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B:\1. Business Development\CPF-2\#PROJECTS\Syracuse to Palmyra\working copies\"/>
    </mc:Choice>
  </mc:AlternateContent>
  <xr:revisionPtr revIDLastSave="0" documentId="13_ncr:1_{1C3241D6-6E6D-4E88-AF14-E9B5E67070A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unding Breakdown-Attachment H" sheetId="1" r:id="rId1"/>
    <sheet name="Budget Summary" sheetId="2" r:id="rId2"/>
  </sheets>
  <definedNames>
    <definedName name="_xlnm.Print_Area" localSheetId="1">'Budget Summary'!$A$1:$I$33</definedName>
    <definedName name="_xlnm.Print_Titles" localSheetId="0">'Funding Breakdown-Attachment H'!$A:$B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2" i="2"/>
  <c r="G32" i="2" s="1"/>
  <c r="H32" i="2" s="1"/>
  <c r="G31" i="2"/>
  <c r="H31" i="2" s="1"/>
  <c r="F31" i="2"/>
  <c r="F30" i="2"/>
  <c r="F29" i="2"/>
  <c r="F28" i="2"/>
  <c r="G28" i="2" s="1"/>
  <c r="H28" i="2" s="1"/>
  <c r="F27" i="2"/>
  <c r="G27" i="2" s="1"/>
  <c r="F26" i="2"/>
  <c r="G26" i="2" s="1"/>
  <c r="F25" i="2"/>
  <c r="H24" i="2"/>
  <c r="G24" i="2"/>
  <c r="F24" i="2"/>
  <c r="G23" i="2"/>
  <c r="H23" i="2" s="1"/>
  <c r="F23" i="2"/>
  <c r="F22" i="2"/>
  <c r="F21" i="2"/>
  <c r="F20" i="2"/>
  <c r="G20" i="2" s="1"/>
  <c r="H20" i="2" s="1"/>
  <c r="G19" i="2"/>
  <c r="F19" i="2"/>
  <c r="H19" i="2" s="1"/>
  <c r="F18" i="2"/>
  <c r="G18" i="2" s="1"/>
  <c r="F17" i="2"/>
  <c r="F16" i="2"/>
  <c r="G15" i="2"/>
  <c r="H15" i="2" s="1"/>
  <c r="F15" i="2"/>
  <c r="F14" i="2"/>
  <c r="F13" i="2"/>
  <c r="F12" i="2"/>
  <c r="G12" i="2" s="1"/>
  <c r="H12" i="2" s="1"/>
  <c r="F11" i="2"/>
  <c r="G11" i="2" s="1"/>
  <c r="D17" i="1"/>
  <c r="C16" i="1" s="1"/>
  <c r="G16" i="2" l="1"/>
  <c r="H16" i="2" s="1"/>
  <c r="H27" i="2"/>
  <c r="H11" i="2"/>
  <c r="H13" i="2"/>
  <c r="H29" i="2"/>
  <c r="H25" i="2"/>
  <c r="H21" i="2"/>
  <c r="H33" i="2"/>
  <c r="H7" i="2"/>
  <c r="G13" i="2"/>
  <c r="H18" i="2"/>
  <c r="G21" i="2"/>
  <c r="H26" i="2"/>
  <c r="G29" i="2"/>
  <c r="G14" i="2"/>
  <c r="H14" i="2" s="1"/>
  <c r="G22" i="2"/>
  <c r="H22" i="2" s="1"/>
  <c r="G30" i="2"/>
  <c r="H30" i="2" s="1"/>
  <c r="E7" i="2"/>
  <c r="G17" i="2"/>
  <c r="H17" i="2" s="1"/>
  <c r="G25" i="2"/>
  <c r="G33" i="2"/>
  <c r="C9" i="1"/>
  <c r="C14" i="1"/>
  <c r="C10" i="1"/>
  <c r="C15" i="1"/>
  <c r="C11" i="1"/>
  <c r="C12" i="1"/>
  <c r="C13" i="1"/>
  <c r="E6" i="1" l="1"/>
  <c r="E10" i="1" s="1"/>
  <c r="C17" i="1"/>
  <c r="E16" i="1" l="1"/>
  <c r="E15" i="1"/>
  <c r="E14" i="1"/>
  <c r="E11" i="1"/>
  <c r="E9" i="1"/>
  <c r="E13" i="1"/>
  <c r="E12" i="1"/>
  <c r="E17" i="1" l="1"/>
</calcChain>
</file>

<file path=xl/sharedStrings.xml><?xml version="1.0" encoding="utf-8"?>
<sst xmlns="http://schemas.openxmlformats.org/spreadsheetml/2006/main" count="101" uniqueCount="86">
  <si>
    <t>Grant</t>
  </si>
  <si>
    <t>Estimated Total Capex</t>
  </si>
  <si>
    <t>Grant Category</t>
  </si>
  <si>
    <t>Weight</t>
  </si>
  <si>
    <t>Total</t>
  </si>
  <si>
    <t>Electronics, Network Equipment, Fiber</t>
  </si>
  <si>
    <t>CPE</t>
  </si>
  <si>
    <t>Permits, Zoning, RoW</t>
  </si>
  <si>
    <t>Direct Labor</t>
  </si>
  <si>
    <t>Contract Labor - Construction</t>
  </si>
  <si>
    <t>Engineering Costs</t>
  </si>
  <si>
    <t>Building, Foundation, Tanks, Generators, Road, Fence</t>
  </si>
  <si>
    <t>Regulatory &amp; Compliance Costs</t>
  </si>
  <si>
    <t>FUNDING BREAKDOWN</t>
  </si>
  <si>
    <t>PINPOINT COMMUNICATIONS, INC._SYRACUSE TO PALMYRA_ATTACHMENT H</t>
  </si>
  <si>
    <t>Nebraska Capital Projects Fund</t>
  </si>
  <si>
    <t>Budget Template</t>
  </si>
  <si>
    <t>Applicant Name:</t>
  </si>
  <si>
    <t>Pinpoint Communications, Inc.</t>
  </si>
  <si>
    <t>Project Name:</t>
  </si>
  <si>
    <t>Match Contribution %</t>
  </si>
  <si>
    <t>Total Costs</t>
  </si>
  <si>
    <t>Total Allowable Costs</t>
  </si>
  <si>
    <t>Budget Summary</t>
  </si>
  <si>
    <t>Category of Expense</t>
  </si>
  <si>
    <t>Expense Type</t>
  </si>
  <si>
    <t>Quantity</t>
  </si>
  <si>
    <t>Cost Per Item</t>
  </si>
  <si>
    <t>Total Expense</t>
  </si>
  <si>
    <t>Match Contribution</t>
  </si>
  <si>
    <t>Grant Request</t>
  </si>
  <si>
    <t>Brief Explanation</t>
  </si>
  <si>
    <t>Design and Engineering</t>
  </si>
  <si>
    <t>Design of Network</t>
  </si>
  <si>
    <t>fixed</t>
  </si>
  <si>
    <t>Covers desktop design, walk-outs, and final design of network along with project management throughout project</t>
  </si>
  <si>
    <t>Engineering of Network</t>
  </si>
  <si>
    <t>covers construction and electronic engineering of network, walk-outs, and final design along with project management throughout the project</t>
  </si>
  <si>
    <t>Permitting Approval</t>
  </si>
  <si>
    <t>Obtain Easements</t>
  </si>
  <si>
    <t>Per easement</t>
  </si>
  <si>
    <t>this covers labor and any fees associated with easements</t>
  </si>
  <si>
    <t>Obtain Right of Way</t>
  </si>
  <si>
    <t>Per ROW</t>
  </si>
  <si>
    <t>this covers labor and any fees associated with right-of-way costs</t>
  </si>
  <si>
    <t>Obtain Permit</t>
  </si>
  <si>
    <t>Per Permit</t>
  </si>
  <si>
    <t>this covers labor and any costs associated with permitting and regulatory activities</t>
  </si>
  <si>
    <t>Construction Materials</t>
  </si>
  <si>
    <t>Fiber</t>
  </si>
  <si>
    <t>This is a general placeholder for various fiber-counts to be used throughout project</t>
  </si>
  <si>
    <t>Conduit</t>
  </si>
  <si>
    <t>This is a general placeholder for various duct sizes to be used throughout project</t>
  </si>
  <si>
    <t>Tower</t>
  </si>
  <si>
    <t>Per tower</t>
  </si>
  <si>
    <t>Antenna</t>
  </si>
  <si>
    <t>Per antenna</t>
  </si>
  <si>
    <t>Vault / Flowerpots / etc.</t>
  </si>
  <si>
    <t>Estimate for number of vaults, pedestals, and flowerpots for project</t>
  </si>
  <si>
    <t>Make Ready Materials</t>
  </si>
  <si>
    <t>Estimate for other construction materials, aerial or otherwise for the project</t>
  </si>
  <si>
    <t>Network Equipment</t>
  </si>
  <si>
    <t>Switching Equipment</t>
  </si>
  <si>
    <t>Estimate for switching equipment</t>
  </si>
  <si>
    <t>Routing Equipment</t>
  </si>
  <si>
    <t>Estimate for routing equipment</t>
  </si>
  <si>
    <t>Optical Equipment</t>
  </si>
  <si>
    <t>Estimate for optics and other splice/distribution needs</t>
  </si>
  <si>
    <t>Customer Premise Equipment</t>
  </si>
  <si>
    <t>Estimate for ONTs, routers, switches at customer locations</t>
  </si>
  <si>
    <t>Construction of Network</t>
  </si>
  <si>
    <t>Directional Drilling / Borinig</t>
  </si>
  <si>
    <t>Placeholder for construction costs related to boring</t>
  </si>
  <si>
    <t>Trenching</t>
  </si>
  <si>
    <t>Placeholder for construction costs related to plowing</t>
  </si>
  <si>
    <t>Ariel Deployment</t>
  </si>
  <si>
    <t>Per foot</t>
  </si>
  <si>
    <t>Deploy Electronics</t>
  </si>
  <si>
    <t>Per unit</t>
  </si>
  <si>
    <t>Customer Drops</t>
  </si>
  <si>
    <t>Disallowed Expenses</t>
  </si>
  <si>
    <t>Real Estate Purchase</t>
  </si>
  <si>
    <t>General and administrative</t>
  </si>
  <si>
    <t>per hour</t>
  </si>
  <si>
    <t>Other (explain)</t>
  </si>
  <si>
    <t>Syracuse to Palmyra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</si>
</sst>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8" tint="-0.499984740745262"/>
      <name val="Montserrat SemiBold"/>
    </font>
    <font>
      <b/>
      <sz val="14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2" fillId="0" borderId="1" xfId="0" applyFont="1" applyBorder="1"/>
    <xf numFmtId="10" fontId="0" fillId="0" borderId="0" xfId="0" applyNumberFormat="1"/>
    <xf numFmtId="164" fontId="0" fillId="0" borderId="0" xfId="0" applyNumberFormat="1"/>
    <xf numFmtId="0" fontId="2" fillId="0" borderId="2" xfId="0" applyFont="1" applyBorder="1"/>
    <xf numFmtId="9" fontId="2" fillId="0" borderId="2" xfId="0" applyNumberFormat="1" applyFont="1" applyBorder="1"/>
    <xf numFmtId="164" fontId="2" fillId="0" borderId="2" xfId="0" applyNumberFormat="1" applyFont="1" applyBorder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8" fontId="0" fillId="3" borderId="0" xfId="1" applyNumberFormat="1" applyFont="1" applyFill="1"/>
    <xf numFmtId="8" fontId="0" fillId="3" borderId="0" xfId="0" applyNumberFormat="1" applyFill="1"/>
    <xf numFmtId="0" fontId="5" fillId="4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/>
    <xf numFmtId="8" fontId="0" fillId="0" borderId="3" xfId="0" applyNumberFormat="1" applyBorder="1"/>
    <xf numFmtId="8" fontId="7" fillId="0" borderId="3" xfId="0" applyNumberFormat="1" applyFont="1" applyBorder="1"/>
    <xf numFmtId="0" fontId="0" fillId="0" borderId="3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7"/>
  <sheetViews>
    <sheetView zoomScaleNormal="100" zoomScaleSheetLayoutView="100" workbookViewId="0">
      <selection activeCell="D14" sqref="D14"/>
    </sheetView>
  </sheetViews>
  <sheetFormatPr defaultRowHeight="14.4" x14ac:dyDescent="0.3"/>
  <cols>
    <col min="1" max="1" width="4.5546875" customWidth="1"/>
    <col min="2" max="2" width="47.6640625" customWidth="1"/>
    <col min="3" max="4" width="12.21875" bestFit="1" customWidth="1"/>
    <col min="5" max="5" width="12.109375" bestFit="1" customWidth="1"/>
  </cols>
  <sheetData>
    <row r="1" spans="2:5" ht="15.6" x14ac:dyDescent="0.3">
      <c r="B1" s="9" t="s">
        <v>14</v>
      </c>
      <c r="C1" s="9"/>
      <c r="D1" s="9"/>
      <c r="E1" s="9"/>
    </row>
    <row r="2" spans="2:5" ht="15.6" x14ac:dyDescent="0.3">
      <c r="B2" s="9" t="s">
        <v>13</v>
      </c>
      <c r="C2" s="9"/>
      <c r="D2" s="9"/>
      <c r="E2" s="9"/>
    </row>
    <row r="5" spans="2:5" x14ac:dyDescent="0.3">
      <c r="D5" t="s">
        <v>0</v>
      </c>
      <c r="E5" s="1">
        <v>0.9</v>
      </c>
    </row>
    <row r="6" spans="2:5" x14ac:dyDescent="0.3">
      <c r="B6" t="s">
        <v>1</v>
      </c>
      <c r="D6" s="2">
        <v>1250000</v>
      </c>
      <c r="E6" s="2">
        <f>D6*E5</f>
        <v>1125000</v>
      </c>
    </row>
    <row r="8" spans="2:5" x14ac:dyDescent="0.3">
      <c r="B8" s="3" t="s">
        <v>2</v>
      </c>
      <c r="C8" s="3" t="s">
        <v>3</v>
      </c>
      <c r="D8" s="3" t="s">
        <v>4</v>
      </c>
      <c r="E8" s="3" t="s">
        <v>0</v>
      </c>
    </row>
    <row r="9" spans="2:5" x14ac:dyDescent="0.3">
      <c r="B9" t="s">
        <v>5</v>
      </c>
      <c r="C9" s="4">
        <f>D9/$D$17</f>
        <v>0.4</v>
      </c>
      <c r="D9" s="5">
        <v>500000</v>
      </c>
      <c r="E9" s="5">
        <f>C9*$E$6</f>
        <v>450000</v>
      </c>
    </row>
    <row r="10" spans="2:5" x14ac:dyDescent="0.3">
      <c r="B10" t="s">
        <v>6</v>
      </c>
      <c r="C10" s="4">
        <f t="shared" ref="C10:C16" si="0">D10/$D$17</f>
        <v>0.04</v>
      </c>
      <c r="D10" s="5">
        <v>50000</v>
      </c>
      <c r="E10" s="5">
        <f>C10*$E$6</f>
        <v>45000</v>
      </c>
    </row>
    <row r="11" spans="2:5" x14ac:dyDescent="0.3">
      <c r="B11" t="s">
        <v>7</v>
      </c>
      <c r="C11" s="4">
        <f t="shared" si="0"/>
        <v>0.04</v>
      </c>
      <c r="D11" s="5">
        <v>50000</v>
      </c>
      <c r="E11" s="5">
        <f t="shared" ref="E11:E16" si="1">C11*$E$6</f>
        <v>45000</v>
      </c>
    </row>
    <row r="12" spans="2:5" x14ac:dyDescent="0.3">
      <c r="B12" t="s">
        <v>8</v>
      </c>
      <c r="C12" s="4">
        <f t="shared" si="0"/>
        <v>0</v>
      </c>
      <c r="D12" s="5">
        <v>0</v>
      </c>
      <c r="E12" s="5">
        <f t="shared" si="1"/>
        <v>0</v>
      </c>
    </row>
    <row r="13" spans="2:5" x14ac:dyDescent="0.3">
      <c r="B13" t="s">
        <v>9</v>
      </c>
      <c r="C13" s="4">
        <f t="shared" si="0"/>
        <v>0.4</v>
      </c>
      <c r="D13" s="5">
        <v>500000</v>
      </c>
      <c r="E13" s="5">
        <f t="shared" si="1"/>
        <v>450000</v>
      </c>
    </row>
    <row r="14" spans="2:5" x14ac:dyDescent="0.3">
      <c r="B14" t="s">
        <v>10</v>
      </c>
      <c r="C14" s="4">
        <f t="shared" si="0"/>
        <v>0.12</v>
      </c>
      <c r="D14" s="5">
        <v>150000</v>
      </c>
      <c r="E14" s="5">
        <f t="shared" si="1"/>
        <v>135000</v>
      </c>
    </row>
    <row r="15" spans="2:5" x14ac:dyDescent="0.3">
      <c r="B15" t="s">
        <v>11</v>
      </c>
      <c r="C15" s="4">
        <f t="shared" si="0"/>
        <v>0</v>
      </c>
      <c r="D15" s="5">
        <v>0</v>
      </c>
      <c r="E15" s="5">
        <f t="shared" si="1"/>
        <v>0</v>
      </c>
    </row>
    <row r="16" spans="2:5" x14ac:dyDescent="0.3">
      <c r="B16" t="s">
        <v>12</v>
      </c>
      <c r="C16" s="4">
        <f t="shared" si="0"/>
        <v>0</v>
      </c>
      <c r="D16" s="5">
        <v>0</v>
      </c>
      <c r="E16" s="5">
        <f t="shared" si="1"/>
        <v>0</v>
      </c>
    </row>
    <row r="17" spans="2:5" x14ac:dyDescent="0.3">
      <c r="B17" s="6" t="s">
        <v>4</v>
      </c>
      <c r="C17" s="7">
        <f>SUM(C9:C16)</f>
        <v>1</v>
      </c>
      <c r="D17" s="8">
        <f>SUM(D9:D16)</f>
        <v>1250000</v>
      </c>
      <c r="E17" s="8">
        <f>SUM(E9:E16)</f>
        <v>1125000</v>
      </c>
    </row>
  </sheetData>
  <mergeCells count="2">
    <mergeCell ref="B1:E1"/>
    <mergeCell ref="B2:E2"/>
  </mergeCells>
  <pageMargins left="0.7" right="0.7" top="0.75" bottom="0.75" header="0.3" footer="0.3"/>
  <pageSetup orientation="landscape" horizontalDpi="1200" verticalDpi="1200" r:id="rId1"/>
  <headerFooter>
    <oddHeader xml:space="preserve">&amp;C&amp;"-,Bold"&amp;14PINPOINT COMMUNICATIONS_GOTHENBURG EAST_ATTACHMENT H
CONFIDENTIAL&amp;"-,Regular"&amp;11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4FD7-F0EB-4081-944F-EDDB61DAD40B}">
  <dimension ref="A1:I33"/>
  <sheetViews>
    <sheetView tabSelected="1" workbookViewId="0">
      <selection activeCell="D20" sqref="D20"/>
    </sheetView>
  </sheetViews>
  <sheetFormatPr defaultRowHeight="14.4" x14ac:dyDescent="0.3"/>
  <cols>
    <col min="1" max="1" width="28.33203125" customWidth="1"/>
    <col min="2" max="2" width="27.5546875" customWidth="1"/>
    <col min="3" max="3" width="12.109375" customWidth="1"/>
    <col min="4" max="4" width="11.5546875" bestFit="1" customWidth="1"/>
    <col min="5" max="5" width="14.44140625" customWidth="1"/>
    <col min="6" max="6" width="17" customWidth="1"/>
    <col min="7" max="7" width="20.109375" customWidth="1"/>
    <col min="8" max="8" width="20.5546875" customWidth="1"/>
    <col min="9" max="9" width="48.44140625" customWidth="1"/>
  </cols>
  <sheetData>
    <row r="1" spans="1:9" ht="25.8" x14ac:dyDescent="0.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ht="25.8" x14ac:dyDescent="0.5">
      <c r="A2" s="10" t="s">
        <v>16</v>
      </c>
      <c r="B2" s="10"/>
      <c r="C2" s="10"/>
      <c r="D2" s="10"/>
      <c r="E2" s="10"/>
      <c r="F2" s="10"/>
      <c r="G2" s="10"/>
      <c r="H2" s="10"/>
      <c r="I2" s="10"/>
    </row>
    <row r="5" spans="1:9" x14ac:dyDescent="0.3">
      <c r="A5" s="11" t="s">
        <v>17</v>
      </c>
      <c r="B5" s="12" t="s">
        <v>18</v>
      </c>
      <c r="C5" s="12"/>
      <c r="D5" s="12"/>
      <c r="E5" s="12"/>
      <c r="F5" s="12"/>
      <c r="G5" s="12"/>
      <c r="H5" s="12"/>
    </row>
    <row r="6" spans="1:9" x14ac:dyDescent="0.3">
      <c r="A6" s="11" t="s">
        <v>19</v>
      </c>
      <c r="B6" s="13" t="s">
        <v>85</v>
      </c>
      <c r="C6" s="13"/>
      <c r="D6" s="13"/>
      <c r="E6" s="13"/>
      <c r="F6" s="13"/>
      <c r="G6" s="13"/>
      <c r="H6" s="13"/>
    </row>
    <row r="7" spans="1:9" x14ac:dyDescent="0.3">
      <c r="A7" s="11" t="s">
        <v>20</v>
      </c>
      <c r="B7" s="4">
        <v>0.1</v>
      </c>
      <c r="C7" s="14" t="s">
        <v>21</v>
      </c>
      <c r="D7" s="14"/>
      <c r="E7" s="15">
        <f>SUM(F11:F33)</f>
        <v>1250000</v>
      </c>
      <c r="G7" s="11" t="s">
        <v>22</v>
      </c>
      <c r="H7" s="16">
        <f>SUM(F11:F30)</f>
        <v>1250000</v>
      </c>
    </row>
    <row r="9" spans="1:9" ht="18" x14ac:dyDescent="0.35">
      <c r="A9" s="17" t="s">
        <v>23</v>
      </c>
      <c r="B9" s="17"/>
      <c r="C9" s="17"/>
      <c r="D9" s="17"/>
      <c r="E9" s="17"/>
      <c r="F9" s="17"/>
      <c r="G9" s="17"/>
      <c r="H9" s="17"/>
      <c r="I9" s="17"/>
    </row>
    <row r="10" spans="1:9" x14ac:dyDescent="0.3">
      <c r="A10" s="18" t="s">
        <v>24</v>
      </c>
      <c r="B10" s="19" t="s">
        <v>25</v>
      </c>
      <c r="C10" s="20" t="s">
        <v>26</v>
      </c>
      <c r="D10" s="21" t="s">
        <v>27</v>
      </c>
      <c r="E10" s="22"/>
      <c r="F10" s="20" t="s">
        <v>28</v>
      </c>
      <c r="G10" s="20" t="s">
        <v>29</v>
      </c>
      <c r="H10" s="20" t="s">
        <v>30</v>
      </c>
      <c r="I10" s="20" t="s">
        <v>31</v>
      </c>
    </row>
    <row r="11" spans="1:9" ht="43.2" x14ac:dyDescent="0.3">
      <c r="A11" s="23" t="s">
        <v>32</v>
      </c>
      <c r="B11" s="24" t="s">
        <v>33</v>
      </c>
      <c r="C11" s="24">
        <v>1</v>
      </c>
      <c r="D11" s="25">
        <v>75000</v>
      </c>
      <c r="E11" s="26" t="s">
        <v>34</v>
      </c>
      <c r="F11" s="25">
        <f>C11*D11</f>
        <v>75000</v>
      </c>
      <c r="G11" s="25">
        <f>F11*$B$7</f>
        <v>7500</v>
      </c>
      <c r="H11" s="25">
        <f>F11-G11</f>
        <v>67500</v>
      </c>
      <c r="I11" s="27" t="s">
        <v>35</v>
      </c>
    </row>
    <row r="12" spans="1:9" ht="43.2" x14ac:dyDescent="0.3">
      <c r="A12" s="28"/>
      <c r="B12" s="24" t="s">
        <v>36</v>
      </c>
      <c r="C12" s="24">
        <v>1</v>
      </c>
      <c r="D12" s="25">
        <v>75000</v>
      </c>
      <c r="E12" s="26" t="s">
        <v>34</v>
      </c>
      <c r="F12" s="25">
        <f t="shared" ref="F12:F33" si="0">C12*D12</f>
        <v>75000</v>
      </c>
      <c r="G12" s="25">
        <f t="shared" ref="G12:G33" si="1">F12*$B$7</f>
        <v>7500</v>
      </c>
      <c r="H12" s="25">
        <f t="shared" ref="H12:H33" si="2">F12-G12</f>
        <v>67500</v>
      </c>
      <c r="I12" s="27" t="s">
        <v>37</v>
      </c>
    </row>
    <row r="13" spans="1:9" x14ac:dyDescent="0.3">
      <c r="A13" s="23" t="s">
        <v>38</v>
      </c>
      <c r="B13" s="24" t="s">
        <v>39</v>
      </c>
      <c r="C13" s="24">
        <v>1</v>
      </c>
      <c r="D13" s="25">
        <v>15000</v>
      </c>
      <c r="E13" s="26" t="s">
        <v>40</v>
      </c>
      <c r="F13" s="25">
        <f t="shared" si="0"/>
        <v>15000</v>
      </c>
      <c r="G13" s="25">
        <f t="shared" si="1"/>
        <v>1500</v>
      </c>
      <c r="H13" s="25">
        <f t="shared" si="2"/>
        <v>13500</v>
      </c>
      <c r="I13" s="27" t="s">
        <v>41</v>
      </c>
    </row>
    <row r="14" spans="1:9" ht="28.8" x14ac:dyDescent="0.3">
      <c r="A14" s="29"/>
      <c r="B14" s="24" t="s">
        <v>42</v>
      </c>
      <c r="C14" s="24">
        <v>1</v>
      </c>
      <c r="D14" s="25">
        <v>15000</v>
      </c>
      <c r="E14" s="26" t="s">
        <v>43</v>
      </c>
      <c r="F14" s="25">
        <f t="shared" si="0"/>
        <v>15000</v>
      </c>
      <c r="G14" s="25">
        <f t="shared" si="1"/>
        <v>1500</v>
      </c>
      <c r="H14" s="25">
        <f t="shared" si="2"/>
        <v>13500</v>
      </c>
      <c r="I14" s="27" t="s">
        <v>44</v>
      </c>
    </row>
    <row r="15" spans="1:9" ht="28.8" x14ac:dyDescent="0.3">
      <c r="A15" s="28"/>
      <c r="B15" s="24" t="s">
        <v>45</v>
      </c>
      <c r="C15" s="24">
        <v>1</v>
      </c>
      <c r="D15" s="25">
        <v>20000</v>
      </c>
      <c r="E15" s="26" t="s">
        <v>46</v>
      </c>
      <c r="F15" s="25">
        <f t="shared" si="0"/>
        <v>20000</v>
      </c>
      <c r="G15" s="25">
        <f t="shared" si="1"/>
        <v>2000</v>
      </c>
      <c r="H15" s="25">
        <f t="shared" si="2"/>
        <v>18000</v>
      </c>
      <c r="I15" s="27" t="s">
        <v>47</v>
      </c>
    </row>
    <row r="16" spans="1:9" ht="28.8" x14ac:dyDescent="0.3">
      <c r="A16" s="23" t="s">
        <v>48</v>
      </c>
      <c r="B16" s="24" t="s">
        <v>49</v>
      </c>
      <c r="C16" s="24">
        <v>1</v>
      </c>
      <c r="D16" s="25">
        <v>150000</v>
      </c>
      <c r="E16" s="26" t="s">
        <v>34</v>
      </c>
      <c r="F16" s="25">
        <f t="shared" si="0"/>
        <v>150000</v>
      </c>
      <c r="G16" s="25">
        <f t="shared" si="1"/>
        <v>15000</v>
      </c>
      <c r="H16" s="25">
        <f t="shared" si="2"/>
        <v>135000</v>
      </c>
      <c r="I16" s="27" t="s">
        <v>50</v>
      </c>
    </row>
    <row r="17" spans="1:9" ht="28.8" x14ac:dyDescent="0.3">
      <c r="A17" s="29"/>
      <c r="B17" s="24" t="s">
        <v>51</v>
      </c>
      <c r="C17" s="24">
        <v>1</v>
      </c>
      <c r="D17" s="25">
        <v>100000</v>
      </c>
      <c r="E17" s="26" t="s">
        <v>34</v>
      </c>
      <c r="F17" s="25">
        <f t="shared" si="0"/>
        <v>100000</v>
      </c>
      <c r="G17" s="25">
        <f t="shared" si="1"/>
        <v>10000</v>
      </c>
      <c r="H17" s="25">
        <f t="shared" si="2"/>
        <v>90000</v>
      </c>
      <c r="I17" s="27" t="s">
        <v>52</v>
      </c>
    </row>
    <row r="18" spans="1:9" x14ac:dyDescent="0.3">
      <c r="A18" s="29"/>
      <c r="B18" s="24" t="s">
        <v>53</v>
      </c>
      <c r="C18" s="24"/>
      <c r="D18" s="25"/>
      <c r="E18" s="26" t="s">
        <v>54</v>
      </c>
      <c r="F18" s="25">
        <f t="shared" si="0"/>
        <v>0</v>
      </c>
      <c r="G18" s="25">
        <f t="shared" si="1"/>
        <v>0</v>
      </c>
      <c r="H18" s="25">
        <f t="shared" si="2"/>
        <v>0</v>
      </c>
      <c r="I18" s="27"/>
    </row>
    <row r="19" spans="1:9" x14ac:dyDescent="0.3">
      <c r="A19" s="29"/>
      <c r="B19" s="24" t="s">
        <v>55</v>
      </c>
      <c r="C19" s="24"/>
      <c r="D19" s="25"/>
      <c r="E19" s="26" t="s">
        <v>56</v>
      </c>
      <c r="F19" s="25">
        <f t="shared" si="0"/>
        <v>0</v>
      </c>
      <c r="G19" s="25">
        <f t="shared" si="1"/>
        <v>0</v>
      </c>
      <c r="H19" s="25">
        <f t="shared" si="2"/>
        <v>0</v>
      </c>
      <c r="I19" s="27"/>
    </row>
    <row r="20" spans="1:9" ht="28.8" x14ac:dyDescent="0.3">
      <c r="A20" s="29"/>
      <c r="B20" s="24" t="s">
        <v>57</v>
      </c>
      <c r="C20" s="24">
        <v>1</v>
      </c>
      <c r="D20" s="25">
        <v>50000</v>
      </c>
      <c r="E20" s="26" t="s">
        <v>34</v>
      </c>
      <c r="F20" s="25">
        <f t="shared" si="0"/>
        <v>50000</v>
      </c>
      <c r="G20" s="25">
        <f t="shared" si="1"/>
        <v>5000</v>
      </c>
      <c r="H20" s="25">
        <f t="shared" si="2"/>
        <v>45000</v>
      </c>
      <c r="I20" s="27" t="s">
        <v>58</v>
      </c>
    </row>
    <row r="21" spans="1:9" ht="28.8" x14ac:dyDescent="0.3">
      <c r="A21" s="29"/>
      <c r="B21" s="24" t="s">
        <v>59</v>
      </c>
      <c r="C21" s="24">
        <v>1</v>
      </c>
      <c r="D21" s="25">
        <v>50000</v>
      </c>
      <c r="E21" s="26" t="s">
        <v>34</v>
      </c>
      <c r="F21" s="25">
        <f t="shared" si="0"/>
        <v>50000</v>
      </c>
      <c r="G21" s="25">
        <f t="shared" si="1"/>
        <v>5000</v>
      </c>
      <c r="H21" s="25">
        <f t="shared" si="2"/>
        <v>45000</v>
      </c>
      <c r="I21" s="27" t="s">
        <v>60</v>
      </c>
    </row>
    <row r="22" spans="1:9" x14ac:dyDescent="0.3">
      <c r="A22" s="23" t="s">
        <v>61</v>
      </c>
      <c r="B22" s="24" t="s">
        <v>62</v>
      </c>
      <c r="C22" s="24">
        <v>1</v>
      </c>
      <c r="D22" s="25">
        <v>50000</v>
      </c>
      <c r="E22" s="26" t="s">
        <v>34</v>
      </c>
      <c r="F22" s="25">
        <f t="shared" si="0"/>
        <v>50000</v>
      </c>
      <c r="G22" s="25">
        <f t="shared" si="1"/>
        <v>5000</v>
      </c>
      <c r="H22" s="25">
        <f t="shared" si="2"/>
        <v>45000</v>
      </c>
      <c r="I22" s="27" t="s">
        <v>63</v>
      </c>
    </row>
    <row r="23" spans="1:9" x14ac:dyDescent="0.3">
      <c r="A23" s="29"/>
      <c r="B23" s="24" t="s">
        <v>64</v>
      </c>
      <c r="C23" s="24">
        <v>1</v>
      </c>
      <c r="D23" s="25">
        <v>50000</v>
      </c>
      <c r="E23" s="26" t="s">
        <v>34</v>
      </c>
      <c r="F23" s="25">
        <f t="shared" si="0"/>
        <v>50000</v>
      </c>
      <c r="G23" s="25">
        <f t="shared" si="1"/>
        <v>5000</v>
      </c>
      <c r="H23" s="25">
        <f t="shared" si="2"/>
        <v>45000</v>
      </c>
      <c r="I23" s="27" t="s">
        <v>65</v>
      </c>
    </row>
    <row r="24" spans="1:9" x14ac:dyDescent="0.3">
      <c r="A24" s="29"/>
      <c r="B24" s="24" t="s">
        <v>66</v>
      </c>
      <c r="C24" s="24">
        <v>1</v>
      </c>
      <c r="D24" s="25">
        <v>25000</v>
      </c>
      <c r="E24" s="26" t="s">
        <v>34</v>
      </c>
      <c r="F24" s="25">
        <f t="shared" si="0"/>
        <v>25000</v>
      </c>
      <c r="G24" s="25">
        <f t="shared" si="1"/>
        <v>2500</v>
      </c>
      <c r="H24" s="25">
        <f t="shared" si="2"/>
        <v>22500</v>
      </c>
      <c r="I24" s="27" t="s">
        <v>67</v>
      </c>
    </row>
    <row r="25" spans="1:9" ht="28.8" x14ac:dyDescent="0.3">
      <c r="A25" s="28"/>
      <c r="B25" s="24" t="s">
        <v>68</v>
      </c>
      <c r="C25" s="24">
        <v>1</v>
      </c>
      <c r="D25" s="25">
        <v>25000</v>
      </c>
      <c r="E25" s="26" t="s">
        <v>34</v>
      </c>
      <c r="F25" s="25">
        <f t="shared" si="0"/>
        <v>25000</v>
      </c>
      <c r="G25" s="25">
        <f t="shared" si="1"/>
        <v>2500</v>
      </c>
      <c r="H25" s="25">
        <f t="shared" si="2"/>
        <v>22500</v>
      </c>
      <c r="I25" s="27" t="s">
        <v>69</v>
      </c>
    </row>
    <row r="26" spans="1:9" x14ac:dyDescent="0.3">
      <c r="A26" s="23" t="s">
        <v>70</v>
      </c>
      <c r="B26" s="24" t="s">
        <v>71</v>
      </c>
      <c r="C26" s="24">
        <v>1</v>
      </c>
      <c r="D26" s="25">
        <v>250000</v>
      </c>
      <c r="E26" s="26" t="s">
        <v>34</v>
      </c>
      <c r="F26" s="25">
        <f t="shared" si="0"/>
        <v>250000</v>
      </c>
      <c r="G26" s="25">
        <f t="shared" si="1"/>
        <v>25000</v>
      </c>
      <c r="H26" s="25">
        <f t="shared" si="2"/>
        <v>225000</v>
      </c>
      <c r="I26" s="27" t="s">
        <v>72</v>
      </c>
    </row>
    <row r="27" spans="1:9" x14ac:dyDescent="0.3">
      <c r="A27" s="29"/>
      <c r="B27" s="24" t="s">
        <v>73</v>
      </c>
      <c r="C27" s="24">
        <v>1</v>
      </c>
      <c r="D27" s="25">
        <v>250000</v>
      </c>
      <c r="E27" s="26" t="s">
        <v>34</v>
      </c>
      <c r="F27" s="25">
        <f t="shared" si="0"/>
        <v>250000</v>
      </c>
      <c r="G27" s="25">
        <f t="shared" si="1"/>
        <v>25000</v>
      </c>
      <c r="H27" s="25">
        <f t="shared" si="2"/>
        <v>225000</v>
      </c>
      <c r="I27" s="27" t="s">
        <v>74</v>
      </c>
    </row>
    <row r="28" spans="1:9" x14ac:dyDescent="0.3">
      <c r="A28" s="29"/>
      <c r="B28" s="24" t="s">
        <v>75</v>
      </c>
      <c r="C28" s="24"/>
      <c r="D28" s="25"/>
      <c r="E28" s="26" t="s">
        <v>76</v>
      </c>
      <c r="F28" s="25">
        <f t="shared" si="0"/>
        <v>0</v>
      </c>
      <c r="G28" s="25">
        <f t="shared" si="1"/>
        <v>0</v>
      </c>
      <c r="H28" s="25">
        <f t="shared" si="2"/>
        <v>0</v>
      </c>
      <c r="I28" s="27"/>
    </row>
    <row r="29" spans="1:9" x14ac:dyDescent="0.3">
      <c r="A29" s="29"/>
      <c r="B29" s="24" t="s">
        <v>77</v>
      </c>
      <c r="C29" s="24"/>
      <c r="D29" s="25"/>
      <c r="E29" s="26" t="s">
        <v>78</v>
      </c>
      <c r="F29" s="25">
        <f t="shared" si="0"/>
        <v>0</v>
      </c>
      <c r="G29" s="25">
        <f t="shared" si="1"/>
        <v>0</v>
      </c>
      <c r="H29" s="25">
        <f t="shared" si="2"/>
        <v>0</v>
      </c>
      <c r="I29" s="27"/>
    </row>
    <row r="30" spans="1:9" x14ac:dyDescent="0.3">
      <c r="A30" s="28"/>
      <c r="B30" s="24" t="s">
        <v>79</v>
      </c>
      <c r="C30" s="24">
        <v>1</v>
      </c>
      <c r="D30" s="25">
        <v>50000</v>
      </c>
      <c r="E30" s="26" t="s">
        <v>34</v>
      </c>
      <c r="F30" s="25">
        <f t="shared" si="0"/>
        <v>50000</v>
      </c>
      <c r="G30" s="25">
        <f t="shared" si="1"/>
        <v>5000</v>
      </c>
      <c r="H30" s="25">
        <f t="shared" si="2"/>
        <v>45000</v>
      </c>
      <c r="I30" s="27"/>
    </row>
    <row r="31" spans="1:9" x14ac:dyDescent="0.3">
      <c r="A31" s="30" t="s">
        <v>80</v>
      </c>
      <c r="B31" s="24" t="s">
        <v>81</v>
      </c>
      <c r="C31" s="24"/>
      <c r="D31" s="24"/>
      <c r="E31" s="26" t="s">
        <v>34</v>
      </c>
      <c r="F31" s="25">
        <f t="shared" si="0"/>
        <v>0</v>
      </c>
      <c r="G31" s="25">
        <f t="shared" si="1"/>
        <v>0</v>
      </c>
      <c r="H31" s="25">
        <f t="shared" si="2"/>
        <v>0</v>
      </c>
      <c r="I31" s="24"/>
    </row>
    <row r="32" spans="1:9" x14ac:dyDescent="0.3">
      <c r="A32" s="30"/>
      <c r="B32" s="24" t="s">
        <v>82</v>
      </c>
      <c r="C32" s="24"/>
      <c r="D32" s="24"/>
      <c r="E32" s="26" t="s">
        <v>83</v>
      </c>
      <c r="F32" s="25">
        <f t="shared" si="0"/>
        <v>0</v>
      </c>
      <c r="G32" s="25">
        <f t="shared" si="1"/>
        <v>0</v>
      </c>
      <c r="H32" s="25">
        <f t="shared" si="2"/>
        <v>0</v>
      </c>
      <c r="I32" s="24"/>
    </row>
    <row r="33" spans="1:9" x14ac:dyDescent="0.3">
      <c r="A33" s="30"/>
      <c r="B33" s="24" t="s">
        <v>84</v>
      </c>
      <c r="C33" s="24"/>
      <c r="D33" s="24"/>
      <c r="E33" s="24"/>
      <c r="F33" s="25">
        <f t="shared" si="0"/>
        <v>0</v>
      </c>
      <c r="G33" s="25">
        <f t="shared" si="1"/>
        <v>0</v>
      </c>
      <c r="H33" s="25">
        <f t="shared" si="2"/>
        <v>0</v>
      </c>
      <c r="I33" s="24"/>
    </row>
  </sheetData>
  <mergeCells count="13">
    <mergeCell ref="A31:A33"/>
    <mergeCell ref="D10:E10"/>
    <mergeCell ref="A11:A12"/>
    <mergeCell ref="A13:A15"/>
    <mergeCell ref="A16:A21"/>
    <mergeCell ref="A22:A25"/>
    <mergeCell ref="A26:A30"/>
    <mergeCell ref="A1:I1"/>
    <mergeCell ref="A2:I2"/>
    <mergeCell ref="B5:H5"/>
    <mergeCell ref="B6:H6"/>
    <mergeCell ref="C7:D7"/>
    <mergeCell ref="A9:I9"/>
  </mergeCells>
  <pageMargins left="0.7" right="0.7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Funding Breakdown-Attachment H</vt:lpstr>
      <vt:lpstr>Budget Summary</vt:lpstr>
      <vt:lpstr>'Budget Summary'!Print_Area</vt:lpstr>
      <vt:lpstr>'Funding Breakdown-Attachment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Hillius</dc:creator>
  <cp:lastModifiedBy>Nick Poppen</cp:lastModifiedBy>
  <dcterms:created xsi:type="dcterms:W3CDTF">2022-06-28T15:37:39Z</dcterms:created>
  <dcterms:modified xsi:type="dcterms:W3CDTF">2024-01-18T21:09:43Z</dcterms:modified>
</cp:coreProperties>
</file>