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APITAL PROJECTS FUND APP\"/>
    </mc:Choice>
  </mc:AlternateContent>
  <xr:revisionPtr revIDLastSave="0" documentId="8_{D0DB0F33-CE12-4EC5-8462-BBE2BF2AA6DE}" xr6:coauthVersionLast="47" xr6:coauthVersionMax="47" xr10:uidLastSave="{00000000-0000-0000-0000-000000000000}"/>
  <bookViews>
    <workbookView xWindow="28680" yWindow="15" windowWidth="29040" windowHeight="15840" xr2:uid="{83122D19-8342-4738-B710-B46F1CCE99F9}"/>
  </bookViews>
  <sheets>
    <sheet name="CASH FLOW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4" l="1"/>
  <c r="F39" i="4"/>
  <c r="H37" i="4"/>
  <c r="H36" i="4"/>
  <c r="H35" i="4"/>
  <c r="T21" i="4"/>
  <c r="T20" i="4"/>
  <c r="R19" i="4"/>
  <c r="Q19" i="4"/>
  <c r="P19" i="4"/>
  <c r="O19" i="4"/>
  <c r="N19" i="4"/>
  <c r="M19" i="4"/>
  <c r="L19" i="4"/>
  <c r="K19" i="4"/>
  <c r="J19" i="4"/>
  <c r="H39" i="4" l="1"/>
  <c r="T19" i="4"/>
  <c r="J25" i="4"/>
  <c r="T16" i="4"/>
  <c r="T9" i="4"/>
  <c r="J39" i="4" l="1"/>
  <c r="J8" i="4" s="1"/>
  <c r="J11" i="4" s="1"/>
  <c r="J27" i="4" s="1"/>
  <c r="J29" i="4" s="1"/>
  <c r="K39" i="4"/>
  <c r="R39" i="4"/>
  <c r="Q39" i="4"/>
  <c r="N39" i="4"/>
  <c r="M39" i="4"/>
  <c r="P39" i="4"/>
  <c r="P8" i="4" s="1"/>
  <c r="P11" i="4" s="1"/>
  <c r="O39" i="4"/>
  <c r="O8" i="4" s="1"/>
  <c r="O11" i="4" s="1"/>
  <c r="L39" i="4"/>
  <c r="L8" i="4" s="1"/>
  <c r="L11" i="4" s="1"/>
  <c r="Q8" i="4"/>
  <c r="Q11" i="4" s="1"/>
  <c r="R8" i="4"/>
  <c r="R11" i="4" s="1"/>
  <c r="K8" i="4"/>
  <c r="K11" i="4" s="1"/>
  <c r="M8" i="4"/>
  <c r="M11" i="4" s="1"/>
  <c r="N8" i="4"/>
  <c r="N11" i="4" s="1"/>
  <c r="K25" i="4"/>
  <c r="L18" i="4"/>
  <c r="K27" i="4" l="1"/>
  <c r="T8" i="4"/>
  <c r="T11" i="4" s="1"/>
  <c r="L25" i="4"/>
  <c r="L27" i="4" s="1"/>
  <c r="M18" i="4"/>
  <c r="N18" i="4" l="1"/>
  <c r="M25" i="4"/>
  <c r="M27" i="4" s="1"/>
  <c r="K29" i="4"/>
  <c r="L29" i="4" s="1"/>
  <c r="M29" i="4" l="1"/>
  <c r="N25" i="4"/>
  <c r="O18" i="4"/>
  <c r="O25" i="4" l="1"/>
  <c r="O27" i="4" s="1"/>
  <c r="P18" i="4"/>
  <c r="N27" i="4"/>
  <c r="N29" i="4" s="1"/>
  <c r="O29" i="4" l="1"/>
  <c r="Q18" i="4"/>
  <c r="P25" i="4"/>
  <c r="P27" i="4" l="1"/>
  <c r="P29" i="4" s="1"/>
  <c r="R18" i="4"/>
  <c r="Q25" i="4"/>
  <c r="Q27" i="4" s="1"/>
  <c r="R25" i="4" l="1"/>
  <c r="T18" i="4"/>
  <c r="Q29" i="4"/>
  <c r="R27" i="4" l="1"/>
  <c r="R29" i="4" s="1"/>
  <c r="T25" i="4"/>
  <c r="T27" i="4" s="1"/>
</calcChain>
</file>

<file path=xl/sharedStrings.xml><?xml version="1.0" encoding="utf-8"?>
<sst xmlns="http://schemas.openxmlformats.org/spreadsheetml/2006/main" count="37" uniqueCount="31">
  <si>
    <t>Total Cash Sources</t>
  </si>
  <si>
    <t>Total</t>
  </si>
  <si>
    <t>Net Inflow (Outflow)</t>
  </si>
  <si>
    <t>Cumulative Flows</t>
  </si>
  <si>
    <t>Projected Subscriber Revenue:</t>
  </si>
  <si>
    <t>Monthly</t>
  </si>
  <si>
    <t>Charge</t>
  </si>
  <si>
    <t>Annual</t>
  </si>
  <si>
    <t>Revenue</t>
  </si>
  <si>
    <t>Cash Sources:</t>
  </si>
  <si>
    <t>Subscriber revenue</t>
  </si>
  <si>
    <t>Grant Proceeds</t>
  </si>
  <si>
    <t>Cash Uses:</t>
  </si>
  <si>
    <t>Total Project Costs</t>
  </si>
  <si>
    <t>Operating Expenses:</t>
  </si>
  <si>
    <t>Advertising/customer acquisition costs</t>
  </si>
  <si>
    <t>Billing and collection costs</t>
  </si>
  <si>
    <t>Maintenance costs</t>
  </si>
  <si>
    <t>Other general and administrative</t>
  </si>
  <si>
    <t>Personal property taxes</t>
  </si>
  <si>
    <t>Total Cash Uses</t>
  </si>
  <si>
    <t>50% Take</t>
  </si>
  <si>
    <t>Subscribers</t>
  </si>
  <si>
    <t>Bronze Package</t>
  </si>
  <si>
    <t>Silver Package</t>
  </si>
  <si>
    <t>Gold Package</t>
  </si>
  <si>
    <t>Total (Village of Lebanon location counts)</t>
  </si>
  <si>
    <t>46% Take</t>
  </si>
  <si>
    <t>55% Take</t>
  </si>
  <si>
    <t>Attachment G2</t>
  </si>
  <si>
    <t>Projected Cash Flows for Village of Lebanon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</si>
</sst>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164" fontId="0" fillId="0" borderId="0" xfId="0" applyNumberFormat="1" applyAlignment="1">
      <alignment horizontal="center"/>
    </xf>
    <xf numFmtId="1" fontId="0" fillId="0" borderId="0" xfId="0" applyNumberFormat="1"/>
    <xf numFmtId="3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34F2-393A-499B-AED1-C47EEC609922}">
  <sheetPr>
    <pageSetUpPr fitToPage="1"/>
  </sheetPr>
  <dimension ref="B1:V66"/>
  <sheetViews>
    <sheetView tabSelected="1" topLeftCell="B1" workbookViewId="0">
      <selection activeCell="G37" sqref="G37"/>
    </sheetView>
  </sheetViews>
  <sheetFormatPr defaultRowHeight="15" x14ac:dyDescent="0.25"/>
  <cols>
    <col min="5" max="5" width="19.85546875" bestFit="1" customWidth="1"/>
    <col min="9" max="9" width="2.7109375" customWidth="1"/>
    <col min="10" max="18" width="10.7109375" customWidth="1"/>
    <col min="20" max="20" width="10.7109375" customWidth="1"/>
    <col min="21" max="21" width="1.7109375" customWidth="1"/>
    <col min="22" max="22" width="20.7109375" customWidth="1"/>
    <col min="23" max="23" width="9.5703125" bestFit="1" customWidth="1"/>
    <col min="24" max="24" width="10.7109375" customWidth="1"/>
    <col min="34" max="34" width="10.7109375" customWidth="1"/>
    <col min="36" max="37" width="10.7109375" customWidth="1"/>
    <col min="47" max="47" width="10.7109375" customWidth="1"/>
  </cols>
  <sheetData>
    <row r="1" spans="2:22" x14ac:dyDescent="0.25">
      <c r="B1" s="1" t="s">
        <v>29</v>
      </c>
    </row>
    <row r="2" spans="2:22" x14ac:dyDescent="0.25">
      <c r="B2" s="1" t="s">
        <v>30</v>
      </c>
    </row>
    <row r="4" spans="2:22" x14ac:dyDescent="0.25">
      <c r="V4" s="3"/>
    </row>
    <row r="5" spans="2:22" x14ac:dyDescent="0.25">
      <c r="J5" s="3">
        <v>2024</v>
      </c>
      <c r="K5" s="3">
        <v>2025</v>
      </c>
      <c r="L5" s="3">
        <v>2026</v>
      </c>
      <c r="M5" s="3">
        <v>2027</v>
      </c>
      <c r="N5" s="3">
        <v>2028</v>
      </c>
      <c r="O5" s="3">
        <v>2029</v>
      </c>
      <c r="P5" s="3">
        <v>2030</v>
      </c>
      <c r="Q5" s="3">
        <v>2031</v>
      </c>
      <c r="R5" s="3">
        <v>2032</v>
      </c>
      <c r="S5" s="3"/>
      <c r="T5" s="3" t="s">
        <v>1</v>
      </c>
      <c r="V5" s="3"/>
    </row>
    <row r="6" spans="2:22" x14ac:dyDescent="0.25">
      <c r="B6" s="1" t="s">
        <v>9</v>
      </c>
    </row>
    <row r="8" spans="2:22" x14ac:dyDescent="0.25">
      <c r="B8" t="s">
        <v>10</v>
      </c>
      <c r="J8" s="4">
        <f t="shared" ref="J8:R8" si="0">+J39</f>
        <v>16048</v>
      </c>
      <c r="K8" s="4">
        <f t="shared" si="0"/>
        <v>17444</v>
      </c>
      <c r="L8" s="4">
        <f t="shared" si="0"/>
        <v>19188</v>
      </c>
      <c r="M8" s="4">
        <f t="shared" si="0"/>
        <v>19188</v>
      </c>
      <c r="N8" s="4">
        <f t="shared" si="0"/>
        <v>19188</v>
      </c>
      <c r="O8" s="4">
        <f t="shared" si="0"/>
        <v>19188</v>
      </c>
      <c r="P8" s="4">
        <f t="shared" si="0"/>
        <v>19188</v>
      </c>
      <c r="Q8" s="4">
        <f t="shared" si="0"/>
        <v>19188</v>
      </c>
      <c r="R8" s="4">
        <f t="shared" si="0"/>
        <v>19188</v>
      </c>
      <c r="S8" s="4"/>
      <c r="T8" s="4">
        <f>SUM(J8:S8)</f>
        <v>167808</v>
      </c>
      <c r="U8" s="4"/>
      <c r="V8" s="4"/>
    </row>
    <row r="9" spans="2:22" x14ac:dyDescent="0.25">
      <c r="B9" t="s">
        <v>11</v>
      </c>
      <c r="J9" s="5">
        <v>304350</v>
      </c>
      <c r="K9" s="5"/>
      <c r="L9" s="5"/>
      <c r="M9" s="5"/>
      <c r="N9" s="5"/>
      <c r="O9" s="5"/>
      <c r="P9" s="5"/>
      <c r="Q9" s="5"/>
      <c r="R9" s="5"/>
      <c r="S9" s="4"/>
      <c r="T9" s="5">
        <f>SUM(J9:S9)</f>
        <v>304350</v>
      </c>
      <c r="U9" s="4"/>
      <c r="V9" s="4"/>
    </row>
    <row r="10" spans="2:22" x14ac:dyDescent="0.25"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 x14ac:dyDescent="0.25">
      <c r="E11" s="1" t="s">
        <v>0</v>
      </c>
      <c r="J11" s="5">
        <f t="shared" ref="J11:R11" si="1">SUM(J8:J10)</f>
        <v>320398</v>
      </c>
      <c r="K11" s="5">
        <f t="shared" si="1"/>
        <v>17444</v>
      </c>
      <c r="L11" s="5">
        <f t="shared" si="1"/>
        <v>19188</v>
      </c>
      <c r="M11" s="5">
        <f t="shared" si="1"/>
        <v>19188</v>
      </c>
      <c r="N11" s="5">
        <f t="shared" si="1"/>
        <v>19188</v>
      </c>
      <c r="O11" s="5">
        <f t="shared" si="1"/>
        <v>19188</v>
      </c>
      <c r="P11" s="5">
        <f t="shared" si="1"/>
        <v>19188</v>
      </c>
      <c r="Q11" s="5">
        <f t="shared" si="1"/>
        <v>19188</v>
      </c>
      <c r="R11" s="5">
        <f t="shared" si="1"/>
        <v>19188</v>
      </c>
      <c r="S11" s="4"/>
      <c r="T11" s="5">
        <f>SUM(T8:T10)</f>
        <v>472158</v>
      </c>
      <c r="U11" s="4"/>
      <c r="V11" s="4"/>
    </row>
    <row r="12" spans="2:22" x14ac:dyDescent="0.25"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22" x14ac:dyDescent="0.25">
      <c r="B13" s="1" t="s">
        <v>12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2" x14ac:dyDescent="0.25"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2" x14ac:dyDescent="0.25"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2" x14ac:dyDescent="0.25">
      <c r="B16" t="s">
        <v>13</v>
      </c>
      <c r="J16" s="4">
        <v>304350</v>
      </c>
      <c r="K16" s="4"/>
      <c r="L16" s="4"/>
      <c r="M16" s="4"/>
      <c r="N16" s="4"/>
      <c r="O16" s="4"/>
      <c r="P16" s="4"/>
      <c r="Q16" s="4"/>
      <c r="R16" s="4"/>
      <c r="S16" s="4"/>
      <c r="T16" s="4">
        <f>SUM(J16:S16)</f>
        <v>304350</v>
      </c>
      <c r="U16" s="4"/>
      <c r="V16" s="4"/>
    </row>
    <row r="17" spans="2:22" x14ac:dyDescent="0.25">
      <c r="B17" t="s">
        <v>14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2:22" x14ac:dyDescent="0.25">
      <c r="B18" t="s">
        <v>15</v>
      </c>
      <c r="J18" s="4">
        <v>1500</v>
      </c>
      <c r="K18" s="4">
        <v>600</v>
      </c>
      <c r="L18" s="4">
        <f t="shared" ref="L18:R18" si="2">+K18</f>
        <v>600</v>
      </c>
      <c r="M18" s="4">
        <f t="shared" si="2"/>
        <v>600</v>
      </c>
      <c r="N18" s="4">
        <f t="shared" si="2"/>
        <v>600</v>
      </c>
      <c r="O18" s="4">
        <f t="shared" si="2"/>
        <v>600</v>
      </c>
      <c r="P18" s="4">
        <f t="shared" si="2"/>
        <v>600</v>
      </c>
      <c r="Q18" s="4">
        <f t="shared" si="2"/>
        <v>600</v>
      </c>
      <c r="R18" s="4">
        <f t="shared" si="2"/>
        <v>600</v>
      </c>
      <c r="S18" s="4"/>
      <c r="T18" s="4">
        <f>SUM(J18:S18)</f>
        <v>6300</v>
      </c>
      <c r="U18" s="4"/>
      <c r="V18" s="4"/>
    </row>
    <row r="19" spans="2:22" x14ac:dyDescent="0.25">
      <c r="B19" t="s">
        <v>16</v>
      </c>
      <c r="J19" s="4">
        <f t="shared" ref="J19:R19" si="3">ROUND(((0.7*J42)*12),0)</f>
        <v>210</v>
      </c>
      <c r="K19" s="4">
        <f t="shared" si="3"/>
        <v>227</v>
      </c>
      <c r="L19" s="4">
        <f t="shared" si="3"/>
        <v>252</v>
      </c>
      <c r="M19" s="4">
        <f t="shared" si="3"/>
        <v>252</v>
      </c>
      <c r="N19" s="4">
        <f t="shared" si="3"/>
        <v>252</v>
      </c>
      <c r="O19" s="4">
        <f t="shared" si="3"/>
        <v>252</v>
      </c>
      <c r="P19" s="4">
        <f t="shared" si="3"/>
        <v>252</v>
      </c>
      <c r="Q19" s="4">
        <f t="shared" si="3"/>
        <v>252</v>
      </c>
      <c r="R19" s="4">
        <f t="shared" si="3"/>
        <v>252</v>
      </c>
      <c r="S19" s="4"/>
      <c r="T19" s="4">
        <f>SUM(J19:S19)</f>
        <v>2201</v>
      </c>
      <c r="U19" s="4"/>
      <c r="V19" s="4"/>
    </row>
    <row r="20" spans="2:22" x14ac:dyDescent="0.25">
      <c r="B20" t="s">
        <v>17</v>
      </c>
      <c r="J20" s="4">
        <v>1000</v>
      </c>
      <c r="K20" s="4">
        <v>1000</v>
      </c>
      <c r="L20" s="4">
        <v>1000</v>
      </c>
      <c r="M20" s="4">
        <v>1000</v>
      </c>
      <c r="N20" s="4">
        <v>1000</v>
      </c>
      <c r="O20" s="4">
        <v>1000</v>
      </c>
      <c r="P20" s="4">
        <v>1000</v>
      </c>
      <c r="Q20" s="4">
        <v>1000</v>
      </c>
      <c r="R20" s="4">
        <v>1000</v>
      </c>
      <c r="S20" s="4"/>
      <c r="T20" s="4">
        <f>SUM(J20:S20)</f>
        <v>9000</v>
      </c>
      <c r="U20" s="4"/>
      <c r="V20" s="4"/>
    </row>
    <row r="21" spans="2:22" x14ac:dyDescent="0.25">
      <c r="B21" t="s">
        <v>18</v>
      </c>
      <c r="J21" s="4">
        <v>1000</v>
      </c>
      <c r="K21" s="4">
        <v>1000</v>
      </c>
      <c r="L21" s="4">
        <v>1000</v>
      </c>
      <c r="M21" s="4">
        <v>1000</v>
      </c>
      <c r="N21" s="4">
        <v>1000</v>
      </c>
      <c r="O21" s="4">
        <v>1000</v>
      </c>
      <c r="P21" s="4">
        <v>1000</v>
      </c>
      <c r="Q21" s="4">
        <v>1000</v>
      </c>
      <c r="R21" s="4">
        <v>1000</v>
      </c>
      <c r="S21" s="4"/>
      <c r="T21" s="4">
        <f>SUM(J21:S21)</f>
        <v>9000</v>
      </c>
      <c r="U21" s="4"/>
      <c r="V21" s="4"/>
    </row>
    <row r="22" spans="2:22" x14ac:dyDescent="0.25">
      <c r="B22" t="s">
        <v>19</v>
      </c>
      <c r="J22" s="5">
        <v>2317</v>
      </c>
      <c r="K22" s="5">
        <v>2085</v>
      </c>
      <c r="L22" s="5">
        <v>1877</v>
      </c>
      <c r="M22" s="5">
        <v>1689</v>
      </c>
      <c r="N22" s="5">
        <v>1520</v>
      </c>
      <c r="O22" s="5">
        <v>1368</v>
      </c>
      <c r="P22" s="5">
        <v>1231</v>
      </c>
      <c r="Q22" s="5">
        <v>1108</v>
      </c>
      <c r="R22" s="5">
        <v>997</v>
      </c>
      <c r="S22" s="4"/>
      <c r="T22" s="5">
        <f>SUM(J22:S22)</f>
        <v>14192</v>
      </c>
      <c r="U22" s="4"/>
      <c r="V22" s="4"/>
    </row>
    <row r="23" spans="2:22" x14ac:dyDescent="0.25"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2:22" x14ac:dyDescent="0.25"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2:22" x14ac:dyDescent="0.25">
      <c r="E25" s="1" t="s">
        <v>20</v>
      </c>
      <c r="J25" s="5">
        <f t="shared" ref="J25:R25" si="4">SUM(J16:J22)</f>
        <v>310377</v>
      </c>
      <c r="K25" s="5">
        <f t="shared" si="4"/>
        <v>4912</v>
      </c>
      <c r="L25" s="5">
        <f t="shared" si="4"/>
        <v>4729</v>
      </c>
      <c r="M25" s="5">
        <f t="shared" si="4"/>
        <v>4541</v>
      </c>
      <c r="N25" s="5">
        <f t="shared" si="4"/>
        <v>4372</v>
      </c>
      <c r="O25" s="5">
        <f t="shared" si="4"/>
        <v>4220</v>
      </c>
      <c r="P25" s="5">
        <f t="shared" si="4"/>
        <v>4083</v>
      </c>
      <c r="Q25" s="5">
        <f t="shared" si="4"/>
        <v>3960</v>
      </c>
      <c r="R25" s="5">
        <f t="shared" si="4"/>
        <v>3849</v>
      </c>
      <c r="S25" s="4"/>
      <c r="T25" s="5">
        <f>SUM(J25:S25)</f>
        <v>345043</v>
      </c>
      <c r="U25" s="4"/>
      <c r="V25" s="4"/>
    </row>
    <row r="26" spans="2:22" x14ac:dyDescent="0.25"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2:22" ht="15.75" thickBot="1" x14ac:dyDescent="0.3">
      <c r="E27" s="1" t="s">
        <v>2</v>
      </c>
      <c r="J27" s="6">
        <f t="shared" ref="J27:R27" si="5">+J11-J25</f>
        <v>10021</v>
      </c>
      <c r="K27" s="6">
        <f t="shared" si="5"/>
        <v>12532</v>
      </c>
      <c r="L27" s="6">
        <f t="shared" si="5"/>
        <v>14459</v>
      </c>
      <c r="M27" s="6">
        <f t="shared" si="5"/>
        <v>14647</v>
      </c>
      <c r="N27" s="6">
        <f t="shared" si="5"/>
        <v>14816</v>
      </c>
      <c r="O27" s="6">
        <f t="shared" si="5"/>
        <v>14968</v>
      </c>
      <c r="P27" s="6">
        <f t="shared" si="5"/>
        <v>15105</v>
      </c>
      <c r="Q27" s="6">
        <f t="shared" si="5"/>
        <v>15228</v>
      </c>
      <c r="R27" s="6">
        <f t="shared" si="5"/>
        <v>15339</v>
      </c>
      <c r="S27" s="4"/>
      <c r="T27" s="6">
        <f>+T11-T25</f>
        <v>127115</v>
      </c>
      <c r="U27" s="4"/>
      <c r="V27" s="4"/>
    </row>
    <row r="28" spans="2:22" ht="15.75" thickTop="1" x14ac:dyDescent="0.25">
      <c r="E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2:22" x14ac:dyDescent="0.25">
      <c r="E29" s="1" t="s">
        <v>3</v>
      </c>
      <c r="J29" s="4">
        <f>+J27</f>
        <v>10021</v>
      </c>
      <c r="K29" s="4">
        <f t="shared" ref="K29:R29" si="6">+J29+K27</f>
        <v>22553</v>
      </c>
      <c r="L29" s="4">
        <f t="shared" si="6"/>
        <v>37012</v>
      </c>
      <c r="M29" s="4">
        <f t="shared" si="6"/>
        <v>51659</v>
      </c>
      <c r="N29" s="4">
        <f t="shared" si="6"/>
        <v>66475</v>
      </c>
      <c r="O29" s="4">
        <f t="shared" si="6"/>
        <v>81443</v>
      </c>
      <c r="P29" s="4">
        <f t="shared" si="6"/>
        <v>96548</v>
      </c>
      <c r="Q29" s="4">
        <f t="shared" si="6"/>
        <v>111776</v>
      </c>
      <c r="R29" s="4">
        <f t="shared" si="6"/>
        <v>127115</v>
      </c>
      <c r="S29" s="4"/>
      <c r="T29" s="4"/>
      <c r="U29" s="4"/>
      <c r="V29" s="4"/>
    </row>
    <row r="30" spans="2:22" x14ac:dyDescent="0.25"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2" spans="2:22" x14ac:dyDescent="0.25">
      <c r="G32" s="2" t="s">
        <v>5</v>
      </c>
      <c r="H32" s="2" t="s">
        <v>7</v>
      </c>
      <c r="I32" s="2"/>
      <c r="J32" s="2"/>
    </row>
    <row r="33" spans="2:18" x14ac:dyDescent="0.25">
      <c r="B33" t="s">
        <v>4</v>
      </c>
      <c r="G33" s="2" t="s">
        <v>6</v>
      </c>
      <c r="H33" s="2" t="s">
        <v>8</v>
      </c>
      <c r="I33" s="2"/>
      <c r="J33" s="2"/>
    </row>
    <row r="35" spans="2:18" x14ac:dyDescent="0.25">
      <c r="B35" t="s">
        <v>23</v>
      </c>
      <c r="F35">
        <v>45</v>
      </c>
      <c r="G35" s="12">
        <v>49.95</v>
      </c>
      <c r="H35" s="4">
        <f>ROUND((F35*G35*12),0)</f>
        <v>26973</v>
      </c>
      <c r="I35" s="4"/>
      <c r="J35" s="4"/>
    </row>
    <row r="36" spans="2:18" x14ac:dyDescent="0.25">
      <c r="B36" t="s">
        <v>24</v>
      </c>
      <c r="F36">
        <v>7</v>
      </c>
      <c r="G36" s="12">
        <v>69.95</v>
      </c>
      <c r="H36" s="4">
        <f>ROUND((F36*G36*12),0)</f>
        <v>5876</v>
      </c>
      <c r="I36" s="4"/>
      <c r="J36" s="4"/>
    </row>
    <row r="37" spans="2:18" x14ac:dyDescent="0.25">
      <c r="B37" t="s">
        <v>25</v>
      </c>
      <c r="F37" s="7">
        <v>2</v>
      </c>
      <c r="G37" s="12">
        <v>84.95</v>
      </c>
      <c r="H37" s="5">
        <f t="shared" ref="H37" si="7">ROUND((F37*G37*12),0)</f>
        <v>2039</v>
      </c>
      <c r="I37" s="4"/>
      <c r="J37" s="4"/>
    </row>
    <row r="38" spans="2:18" x14ac:dyDescent="0.25">
      <c r="G38" s="4"/>
      <c r="H38" s="4"/>
      <c r="I38" s="4"/>
      <c r="J38" s="4"/>
    </row>
    <row r="39" spans="2:18" ht="15.75" thickBot="1" x14ac:dyDescent="0.3">
      <c r="C39" t="s">
        <v>26</v>
      </c>
      <c r="F39" s="8">
        <f>SUM(F35:F38)</f>
        <v>54</v>
      </c>
      <c r="G39" s="4"/>
      <c r="H39" s="6">
        <f>SUM(H35:H38)</f>
        <v>34888</v>
      </c>
      <c r="I39" s="4"/>
      <c r="J39" s="6">
        <f>ROUND(($H39*0.46),0)</f>
        <v>16048</v>
      </c>
      <c r="K39" s="6">
        <f>ROUND(($H39*0.5),0)</f>
        <v>17444</v>
      </c>
      <c r="L39" s="6">
        <f t="shared" ref="L39:R39" si="8">ROUND(($H39*0.55),0)</f>
        <v>19188</v>
      </c>
      <c r="M39" s="6">
        <f t="shared" si="8"/>
        <v>19188</v>
      </c>
      <c r="N39" s="6">
        <f t="shared" si="8"/>
        <v>19188</v>
      </c>
      <c r="O39" s="6">
        <f t="shared" si="8"/>
        <v>19188</v>
      </c>
      <c r="P39" s="6">
        <f t="shared" si="8"/>
        <v>19188</v>
      </c>
      <c r="Q39" s="6">
        <f t="shared" si="8"/>
        <v>19188</v>
      </c>
      <c r="R39" s="6">
        <f t="shared" si="8"/>
        <v>19188</v>
      </c>
    </row>
    <row r="40" spans="2:18" ht="15.75" thickTop="1" x14ac:dyDescent="0.25">
      <c r="G40" s="4"/>
      <c r="H40" s="4"/>
      <c r="I40" s="4"/>
      <c r="J40" s="4"/>
    </row>
    <row r="41" spans="2:18" x14ac:dyDescent="0.25">
      <c r="G41" s="4"/>
      <c r="H41" s="4"/>
      <c r="I41" s="4"/>
      <c r="J41" s="9" t="s">
        <v>27</v>
      </c>
      <c r="K41" s="9" t="s">
        <v>21</v>
      </c>
      <c r="L41" s="9" t="s">
        <v>28</v>
      </c>
      <c r="M41" s="9" t="s">
        <v>28</v>
      </c>
      <c r="N41" s="9" t="s">
        <v>28</v>
      </c>
      <c r="O41" s="9" t="s">
        <v>28</v>
      </c>
      <c r="P41" s="9" t="s">
        <v>28</v>
      </c>
      <c r="Q41" s="9" t="s">
        <v>28</v>
      </c>
      <c r="R41" s="9" t="s">
        <v>28</v>
      </c>
    </row>
    <row r="42" spans="2:18" x14ac:dyDescent="0.25">
      <c r="G42" s="4"/>
      <c r="H42" s="4" t="s">
        <v>22</v>
      </c>
      <c r="I42" s="4"/>
      <c r="J42" s="10">
        <v>25</v>
      </c>
      <c r="K42" s="10">
        <v>27</v>
      </c>
      <c r="L42" s="10">
        <v>30</v>
      </c>
      <c r="M42" s="10">
        <v>30</v>
      </c>
      <c r="N42" s="10">
        <v>30</v>
      </c>
      <c r="O42" s="10">
        <v>30</v>
      </c>
      <c r="P42" s="10">
        <v>30</v>
      </c>
      <c r="Q42" s="10">
        <v>30</v>
      </c>
      <c r="R42" s="10">
        <v>30</v>
      </c>
    </row>
    <row r="47" spans="2:18" x14ac:dyDescent="0.25">
      <c r="C47" s="11"/>
      <c r="D47" s="11"/>
      <c r="E47" s="11"/>
      <c r="F47" s="11"/>
      <c r="G47" s="11"/>
    </row>
    <row r="48" spans="2:18" x14ac:dyDescent="0.25">
      <c r="C48" s="11"/>
      <c r="D48" s="11"/>
      <c r="E48" s="11"/>
      <c r="F48" s="11"/>
      <c r="G48" s="11"/>
    </row>
    <row r="49" spans="3:7" x14ac:dyDescent="0.25">
      <c r="C49" s="11"/>
      <c r="D49" s="11"/>
      <c r="E49" s="11"/>
      <c r="F49" s="11"/>
      <c r="G49" s="11"/>
    </row>
    <row r="50" spans="3:7" x14ac:dyDescent="0.25">
      <c r="C50" s="11"/>
      <c r="D50" s="11"/>
      <c r="E50" s="11"/>
      <c r="F50" s="11"/>
      <c r="G50" s="11"/>
    </row>
    <row r="51" spans="3:7" x14ac:dyDescent="0.25">
      <c r="C51" s="11"/>
      <c r="D51" s="11"/>
      <c r="E51" s="11"/>
      <c r="F51" s="11"/>
      <c r="G51" s="11"/>
    </row>
    <row r="52" spans="3:7" x14ac:dyDescent="0.25">
      <c r="C52" s="11"/>
      <c r="D52" s="11"/>
      <c r="E52" s="11"/>
      <c r="F52" s="11"/>
      <c r="G52" s="11"/>
    </row>
    <row r="53" spans="3:7" x14ac:dyDescent="0.25">
      <c r="C53" s="11"/>
      <c r="D53" s="11"/>
      <c r="E53" s="11"/>
      <c r="F53" s="11"/>
      <c r="G53" s="11"/>
    </row>
    <row r="54" spans="3:7" x14ac:dyDescent="0.25">
      <c r="C54" s="11"/>
      <c r="D54" s="11"/>
      <c r="E54" s="11"/>
      <c r="F54" s="11"/>
      <c r="G54" s="11"/>
    </row>
    <row r="55" spans="3:7" x14ac:dyDescent="0.25">
      <c r="C55" s="11"/>
      <c r="D55" s="11"/>
      <c r="E55" s="11"/>
      <c r="F55" s="11"/>
      <c r="G55" s="11"/>
    </row>
    <row r="56" spans="3:7" x14ac:dyDescent="0.25">
      <c r="C56" s="11"/>
      <c r="D56" s="11"/>
      <c r="E56" s="11"/>
      <c r="F56" s="11"/>
      <c r="G56" s="11"/>
    </row>
    <row r="57" spans="3:7" x14ac:dyDescent="0.25">
      <c r="C57" s="11"/>
      <c r="D57" s="11"/>
      <c r="E57" s="11"/>
      <c r="F57" s="11"/>
      <c r="G57" s="11"/>
    </row>
    <row r="58" spans="3:7" x14ac:dyDescent="0.25">
      <c r="C58" s="11"/>
      <c r="D58" s="11"/>
      <c r="E58" s="11"/>
      <c r="F58" s="11"/>
      <c r="G58" s="11"/>
    </row>
    <row r="59" spans="3:7" x14ac:dyDescent="0.25">
      <c r="C59" s="11"/>
      <c r="D59" s="11"/>
      <c r="E59" s="11"/>
      <c r="F59" s="11"/>
      <c r="G59" s="11"/>
    </row>
    <row r="60" spans="3:7" x14ac:dyDescent="0.25">
      <c r="C60" s="11"/>
      <c r="D60" s="11"/>
      <c r="E60" s="11"/>
      <c r="F60" s="11"/>
      <c r="G60" s="11"/>
    </row>
    <row r="61" spans="3:7" x14ac:dyDescent="0.25">
      <c r="C61" s="11"/>
      <c r="D61" s="11"/>
      <c r="E61" s="11"/>
      <c r="F61" s="11"/>
      <c r="G61" s="11"/>
    </row>
    <row r="62" spans="3:7" x14ac:dyDescent="0.25">
      <c r="C62" s="11"/>
      <c r="D62" s="11"/>
      <c r="E62" s="11"/>
      <c r="F62" s="11"/>
      <c r="G62" s="11"/>
    </row>
    <row r="63" spans="3:7" x14ac:dyDescent="0.25">
      <c r="C63" s="11"/>
      <c r="D63" s="11"/>
      <c r="E63" s="11"/>
      <c r="F63" s="11"/>
      <c r="G63" s="11"/>
    </row>
    <row r="64" spans="3:7" x14ac:dyDescent="0.25">
      <c r="C64" s="11"/>
      <c r="D64" s="11"/>
      <c r="E64" s="11"/>
      <c r="F64" s="11"/>
      <c r="G64" s="11"/>
    </row>
    <row r="65" spans="3:7" x14ac:dyDescent="0.25">
      <c r="C65" s="11"/>
      <c r="D65" s="11"/>
      <c r="E65" s="11"/>
      <c r="F65" s="11"/>
      <c r="G65" s="11"/>
    </row>
    <row r="66" spans="3:7" x14ac:dyDescent="0.25">
      <c r="C66" s="11"/>
      <c r="D66" s="11"/>
      <c r="E66" s="11"/>
      <c r="F66" s="11"/>
      <c r="G66" s="11"/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Jenna</cp:lastModifiedBy>
  <cp:lastPrinted>2023-02-23T22:19:32Z</cp:lastPrinted>
  <dcterms:created xsi:type="dcterms:W3CDTF">2023-02-17T20:03:51Z</dcterms:created>
  <dcterms:modified xsi:type="dcterms:W3CDTF">2023-02-23T23:02:53Z</dcterms:modified>
</cp:coreProperties>
</file>