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xlink-my.sharepoint.com/personal/kbaker_team_nxlink_com/Documents/GRANTS/Nebraska Broadband Bridge Program/Applications 2022/Uploads 3 - Central/"/>
    </mc:Choice>
  </mc:AlternateContent>
  <xr:revisionPtr revIDLastSave="0" documentId="8_{BA6384D9-C306-47D7-B698-47234C6AA003}" xr6:coauthVersionLast="47" xr6:coauthVersionMax="47" xr10:uidLastSave="{00000000-0000-0000-0000-000000000000}"/>
  <bookViews>
    <workbookView xWindow="-120" yWindow="-120" windowWidth="29040" windowHeight="15840" xr2:uid="{0190F05F-AD24-49D7-91CE-03F1226BCEC4}"/>
  </bookViews>
  <sheets>
    <sheet name="Capex_summary_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LYE2">#REF!</definedName>
    <definedName name="__123Graph_A" hidden="1">'[1]quarterly income and e&amp;p'!#REF!</definedName>
    <definedName name="__123Graph_ACurrent" hidden="1">'[1]quarterly income and e&amp;p'!#REF!</definedName>
    <definedName name="__123Graph_B" hidden="1">'[1]quarterly income and e&amp;p'!#REF!</definedName>
    <definedName name="__123Graph_BCurrent" hidden="1">'[1]quarterly income and e&amp;p'!#REF!</definedName>
    <definedName name="__123Graph_C" hidden="1">'[1]quarterly income and e&amp;p'!#REF!</definedName>
    <definedName name="__123Graph_CCurrent" hidden="1">'[1]quarterly income and e&amp;p'!#REF!</definedName>
    <definedName name="__123Graph_D" hidden="1">'[1]quarterly income and e&amp;p'!#REF!</definedName>
    <definedName name="__123Graph_DCurrent" hidden="1">'[1]quarterly income and e&amp;p'!#REF!</definedName>
    <definedName name="__123Graph_E" hidden="1">'[1]quarterly income and e&amp;p'!#REF!</definedName>
    <definedName name="__123Graph_ECurrent" hidden="1">'[1]quarterly income and e&amp;p'!#REF!</definedName>
    <definedName name="__LYE2">#REF!</definedName>
    <definedName name="_Key1" hidden="1">'[2]DeltaCom wan orders'!$A$6</definedName>
    <definedName name="_Key2" hidden="1">'[2]DeltaCom wan orders'!$A$6</definedName>
    <definedName name="_LYE2">#REF!</definedName>
    <definedName name="_Order1" hidden="1">0</definedName>
    <definedName name="_Order2" hidden="1">255</definedName>
    <definedName name="_Sort" hidden="1">'[2]DeltaCom wan orders'!$A$6:$G$21</definedName>
    <definedName name="_Sort1" hidden="1">'[2]DeltaCom wan orders'!$A$6:$G$21</definedName>
    <definedName name="_Table2_Out" hidden="1">'[3]Cash Flow'!#REF!</definedName>
    <definedName name="A">#REF!</definedName>
    <definedName name="AcctNum">#REF!</definedName>
    <definedName name="ae" hidden="1">{#N/A,#N/A,FALSE,"Performance Flash Report"}</definedName>
    <definedName name="AnnualBudget">#REF!</definedName>
    <definedName name="anscount" hidden="1">1</definedName>
    <definedName name="asdas" hidden="1">{#N/A,#N/A,FALSE,"Performance Flash Report"}</definedName>
    <definedName name="Assets">#REF!</definedName>
    <definedName name="Bid_Action">#REF!</definedName>
    <definedName name="Bid_BCP">#REF!</definedName>
    <definedName name="Bid_Current_Activity">#REF!</definedName>
    <definedName name="Bid_LR_BCP">#REF!</definedName>
    <definedName name="Bid_MaxSwitch">#REF!</definedName>
    <definedName name="Bid_Prev_Activity">#REF!</definedName>
    <definedName name="Bid_Prev_BCP_Activity">#REF!</definedName>
    <definedName name="blah2" hidden="1">{#N/A,#N/A,FALSE,"Performance Flash Report"}</definedName>
    <definedName name="BudgetCurMo">#REF!</definedName>
    <definedName name="BudgetYTD">#REF!</definedName>
    <definedName name="CFCYYTD">#REF!</definedName>
    <definedName name="CFPYYTD">#REF!</definedName>
    <definedName name="CIQWBGuid" hidden="1">"Projection Model Drivers RB.xlsx"</definedName>
    <definedName name="Circ">#REF!</definedName>
    <definedName name="Colorado">#REF!</definedName>
    <definedName name="CoverSheet">#REF!</definedName>
    <definedName name="CYCM">#REF!</definedName>
    <definedName name="CYCMYTD">#REF!</definedName>
    <definedName name="CYPMYTD">#REF!</definedName>
    <definedName name="CYTD">#REF!</definedName>
    <definedName name="d" hidden="1">{#N/A,#N/A,FALSE,"Performance Flash Report"}</definedName>
    <definedName name="Days">'[4]Balance Sheet'!#REF!</definedName>
    <definedName name="dd" hidden="1">{#N/A,#N/A,FALSE,"Performance Flash Report"}</definedName>
    <definedName name="ddd" hidden="1">{#N/A,#N/A,FALSE,"Performance Flash Report"}</definedName>
    <definedName name="DVSVSDVsdvsD" hidden="1">{"'Planning Data'!$A$2:$X$120"}</definedName>
    <definedName name="FS1AndClass">#REF!</definedName>
    <definedName name="FS1RowName">#REF!</definedName>
    <definedName name="FS2AndClass">#REF!</definedName>
    <definedName name="FS2RowName">#REF!</definedName>
    <definedName name="FS3AndClass">#REF!</definedName>
    <definedName name="FS3RowName">#REF!</definedName>
    <definedName name="FS4AndClass">#REF!</definedName>
    <definedName name="FS4RowName">#REF!</definedName>
    <definedName name="HTML_CodePage" hidden="1">1252</definedName>
    <definedName name="HTML_Control" hidden="1">{"'Planning Data'!$A$2:$X$120"}</definedName>
    <definedName name="html_control2" hidden="1">{"'Planning Data'!$A$2:$X$120"}</definedName>
    <definedName name="HTML_Description" hidden="1">"Week Ending 8/26/99"</definedName>
    <definedName name="HTML_Email" hidden="1">"net-planning@mindspring.com"</definedName>
    <definedName name="HTML_Header" hidden="1">"MindSpring Planning Data Report"</definedName>
    <definedName name="HTML_LastUpdate" hidden="1">"08/27/1999"</definedName>
    <definedName name="HTML_LineAfter" hidden="1">FALSE</definedName>
    <definedName name="HTML_LineBefore" hidden="1">TRUE</definedName>
    <definedName name="HTML_Name" hidden="1">"jason cohn"</definedName>
    <definedName name="HTML_OBDlg2" hidden="1">TRUE</definedName>
    <definedName name="HTML_OBDlg4" hidden="1">TRUE</definedName>
    <definedName name="HTML_OS" hidden="1">0</definedName>
    <definedName name="HTML_PathFile" hidden="1">"C:\html\august2799.htm"</definedName>
    <definedName name="HTML_Title" hidden="1">"MindSpring Planning Data Report"</definedName>
    <definedName name="IQ_ADDIN" hidden="1">"AUTO"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" hidden="1">110000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NTRACTS_OTHER_COMMODITIES_EQUITIES._FDIC" hidden="1">"c6522"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Y" hidden="1">10000</definedName>
    <definedName name="IQ_DAILY" hidden="1">500000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ST_ACT_FFO_REUT" hidden="1">"c3843"</definedName>
    <definedName name="IQ_EST_ACT_FFO_SHARE_SHARE_REUT" hidden="1">"c3843"</definedName>
    <definedName name="IQ_EST_FFO_DIFF_REUT" hidden="1">"c3890"</definedName>
    <definedName name="IQ_EST_FFO_SHARE_SHARE_DIFF_REUT" hidden="1">"c3890"</definedName>
    <definedName name="IQ_EST_FFO_SHARE_SHARE_SURPRISE_PERCENT_REUT" hidden="1">"c3891"</definedName>
    <definedName name="IQ_EST_FFO_SURPRISE_PERCENT_REUT" hidden="1">"c3891"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FO_EST_DET_EST" hidden="1">"c12059"</definedName>
    <definedName name="IQ_FFO_EST_DET_EST_CIQ" hidden="1">"c12121"</definedName>
    <definedName name="IQ_FFO_EST_DET_EST_CURRENCY" hidden="1">"c12466"</definedName>
    <definedName name="IQ_FFO_EST_DET_EST_CURRENCY_CIQ" hidden="1">"c12512"</definedName>
    <definedName name="IQ_FFO_EST_DET_EST_CURRENCY_REUT" hidden="1">"c12536"</definedName>
    <definedName name="IQ_FFO_EST_DET_EST_DATE" hidden="1">"c12212"</definedName>
    <definedName name="IQ_FFO_EST_DET_EST_DATE_CIQ" hidden="1">"c12267"</definedName>
    <definedName name="IQ_FFO_EST_DET_EST_DATE_REUT" hidden="1">"c12295"</definedName>
    <definedName name="IQ_FFO_EST_DET_EST_INCL" hidden="1">"c12349"</definedName>
    <definedName name="IQ_FFO_EST_DET_EST_INCL_CIQ" hidden="1">"c12395"</definedName>
    <definedName name="IQ_FFO_EST_DET_EST_INCL_REUT" hidden="1">"c12419"</definedName>
    <definedName name="IQ_FFO_EST_DET_EST_ORIGIN" hidden="1">"c12722"</definedName>
    <definedName name="IQ_FFO_EST_DET_EST_ORIGIN_CIQ" hidden="1">"c12720"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HARE_SHARE_EST_DET_EST" hidden="1">"c12059"</definedName>
    <definedName name="IQ_FFO_SHARE_SHARE_EST_DET_EST_CIQ" hidden="1">"c12121"</definedName>
    <definedName name="IQ_FFO_SHARE_SHARE_EST_DET_EST_CURRENCY" hidden="1">"c12466"</definedName>
    <definedName name="IQ_FFO_SHARE_SHARE_EST_DET_EST_CURRENCY_CIQ" hidden="1">"c12512"</definedName>
    <definedName name="IQ_FFO_SHARE_SHARE_EST_DET_EST_CURRENCY_REUT" hidden="1">"c12536"</definedName>
    <definedName name="IQ_FFO_SHARE_SHARE_EST_DET_EST_DATE" hidden="1">"c12212"</definedName>
    <definedName name="IQ_FFO_SHARE_SHARE_EST_DET_EST_DATE_CIQ" hidden="1">"c12267"</definedName>
    <definedName name="IQ_FFO_SHARE_SHARE_EST_DET_EST_DATE_REUT" hidden="1">"c12295"</definedName>
    <definedName name="IQ_FFO_SHARE_SHARE_EST_DET_EST_INCL" hidden="1">"c12349"</definedName>
    <definedName name="IQ_FFO_SHARE_SHARE_EST_DET_EST_INCL_CIQ" hidden="1">"c12395"</definedName>
    <definedName name="IQ_FFO_SHARE_SHARE_EST_DET_EST_INCL_REUT" hidden="1">"c12419"</definedName>
    <definedName name="IQ_FFO_SHARE_SHARE_EST_DET_EST_ORIGIN" hidden="1">"c12722"</definedName>
    <definedName name="IQ_FFO_SHARE_SHARE_EST_DET_EST_ORIGIN_CIQ" hidden="1">"c12720"</definedName>
    <definedName name="IQ_FFO_SHARE_SHARE_EST_DET_EST_ORIGIN_REUT" hidden="1">"c12724"</definedName>
    <definedName name="IQ_FFO_SHARE_SHARE_EST_DET_EST_REUT" hidden="1">"c12153"</definedName>
    <definedName name="IQ_FFO_SHARE_SHARE_EST_REUT" hidden="1">"c3837"</definedName>
    <definedName name="IQ_FFO_SHARE_SHARE_HIGH_EST_REUT" hidden="1">"c3839"</definedName>
    <definedName name="IQ_FFO_SHARE_SHARE_LOW_EST_REUT" hidden="1">"c3840"</definedName>
    <definedName name="IQ_FFO_SHARE_SHARE_MEDIAN_EST_REUT" hidden="1">"c3838"</definedName>
    <definedName name="IQ_FFO_SHARE_SHARE_NUM_EST_REUT" hidden="1">"c3841"</definedName>
    <definedName name="IQ_FFO_SHARE_SHARE_STDDEV_EST_REUT" hidden="1">"c3842"</definedName>
    <definedName name="IQ_FFO_STDDEV_EST_REUT" hidden="1">"c3842"</definedName>
    <definedName name="IQ_FH" hidden="1">100000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OREIGN_BRANCHES_U.S._BANKS_LOANS_FDIC" hidden="1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ONTH" hidden="1">15000</definedName>
    <definedName name="IQ_MTD" hidden="1">800000</definedName>
    <definedName name="IQ_NAMES_REVISION_DATE_" hidden="1">41466.5924305556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PENED55" hidden="1">1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B_BOOKMARK_COUNT" hidden="1">2</definedName>
    <definedName name="IQB_BOOKMARK_LOCATION_0" hidden="1">#REF!</definedName>
    <definedName name="jumpstart">[5]Other!$C$2</definedName>
    <definedName name="k">[6]TrialBalance!$E$1:$E$225</definedName>
    <definedName name="L">[7]TrialBalance!$D$1:$D$197</definedName>
    <definedName name="ldsjglsgls" hidden="1">{#N/A,#N/A,FALSE,"Performance Flash Report"}</definedName>
    <definedName name="LYE">#REF!</definedName>
    <definedName name="MinCash">#REF!</definedName>
    <definedName name="NetIncome">#REF!</definedName>
    <definedName name="placeholder" hidden="1">{#N/A,#N/A,FALSE,"Performance Flash Report"}</definedName>
    <definedName name="PYCM">#REF!</definedName>
    <definedName name="PYCMYTD">#REF!</definedName>
    <definedName name="PYTD">#REF!</definedName>
    <definedName name="rtsslk" hidden="1">{"'Planning Data'!$A$2:$X$120"}</definedName>
    <definedName name="sasasdas" hidden="1">{#N/A,#N/A,FALSE,"Performance Flash Report"}</definedName>
    <definedName name="sds" hidden="1">{#N/A,#N/A,FALSE,"Performance Flash Report"}</definedName>
    <definedName name="sdvsdvsDVVd" hidden="1">{"'Planning Data'!$A$2:$X$120"}</definedName>
    <definedName name="sf" hidden="1">{#N/A,#N/A,FALSE,"Performance Flash Report"}</definedName>
    <definedName name="sgsG" hidden="1">{#N/A,#N/A,FALSE,"Performance Flash Report"}</definedName>
    <definedName name="sGSGkj" hidden="1">{"'Planning Data'!$A$2:$X$120"}</definedName>
    <definedName name="ss" hidden="1">{#N/A,#N/A,FALSE,"Performance Flash Report"}</definedName>
    <definedName name="ssasa" hidden="1">{#N/A,#N/A,FALSE,"Performance Flash Report"}</definedName>
    <definedName name="sUBS">#REF!</definedName>
    <definedName name="sUBSCRIBERS">#REF!</definedName>
    <definedName name="Sweep">#REF!</definedName>
    <definedName name="test2" hidden="1">{#N/A,#N/A,FALSE,"Performance Flash Report"}</definedName>
    <definedName name="test3" hidden="1">{#N/A,#N/A,FALSE,"Performance Flash Report"}</definedName>
    <definedName name="TEX_NIL">[8]SKBTX!$K$203</definedName>
    <definedName name="V">[6]TrialBalance!$L$1:$L$225</definedName>
    <definedName name="VariablesTable">#REF!</definedName>
    <definedName name="wrn.CS._.Flash._.Test." hidden="1">{#N/A,#N/A,FALSE,"Performance Flash Report"}</definedName>
    <definedName name="wrn.TP." hidden="1">{"Page 1",#N/A,TRUE,"Calculations";"Page 2",#N/A,TRUE,"Calculations";"Page 3",#N/A,TRUE,"Calculations";"Page 4",#N/A,TRUE,"Calculations";"Page 6",#N/A,TRUE,"Calculations";"Page 7",#N/A,TRUE,"Calculations";"Page 8",#N/A,TRUE,"Calculations";"Page 9",#N/A,TRUE,"Calculations";"Page 10",#N/A,TRUE,"Calculations";"Page 11",#N/A,TRUE,"Calculations";"Page 12",#N/A,TRUE,"Calculations";"Page 13",#N/A,TRUE,"Calculations";"Page 14",#N/A,TRUE,"Calculations"}</definedName>
    <definedName name="xzxzx" hidden="1">{#N/A,#N/A,FALSE,"Performance Flash Report"}</definedName>
    <definedName name="xzzx" hidden="1">{#N/A,#N/A,FALSE,"Performance Flash Report"}</definedName>
    <definedName name="xzzzdvdvd" hidden="1">{#N/A,#N/A,FALSE,"Performance Flash Report"}</definedName>
    <definedName name="Z_128D8F34_9864_4F93_98E2_12587B58B6EC_.wvu.Cols" hidden="1">'[9]IS Detail-budget run1_ Updated'!#REF!,'[9]IS Detail-budget run1_ Updated'!#REF!,'[9]IS Detail-budget run1_ Updated'!$E:$G,'[9]IS Detail-budget run1_ Updated'!#REF!,'[9]IS Detail-budget run1_ Updated'!#REF!</definedName>
    <definedName name="Z_128D8F34_9864_4F93_98E2_12587B58B6EC_.wvu.Rows" hidden="1">'[9]IS Detail-budget run1_ Updated'!$33:$43,'[9]IS Detail-budget run1_ Updated'!$47:$49,'[9]IS Detail-budget run1_ Updated'!$51:$53,'[9]IS Detail-budget run1_ Updated'!$55:$57,'[9]IS Detail-budget run1_ Updated'!$59:$61,'[9]IS Detail-budget run1_ Updated'!$63:$65,'[9]IS Detail-budget run1_ Updated'!$67:$69,'[9]IS Detail-budget run1_ Updated'!$71:$73,'[9]IS Detail-budget run1_ Updated'!$75:$78,'[9]IS Detail-budget run1_ Updated'!$82:$86,'[9]IS Detail-budget run1_ Updated'!$90:$94,'[9]IS Detail-budget run1_ Updated'!$101:$105,'[9]IS Detail-budget run1_ Updated'!$120:$120,'[9]IS Detail-budget run1_ Updated'!$158:$168,'[9]IS Detail-budget run1_ Updated'!$176:$176,'[9]IS Detail-budget run1_ Updated'!#REF!,'[9]IS Detail-budget run1_ Updated'!#REF!,'[9]IS Detail-budget run1_ Updated'!$208:$211,'[9]IS Detail-budget run1_ Updated'!#REF!,'[9]IS Detail-budget run1_ Updated'!#REF!,'[9]IS Detail-budget run1_ Updated'!#REF!,'[9]IS Detail-budget run1_ Updated'!#REF!,'[9]IS Detail-budget run1_ Updated'!#REF!,'[9]IS Detail-budget run1_ Updated'!#REF!,'[9]IS Detail-budget run1_ Updated'!$215:$215</definedName>
    <definedName name="Z_47939A2C_A55D_46B4_84FB_3CD5372CD5C0_.wvu.Cols" hidden="1">'[9]IS Detail-budget run1_ Updated'!#REF!,'[9]IS Detail-budget run1_ Updated'!$E:$N,'[9]IS Detail-budget run1_ Updated'!#REF!</definedName>
    <definedName name="Z_47939A2C_A55D_46B4_84FB_3CD5372CD5C0_.wvu.Rows" hidden="1">'[9]IS Detail-budget run1_ Updated'!$33:$43,'[9]IS Detail-budget run1_ Updated'!$47:$49,'[9]IS Detail-budget run1_ Updated'!$51:$53,'[9]IS Detail-budget run1_ Updated'!$55:$57,'[9]IS Detail-budget run1_ Updated'!$59:$61,'[9]IS Detail-budget run1_ Updated'!$63:$65,'[9]IS Detail-budget run1_ Updated'!$67:$69,'[9]IS Detail-budget run1_ Updated'!$71:$73,'[9]IS Detail-budget run1_ Updated'!$75:$78,'[9]IS Detail-budget run1_ Updated'!$82:$86,'[9]IS Detail-budget run1_ Updated'!$90:$94,'[9]IS Detail-budget run1_ Updated'!$101:$105,'[9]IS Detail-budget run1_ Updated'!$120:$120,'[9]IS Detail-budget run1_ Updated'!$158:$168,'[9]IS Detail-budget run1_ Updated'!$176:$176,'[9]IS Detail-budget run1_ Updated'!#REF!,'[9]IS Detail-budget run1_ Updated'!#REF!,'[9]IS Detail-budget run1_ Updated'!$208:$211,'[9]IS Detail-budget run1_ Updated'!#REF!,'[9]IS Detail-budget run1_ Updated'!#REF!,'[9]IS Detail-budget run1_ Updated'!#REF!,'[9]IS Detail-budget run1_ Updated'!#REF!,'[9]IS Detail-budget run1_ Updated'!#REF!,'[9]IS Detail-budget run1_ Updated'!#REF!,'[9]IS Detail-budget run1_ Updated'!$215:$215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H28" i="1"/>
  <c r="L26" i="1"/>
  <c r="L31" i="1" s="1"/>
  <c r="L25" i="1"/>
  <c r="G25" i="1"/>
  <c r="J14" i="1" s="1"/>
  <c r="G20" i="1"/>
  <c r="G21" i="1" s="1"/>
  <c r="H19" i="1"/>
  <c r="J19" i="1" s="1"/>
  <c r="G15" i="1"/>
  <c r="G16" i="1" s="1"/>
  <c r="H14" i="1"/>
  <c r="L12" i="1"/>
  <c r="J11" i="1"/>
  <c r="G10" i="1"/>
  <c r="H10" i="1" s="1"/>
  <c r="J9" i="1"/>
  <c r="H9" i="1"/>
  <c r="J7" i="1"/>
  <c r="H6" i="1"/>
  <c r="J6" i="1" s="1"/>
  <c r="G6" i="1"/>
  <c r="H16" i="1" l="1"/>
  <c r="J16" i="1" s="1"/>
  <c r="G17" i="1"/>
  <c r="G22" i="1"/>
  <c r="H21" i="1"/>
  <c r="J21" i="1" s="1"/>
  <c r="J10" i="1"/>
  <c r="H12" i="1"/>
  <c r="J12" i="1" s="1"/>
  <c r="H15" i="1"/>
  <c r="H20" i="1"/>
  <c r="J20" i="1" s="1"/>
  <c r="J15" i="1" l="1"/>
  <c r="G23" i="1"/>
  <c r="H23" i="1" s="1"/>
  <c r="J23" i="1" s="1"/>
  <c r="H22" i="1"/>
  <c r="J22" i="1" s="1"/>
  <c r="G18" i="1"/>
  <c r="H18" i="1" s="1"/>
  <c r="J18" i="1" s="1"/>
  <c r="H17" i="1"/>
  <c r="J17" i="1" s="1"/>
  <c r="H25" i="1" l="1"/>
  <c r="J25" i="1" l="1"/>
  <c r="H26" i="1"/>
  <c r="H39" i="1" l="1"/>
  <c r="H38" i="1"/>
  <c r="H31" i="1"/>
  <c r="L33" i="1" s="1"/>
  <c r="J26" i="1"/>
</calcChain>
</file>

<file path=xl/sharedStrings.xml><?xml version="1.0" encoding="utf-8"?>
<sst xmlns="http://schemas.openxmlformats.org/spreadsheetml/2006/main" count="66" uniqueCount="45">
  <si>
    <t>CAPEX SUMMARY</t>
  </si>
  <si>
    <t>Project_Central</t>
  </si>
  <si>
    <t>IL category</t>
  </si>
  <si>
    <t>Description</t>
  </si>
  <si>
    <t>Units</t>
  </si>
  <si>
    <t>Tower cost</t>
  </si>
  <si>
    <t>Towers</t>
  </si>
  <si>
    <t>Ext. Cost</t>
  </si>
  <si>
    <t>Per tower</t>
  </si>
  <si>
    <t>Grant Amount</t>
  </si>
  <si>
    <t>Design Engineering</t>
  </si>
  <si>
    <t>Permitting and Drafting</t>
  </si>
  <si>
    <t>Cost per tower</t>
  </si>
  <si>
    <t>Construction Mgmt.</t>
  </si>
  <si>
    <t>Project Management</t>
  </si>
  <si>
    <t>Construction</t>
  </si>
  <si>
    <t>Construction crew labor</t>
  </si>
  <si>
    <t>If zero, included in contractor rate for Materials</t>
  </si>
  <si>
    <t>Labor per tower</t>
  </si>
  <si>
    <t>Tower materials</t>
  </si>
  <si>
    <t>Materials per tower</t>
  </si>
  <si>
    <t>Construction foreman</t>
  </si>
  <si>
    <t>Wage rate plus benefit load</t>
  </si>
  <si>
    <t>Construction Foreman</t>
  </si>
  <si>
    <t>EML</t>
  </si>
  <si>
    <t>Backhaul</t>
  </si>
  <si>
    <t>AP</t>
  </si>
  <si>
    <t>Materials</t>
  </si>
  <si>
    <t>Cabinets</t>
  </si>
  <si>
    <t>Labor</t>
  </si>
  <si>
    <t>Backhaul upgrade</t>
  </si>
  <si>
    <t>AP upgrade</t>
  </si>
  <si>
    <t>Materials upgrade</t>
  </si>
  <si>
    <t>Cabinets upgrade</t>
  </si>
  <si>
    <t>Labor upgrade</t>
  </si>
  <si>
    <t>Total EML</t>
  </si>
  <si>
    <t>Total capex excluding install</t>
  </si>
  <si>
    <t>Customer Premise Equipment</t>
  </si>
  <si>
    <t>Per take rate install</t>
  </si>
  <si>
    <t>Install vehicles</t>
  </si>
  <si>
    <t>Totals</t>
  </si>
  <si>
    <t>Locations at 100%</t>
  </si>
  <si>
    <t>Grant %</t>
  </si>
  <si>
    <t>Project cost per location (excluding CPE &amp; install)</t>
  </si>
  <si>
    <t>Project cost per tower (excluding CPE and install)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</si>
</sst>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/>
    </xf>
    <xf numFmtId="44" fontId="6" fillId="3" borderId="0" xfId="2" applyFont="1" applyFill="1" applyAlignment="1">
      <alignment horizontal="right"/>
    </xf>
    <xf numFmtId="0" fontId="0" fillId="2" borderId="0" xfId="0" applyFill="1"/>
    <xf numFmtId="43" fontId="0" fillId="2" borderId="3" xfId="1" applyFont="1" applyFill="1" applyBorder="1"/>
    <xf numFmtId="44" fontId="0" fillId="2" borderId="0" xfId="2" applyFont="1" applyFill="1"/>
    <xf numFmtId="44" fontId="0" fillId="2" borderId="0" xfId="2" applyFont="1" applyFill="1" applyAlignment="1">
      <alignment horizontal="right"/>
    </xf>
    <xf numFmtId="44" fontId="6" fillId="3" borderId="0" xfId="2" applyFont="1" applyFill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4" fontId="0" fillId="0" borderId="0" xfId="2" applyFont="1" applyFill="1" applyAlignment="1">
      <alignment horizontal="right"/>
    </xf>
    <xf numFmtId="43" fontId="0" fillId="0" borderId="3" xfId="1" applyFont="1" applyFill="1" applyBorder="1"/>
    <xf numFmtId="44" fontId="0" fillId="0" borderId="0" xfId="2" applyFont="1" applyFill="1"/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/>
    </xf>
    <xf numFmtId="44" fontId="0" fillId="0" borderId="2" xfId="2" applyFont="1" applyFill="1" applyBorder="1" applyAlignment="1">
      <alignment horizontal="right"/>
    </xf>
    <xf numFmtId="0" fontId="0" fillId="0" borderId="2" xfId="0" applyBorder="1"/>
    <xf numFmtId="43" fontId="0" fillId="0" borderId="1" xfId="1" applyFont="1" applyFill="1" applyBorder="1"/>
    <xf numFmtId="44" fontId="6" fillId="3" borderId="2" xfId="2" applyFont="1" applyFill="1" applyBorder="1"/>
    <xf numFmtId="44" fontId="7" fillId="0" borderId="2" xfId="2" applyFont="1" applyFill="1" applyBorder="1"/>
    <xf numFmtId="0" fontId="8" fillId="0" borderId="0" xfId="0" applyFont="1" applyAlignment="1">
      <alignment vertical="center" wrapText="1"/>
    </xf>
    <xf numFmtId="44" fontId="5" fillId="0" borderId="0" xfId="2" applyFont="1" applyFill="1" applyAlignment="1">
      <alignment horizontal="right" vertical="center" wrapText="1"/>
    </xf>
    <xf numFmtId="43" fontId="6" fillId="3" borderId="3" xfId="1" applyFont="1" applyFill="1" applyBorder="1"/>
    <xf numFmtId="0" fontId="5" fillId="0" borderId="0" xfId="0" applyFont="1" applyAlignment="1">
      <alignment vertical="center"/>
    </xf>
    <xf numFmtId="8" fontId="0" fillId="0" borderId="2" xfId="2" applyNumberFormat="1" applyFont="1" applyFill="1" applyBorder="1" applyAlignment="1">
      <alignment horizontal="right"/>
    </xf>
    <xf numFmtId="44" fontId="0" fillId="0" borderId="2" xfId="2" applyFont="1" applyFill="1" applyBorder="1"/>
    <xf numFmtId="0" fontId="5" fillId="2" borderId="0" xfId="0" applyFont="1" applyFill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44" fontId="2" fillId="0" borderId="4" xfId="2" applyFont="1" applyFill="1" applyBorder="1" applyAlignment="1">
      <alignment horizontal="right"/>
    </xf>
    <xf numFmtId="0" fontId="2" fillId="0" borderId="4" xfId="0" applyFont="1" applyBorder="1"/>
    <xf numFmtId="43" fontId="2" fillId="0" borderId="5" xfId="1" applyFont="1" applyFill="1" applyBorder="1"/>
    <xf numFmtId="44" fontId="2" fillId="0" borderId="4" xfId="2" applyFont="1" applyFill="1" applyBorder="1"/>
    <xf numFmtId="164" fontId="6" fillId="3" borderId="3" xfId="1" applyNumberFormat="1" applyFont="1" applyFill="1" applyBorder="1"/>
    <xf numFmtId="43" fontId="0" fillId="0" borderId="0" xfId="1" applyFont="1" applyFill="1"/>
    <xf numFmtId="0" fontId="9" fillId="0" borderId="4" xfId="0" applyFont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/>
    </xf>
    <xf numFmtId="43" fontId="0" fillId="0" borderId="5" xfId="1" applyFont="1" applyFill="1" applyBorder="1"/>
    <xf numFmtId="43" fontId="0" fillId="0" borderId="3" xfId="1" applyFont="1" applyBorder="1"/>
    <xf numFmtId="44" fontId="2" fillId="0" borderId="0" xfId="2" applyFont="1" applyBorder="1"/>
    <xf numFmtId="164" fontId="0" fillId="0" borderId="3" xfId="1" applyNumberFormat="1" applyFont="1" applyBorder="1"/>
    <xf numFmtId="164" fontId="0" fillId="0" borderId="0" xfId="1" applyNumberFormat="1" applyFont="1"/>
    <xf numFmtId="165" fontId="0" fillId="0" borderId="0" xfId="3" applyNumberFormat="1" applyFont="1"/>
    <xf numFmtId="164" fontId="0" fillId="0" borderId="3" xfId="1" applyNumberFormat="1" applyFont="1" applyFill="1" applyBorder="1"/>
    <xf numFmtId="164" fontId="0" fillId="0" borderId="0" xfId="0" applyNumberFormat="1"/>
    <xf numFmtId="9" fontId="6" fillId="0" borderId="3" xfId="3" applyFont="1" applyFill="1" applyBorder="1"/>
    <xf numFmtId="9" fontId="0" fillId="0" borderId="0" xfId="3" applyFont="1" applyFill="1"/>
    <xf numFmtId="165" fontId="0" fillId="0" borderId="3" xfId="3" applyNumberFormat="1" applyFont="1" applyBorder="1"/>
    <xf numFmtId="0" fontId="0" fillId="0" borderId="3" xfId="0" applyBorder="1"/>
    <xf numFmtId="44" fontId="0" fillId="0" borderId="0" xfId="2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56029</xdr:colOff>
      <xdr:row>0</xdr:row>
      <xdr:rowOff>33617</xdr:rowOff>
    </xdr:from>
    <xdr:ext cx="2128894" cy="627529"/>
    <xdr:pic>
      <xdr:nvPicPr>
        <xdr:cNvPr id="2" name="Picture 1">
          <a:extLst>
            <a:ext uri="{FF2B5EF4-FFF2-40B4-BE49-F238E27FC236}">
              <a16:creationId xmlns:a16="http://schemas.microsoft.com/office/drawing/2014/main" id="{388BA65C-81FD-44CA-93E4-4347C63C0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04" y="33617"/>
          <a:ext cx="2128894" cy="62752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PENN_EQUITY/VOL1/DOCUME~1/palmern/LOCALS~1/Temp/COAS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BULLDOZER/ACCOUNTING/Edward/telco/Telco%20analysis/Monthly%20Telco%20Expen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Bsg02/prod01/USERS/BLACK/EXCEL/COMPANY/PAYPHONE/PHONETEL/EM97PNT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pyland_team_nxlink_com/Documents/CAF%20Info/Nextlink%20-%2010%20year%20model%209.27%20E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EricPyland/AppData/Local/Packages/Microsoft.MicrosoftEdge_8wekyb3d8bbwe/TempState/Downloads/Bicycle%20Shop%20Financial%20Model%20-%20CapEx%20Forecast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:/Management%20Reports/April%202009%20Management%20Reports-Dig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:/Documents%20and%20Settings/jdavis/Local%20Settings/Temporary%20Internet%20Files/Content.Outlook/VPCVDLQM/April%202009%20Management%20Reports-Skybeam%20Color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:/Accounting/2010/06-2009/Consolidation/JABConsolidatedFinancials%202009063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:/Atl-whale/Fin-Plan/Documents%20and%20Settings/kangm/Desktop/May/UE/U.E%20Calculator_Nov_14t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income and e&amp;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Com wan order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 - Q"/>
      <sheetName val="Corp - Q"/>
      <sheetName val="Historical BS"/>
      <sheetName val="Historical CF"/>
      <sheetName val="Charts"/>
      <sheetName val="Charts 2"/>
      <sheetName val="Cover"/>
      <sheetName val="IS Summary"/>
      <sheetName val="Balance Sheet"/>
      <sheetName val="Cash Flows"/>
      <sheetName val="Ratios"/>
      <sheetName val="IS Detailed"/>
      <sheetName val="Upgrade CAPEX Schedule"/>
      <sheetName val="Cap Lease Amort"/>
      <sheetName val="CAF Impact"/>
      <sheetName val="LC Forecast"/>
      <sheetName val="CapEx"/>
      <sheetName val="IS - Base Assumptions"/>
      <sheetName val="ACTUAL RESULTS ---&gt;"/>
      <sheetName val="Inputs"/>
      <sheetName val="State Capex Summary"/>
      <sheetName val="Bid History"/>
      <sheetName val="County Win Data"/>
      <sheetName val="Summary"/>
      <sheetName val="Results"/>
      <sheetName val="TX"/>
      <sheetName val="OK"/>
      <sheetName val="KS"/>
      <sheetName val="IA"/>
      <sheetName val="IL"/>
      <sheetName val="NE"/>
      <sheetName val="Milest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CapEx"/>
      <sheetName val="Other"/>
    </sheetNames>
    <sheetDataSet>
      <sheetData sheetId="0" refreshError="1"/>
      <sheetData sheetId="1" refreshError="1"/>
      <sheetData sheetId="2">
        <row r="2">
          <cell r="C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Balance"/>
      <sheetName val="Actual-Budget P&amp;L"/>
      <sheetName val="CapEx"/>
      <sheetName val="Operating Metrics"/>
      <sheetName val="Budget-Digis"/>
      <sheetName val="Subscriber Data-Digis"/>
      <sheetName val="Variables"/>
      <sheetName val="Cover"/>
    </sheetNames>
    <sheetDataSet>
      <sheetData sheetId="0" refreshError="1">
        <row r="1">
          <cell r="E1" t="str">
            <v>FS1RowName</v>
          </cell>
          <cell r="L1" t="str">
            <v>CYCM</v>
          </cell>
        </row>
        <row r="2">
          <cell r="L2">
            <v>45.44</v>
          </cell>
        </row>
        <row r="3">
          <cell r="L3">
            <v>-76969.86</v>
          </cell>
        </row>
        <row r="4">
          <cell r="L4">
            <v>-10</v>
          </cell>
        </row>
        <row r="5">
          <cell r="L5">
            <v>0</v>
          </cell>
        </row>
        <row r="6">
          <cell r="L6">
            <v>982.7</v>
          </cell>
        </row>
        <row r="7">
          <cell r="L7">
            <v>228.62</v>
          </cell>
        </row>
        <row r="8">
          <cell r="L8">
            <v>2952.11</v>
          </cell>
        </row>
        <row r="9">
          <cell r="L9">
            <v>106.74</v>
          </cell>
        </row>
        <row r="10">
          <cell r="L10">
            <v>-750.24</v>
          </cell>
        </row>
        <row r="11">
          <cell r="L11">
            <v>-287.48</v>
          </cell>
        </row>
        <row r="12">
          <cell r="L12">
            <v>0</v>
          </cell>
        </row>
        <row r="13">
          <cell r="L13">
            <v>8027.49</v>
          </cell>
        </row>
        <row r="14">
          <cell r="L14">
            <v>0</v>
          </cell>
        </row>
        <row r="15">
          <cell r="L15">
            <v>125</v>
          </cell>
        </row>
        <row r="16">
          <cell r="L16">
            <v>-5314</v>
          </cell>
        </row>
        <row r="17">
          <cell r="L17">
            <v>-211587.38</v>
          </cell>
        </row>
        <row r="18">
          <cell r="L18">
            <v>18839.97</v>
          </cell>
        </row>
        <row r="19">
          <cell r="L19">
            <v>62550.01</v>
          </cell>
        </row>
        <row r="20">
          <cell r="L20">
            <v>175532.85</v>
          </cell>
        </row>
        <row r="21">
          <cell r="L21">
            <v>32580.63</v>
          </cell>
        </row>
        <row r="22">
          <cell r="L22">
            <v>12964.57</v>
          </cell>
        </row>
        <row r="23">
          <cell r="L23">
            <v>-26.33</v>
          </cell>
        </row>
        <row r="24">
          <cell r="L24">
            <v>5925</v>
          </cell>
        </row>
        <row r="25">
          <cell r="L25">
            <v>3892.53</v>
          </cell>
        </row>
        <row r="26">
          <cell r="L26">
            <v>25730.17</v>
          </cell>
        </row>
        <row r="27">
          <cell r="L27">
            <v>74030.61</v>
          </cell>
        </row>
        <row r="28">
          <cell r="L28">
            <v>6931.33</v>
          </cell>
        </row>
        <row r="29">
          <cell r="L29">
            <v>1024.76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4264.99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2869.84</v>
          </cell>
        </row>
        <row r="37">
          <cell r="L37">
            <v>147032.56</v>
          </cell>
        </row>
        <row r="38">
          <cell r="L38">
            <v>-5358.45</v>
          </cell>
        </row>
        <row r="39">
          <cell r="L39">
            <v>-84394.87</v>
          </cell>
        </row>
        <row r="40">
          <cell r="L40">
            <v>0</v>
          </cell>
        </row>
        <row r="41">
          <cell r="L41">
            <v>-5000</v>
          </cell>
        </row>
        <row r="42">
          <cell r="L42">
            <v>5527.24</v>
          </cell>
        </row>
        <row r="43">
          <cell r="L43">
            <v>21138.52</v>
          </cell>
        </row>
        <row r="44">
          <cell r="L44">
            <v>1161.1500000000001</v>
          </cell>
        </row>
        <row r="45">
          <cell r="L45">
            <v>-3977.02</v>
          </cell>
        </row>
        <row r="46">
          <cell r="L46">
            <v>-75.069999999999993</v>
          </cell>
        </row>
        <row r="47">
          <cell r="L47">
            <v>-1161.18</v>
          </cell>
        </row>
        <row r="48">
          <cell r="L48">
            <v>-53</v>
          </cell>
        </row>
        <row r="49">
          <cell r="L49">
            <v>108534</v>
          </cell>
        </row>
        <row r="50">
          <cell r="L50">
            <v>-6925</v>
          </cell>
        </row>
        <row r="51">
          <cell r="L51">
            <v>-17657.12</v>
          </cell>
        </row>
        <row r="52">
          <cell r="L52">
            <v>21.67</v>
          </cell>
        </row>
        <row r="53">
          <cell r="L53">
            <v>-1004.8</v>
          </cell>
        </row>
        <row r="54">
          <cell r="L54">
            <v>-3271.32</v>
          </cell>
        </row>
        <row r="55">
          <cell r="L55">
            <v>4.91</v>
          </cell>
        </row>
        <row r="56">
          <cell r="L56">
            <v>-740.79</v>
          </cell>
        </row>
        <row r="57">
          <cell r="L57">
            <v>-11.9</v>
          </cell>
        </row>
        <row r="58">
          <cell r="L58">
            <v>0</v>
          </cell>
        </row>
        <row r="59">
          <cell r="L59">
            <v>-298449.59999999998</v>
          </cell>
        </row>
        <row r="60">
          <cell r="E60" t="str">
            <v>CommRev-Broad</v>
          </cell>
          <cell r="L60">
            <v>-87553.03</v>
          </cell>
        </row>
        <row r="61">
          <cell r="E61" t="str">
            <v>CommRev-Equip</v>
          </cell>
          <cell r="L61">
            <v>-3850</v>
          </cell>
        </row>
        <row r="62">
          <cell r="E62" t="str">
            <v>CommRev-VOIP</v>
          </cell>
          <cell r="L62">
            <v>-1922.25</v>
          </cell>
        </row>
        <row r="63">
          <cell r="E63" t="str">
            <v>DialUpServ</v>
          </cell>
          <cell r="L63">
            <v>-2913.68</v>
          </cell>
        </row>
        <row r="64">
          <cell r="E64" t="str">
            <v>DSL&amp;T1Resale</v>
          </cell>
          <cell r="L64">
            <v>0</v>
          </cell>
        </row>
        <row r="65">
          <cell r="E65" t="str">
            <v>DSL&amp;T1Resale</v>
          </cell>
          <cell r="L65">
            <v>-3606.81</v>
          </cell>
        </row>
        <row r="66">
          <cell r="E66" t="str">
            <v>EquipSales-Res</v>
          </cell>
          <cell r="L66">
            <v>-5168.8900000000003</v>
          </cell>
        </row>
        <row r="67">
          <cell r="E67" t="str">
            <v>HostingServ</v>
          </cell>
          <cell r="L67">
            <v>0</v>
          </cell>
        </row>
        <row r="68">
          <cell r="E68" t="str">
            <v>HostingServ</v>
          </cell>
          <cell r="L68">
            <v>-363.05</v>
          </cell>
        </row>
        <row r="69">
          <cell r="E69" t="str">
            <v>HostingServ</v>
          </cell>
          <cell r="L69">
            <v>-3617.5</v>
          </cell>
        </row>
        <row r="70">
          <cell r="E70" t="str">
            <v>HostingServ</v>
          </cell>
          <cell r="L70">
            <v>-5358.1</v>
          </cell>
        </row>
        <row r="71">
          <cell r="E71" t="str">
            <v>InstallRev-Comm</v>
          </cell>
          <cell r="L71">
            <v>-12199.39</v>
          </cell>
        </row>
        <row r="72">
          <cell r="E72" t="str">
            <v>InstallRev-Res</v>
          </cell>
          <cell r="L72">
            <v>-91984</v>
          </cell>
        </row>
        <row r="73">
          <cell r="E73" t="str">
            <v>MiscRev</v>
          </cell>
          <cell r="L73">
            <v>0</v>
          </cell>
        </row>
        <row r="74">
          <cell r="E74" t="str">
            <v>MiscRev</v>
          </cell>
          <cell r="L74">
            <v>-1300</v>
          </cell>
        </row>
        <row r="75">
          <cell r="E75" t="str">
            <v>MiscRev</v>
          </cell>
          <cell r="L75">
            <v>-10658.13</v>
          </cell>
        </row>
        <row r="76">
          <cell r="E76" t="str">
            <v>MiscRev</v>
          </cell>
          <cell r="L76">
            <v>-15238.65</v>
          </cell>
        </row>
        <row r="77">
          <cell r="E77" t="str">
            <v>Video/DirTV</v>
          </cell>
          <cell r="L77">
            <v>-1145.56</v>
          </cell>
        </row>
        <row r="78">
          <cell r="E78" t="str">
            <v>ResRev-Equip</v>
          </cell>
          <cell r="L78">
            <v>-85808.320000000007</v>
          </cell>
        </row>
        <row r="79">
          <cell r="E79" t="str">
            <v>ResRev-Broad</v>
          </cell>
          <cell r="L79">
            <v>-718121.36</v>
          </cell>
        </row>
        <row r="80">
          <cell r="E80" t="str">
            <v>ResRev-VOIP</v>
          </cell>
          <cell r="L80">
            <v>0</v>
          </cell>
        </row>
        <row r="81">
          <cell r="E81" t="str">
            <v>ResRev-VOIP</v>
          </cell>
          <cell r="L81">
            <v>-119434.55</v>
          </cell>
        </row>
        <row r="82">
          <cell r="E82" t="str">
            <v>Billing&amp;Serv</v>
          </cell>
          <cell r="L82">
            <v>0</v>
          </cell>
        </row>
        <row r="83">
          <cell r="E83" t="str">
            <v>Billing&amp;Serv</v>
          </cell>
          <cell r="L83">
            <v>8720.5400000000009</v>
          </cell>
        </row>
        <row r="84">
          <cell r="E84" t="str">
            <v>Billing&amp;Serv</v>
          </cell>
          <cell r="L84">
            <v>819.07</v>
          </cell>
        </row>
        <row r="85">
          <cell r="E85" t="str">
            <v>FreeAccounts</v>
          </cell>
          <cell r="L85">
            <v>7408.85</v>
          </cell>
        </row>
        <row r="86">
          <cell r="E86" t="str">
            <v>FreeMonthCred</v>
          </cell>
          <cell r="L86">
            <v>15536.55</v>
          </cell>
        </row>
        <row r="87">
          <cell r="E87" t="str">
            <v>InstallCred</v>
          </cell>
          <cell r="L87">
            <v>28038</v>
          </cell>
        </row>
        <row r="88">
          <cell r="E88" t="str">
            <v>Rebates</v>
          </cell>
          <cell r="L88">
            <v>436</v>
          </cell>
        </row>
        <row r="89">
          <cell r="E89" t="str">
            <v>ReferCred</v>
          </cell>
          <cell r="L89">
            <v>10865.85</v>
          </cell>
        </row>
        <row r="90">
          <cell r="E90" t="str">
            <v>CoPayResaleAct</v>
          </cell>
          <cell r="L90">
            <v>1574.84</v>
          </cell>
        </row>
        <row r="91">
          <cell r="E91" t="str">
            <v>CostEquipSold</v>
          </cell>
          <cell r="L91">
            <v>3399.21</v>
          </cell>
        </row>
        <row r="92">
          <cell r="E92" t="str">
            <v>NetworkBand</v>
          </cell>
          <cell r="L92">
            <v>0</v>
          </cell>
        </row>
        <row r="93">
          <cell r="E93" t="str">
            <v>NetworkBand</v>
          </cell>
          <cell r="L93">
            <v>1800</v>
          </cell>
        </row>
        <row r="94">
          <cell r="E94" t="str">
            <v>NetworkBand</v>
          </cell>
          <cell r="L94">
            <v>56055.45</v>
          </cell>
        </row>
        <row r="95">
          <cell r="E95" t="str">
            <v>NetworkBand</v>
          </cell>
          <cell r="L95">
            <v>492.11</v>
          </cell>
        </row>
        <row r="96">
          <cell r="E96" t="str">
            <v>OutEMail</v>
          </cell>
          <cell r="L96">
            <v>4271.59</v>
          </cell>
        </row>
        <row r="97">
          <cell r="E97" t="str">
            <v>OutHostingServ</v>
          </cell>
          <cell r="L97">
            <v>915.69</v>
          </cell>
        </row>
        <row r="98">
          <cell r="E98" t="str">
            <v>VoIP-Inter</v>
          </cell>
          <cell r="L98">
            <v>55328.59</v>
          </cell>
        </row>
        <row r="99">
          <cell r="E99" t="str">
            <v>VoIP-Out</v>
          </cell>
          <cell r="L99">
            <v>0</v>
          </cell>
        </row>
        <row r="100">
          <cell r="E100" t="str">
            <v>Billing&amp;OSS</v>
          </cell>
          <cell r="L100">
            <v>3750</v>
          </cell>
        </row>
        <row r="101">
          <cell r="E101" t="str">
            <v>CustSupMiscExp</v>
          </cell>
          <cell r="L101">
            <v>0</v>
          </cell>
        </row>
        <row r="102">
          <cell r="E102" t="str">
            <v>CustSupSalBen</v>
          </cell>
          <cell r="L102">
            <v>0</v>
          </cell>
        </row>
        <row r="103">
          <cell r="E103" t="str">
            <v>CustSupSalBen</v>
          </cell>
          <cell r="L103">
            <v>1670</v>
          </cell>
        </row>
        <row r="104">
          <cell r="E104" t="str">
            <v>CustSupSalBen</v>
          </cell>
          <cell r="L104">
            <v>13144.87</v>
          </cell>
        </row>
        <row r="105">
          <cell r="E105" t="str">
            <v>CustSupSalBen</v>
          </cell>
          <cell r="L105">
            <v>316.41000000000003</v>
          </cell>
        </row>
        <row r="106">
          <cell r="E106" t="str">
            <v>CustSupSalBen</v>
          </cell>
          <cell r="L106">
            <v>6300.07</v>
          </cell>
        </row>
        <row r="107">
          <cell r="E107" t="str">
            <v>CustSupSalBen</v>
          </cell>
          <cell r="L107">
            <v>31865.119999999999</v>
          </cell>
        </row>
        <row r="108">
          <cell r="E108" t="str">
            <v>TeleExp-CallCtr</v>
          </cell>
          <cell r="L108">
            <v>7717.88</v>
          </cell>
        </row>
        <row r="109">
          <cell r="E109" t="str">
            <v>BadDebts</v>
          </cell>
          <cell r="L109">
            <v>0</v>
          </cell>
        </row>
        <row r="110">
          <cell r="E110" t="str">
            <v>BadDebts</v>
          </cell>
          <cell r="L110">
            <v>7411.99</v>
          </cell>
        </row>
        <row r="111">
          <cell r="E111" t="str">
            <v>BadDebts</v>
          </cell>
          <cell r="L111">
            <v>-2431.23</v>
          </cell>
        </row>
        <row r="112">
          <cell r="E112" t="str">
            <v>BankFees</v>
          </cell>
          <cell r="L112">
            <v>1785.94</v>
          </cell>
        </row>
        <row r="113">
          <cell r="E113" t="str">
            <v>CredCardFees</v>
          </cell>
          <cell r="L113">
            <v>21563.27</v>
          </cell>
        </row>
        <row r="114">
          <cell r="E114" t="str">
            <v>EmplTrain&amp;Dev</v>
          </cell>
          <cell r="L114">
            <v>0</v>
          </cell>
        </row>
        <row r="115">
          <cell r="E115" t="str">
            <v>EmplTrain&amp;Dev</v>
          </cell>
          <cell r="L115">
            <v>408</v>
          </cell>
        </row>
        <row r="116">
          <cell r="E116" t="str">
            <v>EmplTrain&amp;Dev</v>
          </cell>
          <cell r="L116">
            <v>1296</v>
          </cell>
        </row>
        <row r="117">
          <cell r="E117" t="str">
            <v>InsurExp</v>
          </cell>
          <cell r="L117">
            <v>0</v>
          </cell>
        </row>
        <row r="118">
          <cell r="E118" t="str">
            <v>InsurExp</v>
          </cell>
          <cell r="L118">
            <v>2836</v>
          </cell>
        </row>
        <row r="119">
          <cell r="E119" t="str">
            <v>InsurExp</v>
          </cell>
          <cell r="L119">
            <v>1073</v>
          </cell>
        </row>
        <row r="120">
          <cell r="E120" t="str">
            <v>InsurExp</v>
          </cell>
          <cell r="L120">
            <v>5314</v>
          </cell>
        </row>
        <row r="121">
          <cell r="E121" t="str">
            <v>Lic&amp;Permits</v>
          </cell>
          <cell r="L121">
            <v>235</v>
          </cell>
        </row>
        <row r="122">
          <cell r="E122" t="str">
            <v>G&amp;AMiscExp</v>
          </cell>
          <cell r="L122">
            <v>0</v>
          </cell>
        </row>
        <row r="123">
          <cell r="E123" t="str">
            <v>OffEquip&amp;Sup</v>
          </cell>
          <cell r="L123">
            <v>0</v>
          </cell>
        </row>
        <row r="124">
          <cell r="E124" t="str">
            <v>OffEquip&amp;Sup</v>
          </cell>
          <cell r="L124">
            <v>1654.67</v>
          </cell>
        </row>
        <row r="125">
          <cell r="E125" t="str">
            <v>OffEquip&amp;Sup</v>
          </cell>
          <cell r="L125">
            <v>241.3</v>
          </cell>
        </row>
        <row r="126">
          <cell r="E126" t="str">
            <v>OffEquip&amp;Sup</v>
          </cell>
          <cell r="L126">
            <v>1096.9100000000001</v>
          </cell>
        </row>
        <row r="127">
          <cell r="E127" t="str">
            <v>OffRentUtil&amp;Maint</v>
          </cell>
          <cell r="L127">
            <v>0</v>
          </cell>
        </row>
        <row r="128">
          <cell r="E128" t="str">
            <v>OffRentUtil&amp;Maint</v>
          </cell>
          <cell r="L128">
            <v>250</v>
          </cell>
        </row>
        <row r="129">
          <cell r="E129" t="str">
            <v>OffRentUtil&amp;Maint</v>
          </cell>
          <cell r="L129">
            <v>10041.939999999999</v>
          </cell>
        </row>
        <row r="130">
          <cell r="E130" t="str">
            <v>OffRentUtil&amp;Maint</v>
          </cell>
          <cell r="L130">
            <v>179.18</v>
          </cell>
        </row>
        <row r="131">
          <cell r="E131" t="str">
            <v>OffRentUtil&amp;Maint</v>
          </cell>
          <cell r="L131">
            <v>1506.82</v>
          </cell>
        </row>
        <row r="132">
          <cell r="E132" t="str">
            <v>OffRentUtil&amp;Maint</v>
          </cell>
          <cell r="L132">
            <v>2572.84</v>
          </cell>
        </row>
        <row r="133">
          <cell r="E133" t="str">
            <v>Post&amp;Del</v>
          </cell>
          <cell r="L133">
            <v>5978.83</v>
          </cell>
        </row>
        <row r="134">
          <cell r="E134" t="str">
            <v>ProfFees</v>
          </cell>
          <cell r="L134">
            <v>0</v>
          </cell>
        </row>
        <row r="135">
          <cell r="E135" t="str">
            <v>ProfFees</v>
          </cell>
          <cell r="L135">
            <v>1700</v>
          </cell>
        </row>
        <row r="136">
          <cell r="E136" t="str">
            <v>ProfFees</v>
          </cell>
          <cell r="L136">
            <v>692.44</v>
          </cell>
        </row>
        <row r="137">
          <cell r="E137" t="str">
            <v>G&amp;ASalBen</v>
          </cell>
          <cell r="L137">
            <v>0</v>
          </cell>
        </row>
        <row r="138">
          <cell r="E138" t="str">
            <v>G&amp;ASalBen</v>
          </cell>
          <cell r="L138">
            <v>3416</v>
          </cell>
        </row>
        <row r="139">
          <cell r="E139" t="str">
            <v>G&amp;ASalBen</v>
          </cell>
          <cell r="L139">
            <v>25383.98</v>
          </cell>
        </row>
        <row r="140">
          <cell r="E140" t="str">
            <v>G&amp;ASalBen</v>
          </cell>
          <cell r="L140">
            <v>404.04</v>
          </cell>
        </row>
        <row r="141">
          <cell r="E141" t="str">
            <v>G&amp;ASalBen</v>
          </cell>
          <cell r="L141">
            <v>22383.15</v>
          </cell>
        </row>
        <row r="142">
          <cell r="E142" t="str">
            <v>G&amp;ASalBen</v>
          </cell>
          <cell r="L142">
            <v>352.63</v>
          </cell>
        </row>
        <row r="143">
          <cell r="E143" t="str">
            <v>G&amp;ASalBen</v>
          </cell>
          <cell r="L143">
            <v>-23831.97</v>
          </cell>
        </row>
        <row r="144">
          <cell r="E144" t="str">
            <v>G&amp;ASalBen</v>
          </cell>
          <cell r="L144">
            <v>1096.19</v>
          </cell>
        </row>
        <row r="145">
          <cell r="E145" t="str">
            <v>G&amp;ASalBen</v>
          </cell>
          <cell r="L145">
            <v>5483.34</v>
          </cell>
        </row>
        <row r="146">
          <cell r="E146" t="str">
            <v>G&amp;ASalBen</v>
          </cell>
          <cell r="L146">
            <v>15810.2</v>
          </cell>
        </row>
        <row r="147">
          <cell r="E147" t="str">
            <v>TaxesOther</v>
          </cell>
          <cell r="L147">
            <v>0</v>
          </cell>
        </row>
        <row r="148">
          <cell r="E148" t="str">
            <v>TaxesOther</v>
          </cell>
          <cell r="L148">
            <v>5180.8599999999997</v>
          </cell>
        </row>
        <row r="149">
          <cell r="E149" t="str">
            <v>Trav&amp;Ent</v>
          </cell>
          <cell r="L149">
            <v>0</v>
          </cell>
        </row>
        <row r="150">
          <cell r="E150" t="str">
            <v>Trav&amp;Ent</v>
          </cell>
          <cell r="L150">
            <v>350</v>
          </cell>
        </row>
        <row r="151">
          <cell r="E151" t="str">
            <v>Trav&amp;Ent</v>
          </cell>
          <cell r="L151">
            <v>1238.19</v>
          </cell>
        </row>
        <row r="152">
          <cell r="E152" t="str">
            <v>Trav&amp;Ent</v>
          </cell>
          <cell r="L152">
            <v>2035.01</v>
          </cell>
        </row>
        <row r="153">
          <cell r="E153" t="str">
            <v>Trav&amp;Ent</v>
          </cell>
          <cell r="L153">
            <v>4329.28</v>
          </cell>
        </row>
        <row r="154">
          <cell r="E154" t="str">
            <v>Trav&amp;Ent</v>
          </cell>
          <cell r="L154">
            <v>633.19000000000005</v>
          </cell>
        </row>
        <row r="155">
          <cell r="E155" t="str">
            <v>Adver/Promo</v>
          </cell>
          <cell r="L155">
            <v>0</v>
          </cell>
        </row>
        <row r="156">
          <cell r="E156" t="str">
            <v>Adver/Promo</v>
          </cell>
          <cell r="L156">
            <v>15747.15</v>
          </cell>
        </row>
        <row r="157">
          <cell r="E157" t="str">
            <v>Adver/Promo</v>
          </cell>
          <cell r="L157">
            <v>2023.2</v>
          </cell>
        </row>
        <row r="158">
          <cell r="E158" t="str">
            <v>Adver/Promo</v>
          </cell>
          <cell r="L158">
            <v>716.63</v>
          </cell>
        </row>
        <row r="159">
          <cell r="E159" t="str">
            <v>Adver/Promo</v>
          </cell>
          <cell r="L159">
            <v>9805</v>
          </cell>
        </row>
        <row r="160">
          <cell r="E160" t="str">
            <v>Adver/Promo</v>
          </cell>
          <cell r="L160">
            <v>10070.81</v>
          </cell>
        </row>
        <row r="161">
          <cell r="E161" t="str">
            <v>Adver/Promo</v>
          </cell>
          <cell r="L161">
            <v>3394</v>
          </cell>
        </row>
        <row r="162">
          <cell r="E162" t="str">
            <v>Adver/Promo</v>
          </cell>
          <cell r="L162">
            <v>65.650000000000006</v>
          </cell>
        </row>
        <row r="163">
          <cell r="E163" t="str">
            <v>Comm-Inside</v>
          </cell>
          <cell r="L163">
            <v>5432</v>
          </cell>
        </row>
        <row r="164">
          <cell r="E164" t="str">
            <v>Comm-Outside</v>
          </cell>
          <cell r="L164">
            <v>4184</v>
          </cell>
        </row>
        <row r="165">
          <cell r="E165" t="str">
            <v>S&amp;MSalBen</v>
          </cell>
          <cell r="L165">
            <v>0</v>
          </cell>
        </row>
        <row r="166">
          <cell r="E166" t="str">
            <v>S&amp;MSalBen</v>
          </cell>
          <cell r="L166">
            <v>272</v>
          </cell>
        </row>
        <row r="167">
          <cell r="E167" t="str">
            <v>S&amp;MSalBen</v>
          </cell>
          <cell r="L167">
            <v>7666.67</v>
          </cell>
        </row>
        <row r="168">
          <cell r="E168" t="str">
            <v>S&amp;MSalBen</v>
          </cell>
          <cell r="L168">
            <v>81.63</v>
          </cell>
        </row>
        <row r="169">
          <cell r="E169" t="str">
            <v>S&amp;MSalBen</v>
          </cell>
          <cell r="L169">
            <v>3560.73</v>
          </cell>
        </row>
        <row r="170">
          <cell r="E170" t="str">
            <v>S&amp;MSalBen</v>
          </cell>
          <cell r="L170">
            <v>11576.92</v>
          </cell>
        </row>
        <row r="171">
          <cell r="E171" t="str">
            <v>S&amp;MMiscExp</v>
          </cell>
          <cell r="L171">
            <v>0</v>
          </cell>
        </row>
        <row r="172">
          <cell r="E172" t="str">
            <v>S&amp;MMiscExp</v>
          </cell>
          <cell r="L172">
            <v>656.86</v>
          </cell>
        </row>
        <row r="173">
          <cell r="E173" t="str">
            <v>S&amp;MMiscExp</v>
          </cell>
          <cell r="L173">
            <v>370</v>
          </cell>
        </row>
        <row r="174">
          <cell r="E174" t="str">
            <v>S&amp;MMiscExp</v>
          </cell>
          <cell r="L174">
            <v>548</v>
          </cell>
        </row>
        <row r="175">
          <cell r="E175" t="str">
            <v>S&amp;MMiscExp</v>
          </cell>
          <cell r="L175">
            <v>7389.2</v>
          </cell>
        </row>
        <row r="176">
          <cell r="E176" t="str">
            <v>CapAncilCost-Install</v>
          </cell>
          <cell r="L176">
            <v>-32580.63</v>
          </cell>
        </row>
        <row r="177">
          <cell r="E177" t="str">
            <v>CapAncilCost-Network</v>
          </cell>
          <cell r="L177">
            <v>-6931.33</v>
          </cell>
        </row>
        <row r="178">
          <cell r="E178" t="str">
            <v>TechOpConLabor</v>
          </cell>
          <cell r="L178">
            <v>0</v>
          </cell>
        </row>
        <row r="179">
          <cell r="E179" t="str">
            <v>TechOpConLabor</v>
          </cell>
          <cell r="L179">
            <v>1077.5</v>
          </cell>
        </row>
        <row r="180">
          <cell r="E180" t="str">
            <v>TechOpConLabor</v>
          </cell>
          <cell r="L180">
            <v>337.5</v>
          </cell>
        </row>
        <row r="181">
          <cell r="E181" t="str">
            <v>CapTechOpConLabor</v>
          </cell>
          <cell r="L181">
            <v>0</v>
          </cell>
        </row>
        <row r="182">
          <cell r="E182" t="str">
            <v>TechOpMiscExp</v>
          </cell>
          <cell r="L182">
            <v>0</v>
          </cell>
        </row>
        <row r="183">
          <cell r="E183" t="str">
            <v>TechOpMiscExp</v>
          </cell>
          <cell r="L183">
            <v>3456.85</v>
          </cell>
        </row>
        <row r="184">
          <cell r="E184" t="str">
            <v>Mobility-Cell/Internet</v>
          </cell>
          <cell r="L184">
            <v>6846.09</v>
          </cell>
        </row>
        <row r="185">
          <cell r="E185" t="str">
            <v>Repairs&amp;Maint</v>
          </cell>
          <cell r="L185">
            <v>0</v>
          </cell>
        </row>
        <row r="186">
          <cell r="E186" t="str">
            <v>Repairs&amp;Maint</v>
          </cell>
          <cell r="L186">
            <v>853.96</v>
          </cell>
        </row>
        <row r="187">
          <cell r="E187" t="str">
            <v>CapInstallWages</v>
          </cell>
          <cell r="L187">
            <v>0</v>
          </cell>
        </row>
        <row r="188">
          <cell r="E188" t="str">
            <v>CapInstallWages</v>
          </cell>
          <cell r="L188">
            <v>-60403.34</v>
          </cell>
        </row>
        <row r="189">
          <cell r="E189" t="str">
            <v>CapInstallWages</v>
          </cell>
          <cell r="L189">
            <v>-2146.67</v>
          </cell>
        </row>
        <row r="190">
          <cell r="E190" t="str">
            <v>CapNetworkWages</v>
          </cell>
          <cell r="L190">
            <v>-25730.17</v>
          </cell>
        </row>
        <row r="191">
          <cell r="E191" t="str">
            <v>InstallWages</v>
          </cell>
          <cell r="L191">
            <v>0</v>
          </cell>
        </row>
        <row r="192">
          <cell r="E192" t="str">
            <v>InstallWages</v>
          </cell>
          <cell r="L192">
            <v>2146.67</v>
          </cell>
        </row>
        <row r="193">
          <cell r="E193" t="str">
            <v>InstallWages</v>
          </cell>
          <cell r="L193">
            <v>60403.34</v>
          </cell>
        </row>
        <row r="194">
          <cell r="E194" t="str">
            <v>TechOpMgmtWages</v>
          </cell>
          <cell r="L194">
            <v>0</v>
          </cell>
        </row>
        <row r="195">
          <cell r="E195" t="str">
            <v>TechOpMgmtWages</v>
          </cell>
          <cell r="L195">
            <v>6650</v>
          </cell>
        </row>
        <row r="196">
          <cell r="E196" t="str">
            <v>TechOpMgmtWages</v>
          </cell>
          <cell r="L196">
            <v>9299.18</v>
          </cell>
        </row>
        <row r="197">
          <cell r="E197" t="str">
            <v>TechOpMgmtWages</v>
          </cell>
          <cell r="L197">
            <v>18872.45</v>
          </cell>
        </row>
        <row r="198">
          <cell r="E198" t="str">
            <v>NetworkWages</v>
          </cell>
          <cell r="L198">
            <v>0</v>
          </cell>
        </row>
        <row r="199">
          <cell r="E199" t="str">
            <v>NetworkWages</v>
          </cell>
          <cell r="L199">
            <v>25255.69</v>
          </cell>
        </row>
        <row r="200">
          <cell r="E200" t="str">
            <v>NetworkWages</v>
          </cell>
          <cell r="L200">
            <v>3810.85</v>
          </cell>
        </row>
        <row r="201">
          <cell r="E201" t="str">
            <v>NetworkWages</v>
          </cell>
          <cell r="L201">
            <v>15621.73</v>
          </cell>
        </row>
        <row r="202">
          <cell r="E202" t="str">
            <v>NetworkWages</v>
          </cell>
          <cell r="L202">
            <v>6297.59</v>
          </cell>
        </row>
        <row r="203">
          <cell r="E203" t="str">
            <v>TechOpTaxes&amp;Ben</v>
          </cell>
          <cell r="L203">
            <v>26968.31</v>
          </cell>
        </row>
        <row r="204">
          <cell r="E204" t="str">
            <v>ServTechWages</v>
          </cell>
          <cell r="L204">
            <v>0</v>
          </cell>
        </row>
        <row r="205">
          <cell r="E205" t="str">
            <v>ServTechWages</v>
          </cell>
          <cell r="L205">
            <v>37202.519999999997</v>
          </cell>
        </row>
        <row r="206">
          <cell r="E206" t="str">
            <v>VoIPOpWages</v>
          </cell>
          <cell r="L206">
            <v>0</v>
          </cell>
        </row>
        <row r="207">
          <cell r="E207" t="str">
            <v>VoIPOpWages</v>
          </cell>
          <cell r="L207">
            <v>6435.2</v>
          </cell>
        </row>
        <row r="208">
          <cell r="E208" t="str">
            <v>Tools&amp;EquipExp</v>
          </cell>
          <cell r="L208">
            <v>2912.51</v>
          </cell>
        </row>
        <row r="209">
          <cell r="E209" t="str">
            <v>TowerRent&amp;Util</v>
          </cell>
          <cell r="L209">
            <v>0</v>
          </cell>
        </row>
        <row r="210">
          <cell r="E210" t="str">
            <v>TowerRent&amp;Util</v>
          </cell>
          <cell r="L210">
            <v>49827.35</v>
          </cell>
        </row>
        <row r="211">
          <cell r="E211" t="str">
            <v>VehiclesExp</v>
          </cell>
          <cell r="L211">
            <v>0</v>
          </cell>
        </row>
        <row r="212">
          <cell r="E212" t="str">
            <v>VehiclesExp</v>
          </cell>
          <cell r="L212">
            <v>4712.3999999999996</v>
          </cell>
        </row>
        <row r="213">
          <cell r="E213" t="str">
            <v>VehiclesExp</v>
          </cell>
          <cell r="L213">
            <v>6866.19</v>
          </cell>
        </row>
        <row r="214">
          <cell r="E214" t="str">
            <v>VehiclesExp</v>
          </cell>
          <cell r="L214">
            <v>6473.15</v>
          </cell>
        </row>
        <row r="215">
          <cell r="E215" t="str">
            <v>VehiclesExp</v>
          </cell>
          <cell r="L215">
            <v>4370.96</v>
          </cell>
        </row>
        <row r="216">
          <cell r="E216" t="str">
            <v>VehiclesExp</v>
          </cell>
          <cell r="L216">
            <v>7534.17</v>
          </cell>
        </row>
        <row r="217">
          <cell r="L217">
            <v>26.33</v>
          </cell>
        </row>
        <row r="218">
          <cell r="L218">
            <v>159618.95000000001</v>
          </cell>
        </row>
        <row r="219">
          <cell r="L219">
            <v>431.9</v>
          </cell>
        </row>
        <row r="220">
          <cell r="L220">
            <v>65.3</v>
          </cell>
        </row>
        <row r="221">
          <cell r="L221">
            <v>45735.56</v>
          </cell>
        </row>
        <row r="222">
          <cell r="L222">
            <v>3942.62</v>
          </cell>
        </row>
        <row r="223">
          <cell r="L223">
            <v>309.72000000000003</v>
          </cell>
        </row>
        <row r="224">
          <cell r="L224">
            <v>1483.33</v>
          </cell>
        </row>
        <row r="225">
          <cell r="L225">
            <v>81.81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Balance"/>
      <sheetName val="Actual-Budget P&amp;L"/>
      <sheetName val="Rolling P&amp;L-Colorado"/>
      <sheetName val="Operating Metrics"/>
      <sheetName val="CapEx"/>
      <sheetName val="Budget-Colorado"/>
      <sheetName val="Subscriber Data-Colorado"/>
      <sheetName val="Variables"/>
      <sheetName val="Cover"/>
      <sheetName val="Rolling P&amp;L"/>
      <sheetName val="Operating Metrics (2)"/>
      <sheetName val="Subscribers"/>
      <sheetName val="Employee Count"/>
      <sheetName val="Budget"/>
    </sheetNames>
    <sheetDataSet>
      <sheetData sheetId="0" refreshError="1">
        <row r="1">
          <cell r="D1" t="str">
            <v>FS1RowName</v>
          </cell>
        </row>
        <row r="77">
          <cell r="D77" t="str">
            <v>CommRev-Broad</v>
          </cell>
        </row>
        <row r="78">
          <cell r="D78" t="str">
            <v>CommRev-VOIP</v>
          </cell>
        </row>
        <row r="79">
          <cell r="D79" t="str">
            <v>DialUpServ</v>
          </cell>
        </row>
        <row r="80">
          <cell r="D80" t="str">
            <v>DSL&amp;T1Resale</v>
          </cell>
        </row>
        <row r="81">
          <cell r="D81" t="str">
            <v>EquipSales-Res</v>
          </cell>
        </row>
        <row r="82">
          <cell r="D82" t="str">
            <v>HostingServ</v>
          </cell>
        </row>
        <row r="83">
          <cell r="D83" t="str">
            <v>InstallRev-Comm</v>
          </cell>
        </row>
        <row r="84">
          <cell r="D84" t="str">
            <v>InstallRev-Res</v>
          </cell>
        </row>
        <row r="85">
          <cell r="D85" t="str">
            <v>MiscRev</v>
          </cell>
        </row>
        <row r="86">
          <cell r="D86" t="str">
            <v>MiscRev</v>
          </cell>
        </row>
        <row r="87">
          <cell r="D87" t="str">
            <v>Trade/Barter</v>
          </cell>
        </row>
        <row r="88">
          <cell r="D88" t="str">
            <v>ResRev-Equip</v>
          </cell>
        </row>
        <row r="89">
          <cell r="D89" t="str">
            <v>ResRev-Broad</v>
          </cell>
        </row>
        <row r="90">
          <cell r="D90" t="str">
            <v>ResRev-VOIP</v>
          </cell>
        </row>
        <row r="91">
          <cell r="D91" t="str">
            <v>Billing&amp;Serv</v>
          </cell>
        </row>
        <row r="92">
          <cell r="D92" t="str">
            <v>Billing&amp;Serv</v>
          </cell>
        </row>
        <row r="93">
          <cell r="D93" t="str">
            <v>FreeAccounts</v>
          </cell>
        </row>
        <row r="94">
          <cell r="D94" t="str">
            <v>FreeMonthCred</v>
          </cell>
        </row>
        <row r="95">
          <cell r="D95" t="str">
            <v>InstallCred</v>
          </cell>
        </row>
        <row r="96">
          <cell r="D96" t="str">
            <v>ReferCred</v>
          </cell>
        </row>
        <row r="97">
          <cell r="D97" t="str">
            <v>CoPayResaleAct</v>
          </cell>
        </row>
        <row r="98">
          <cell r="D98" t="str">
            <v>CostEquipSold</v>
          </cell>
        </row>
        <row r="99">
          <cell r="D99" t="str">
            <v>NetworkBand</v>
          </cell>
        </row>
        <row r="100">
          <cell r="D100" t="str">
            <v>NetworkBand</v>
          </cell>
        </row>
        <row r="101">
          <cell r="D101" t="str">
            <v>OtherCOGS</v>
          </cell>
        </row>
        <row r="102">
          <cell r="D102" t="str">
            <v>OutEMail</v>
          </cell>
        </row>
        <row r="103">
          <cell r="D103" t="str">
            <v>OutHostingServ</v>
          </cell>
        </row>
        <row r="104">
          <cell r="D104" t="str">
            <v>VoIP-Inter</v>
          </cell>
        </row>
        <row r="105">
          <cell r="D105" t="str">
            <v>VoIP-Out</v>
          </cell>
        </row>
        <row r="106">
          <cell r="D106" t="str">
            <v>Billing&amp;OSS</v>
          </cell>
        </row>
        <row r="107">
          <cell r="D107" t="str">
            <v>CustSupMiscExp</v>
          </cell>
        </row>
        <row r="108">
          <cell r="D108" t="str">
            <v>CustSupSalBen</v>
          </cell>
        </row>
        <row r="109">
          <cell r="D109" t="str">
            <v>BadDebts</v>
          </cell>
        </row>
        <row r="110">
          <cell r="D110" t="str">
            <v>BadDebts</v>
          </cell>
        </row>
        <row r="111">
          <cell r="D111" t="str">
            <v>BankFees</v>
          </cell>
        </row>
        <row r="112">
          <cell r="D112" t="str">
            <v>G&amp;AConLabor</v>
          </cell>
        </row>
        <row r="113">
          <cell r="D113" t="str">
            <v>CredCardFees</v>
          </cell>
        </row>
        <row r="114">
          <cell r="D114" t="str">
            <v>EmplTrain&amp;Dev</v>
          </cell>
        </row>
        <row r="115">
          <cell r="D115" t="str">
            <v>InsurExp</v>
          </cell>
        </row>
        <row r="116">
          <cell r="D116" t="str">
            <v>InsurExp</v>
          </cell>
        </row>
        <row r="117">
          <cell r="D117" t="str">
            <v>InsurExp</v>
          </cell>
        </row>
        <row r="118">
          <cell r="D118" t="str">
            <v>InsurExp</v>
          </cell>
        </row>
        <row r="119">
          <cell r="D119" t="str">
            <v>Lic&amp;Permits</v>
          </cell>
        </row>
        <row r="120">
          <cell r="D120" t="str">
            <v>G&amp;AMiscExp</v>
          </cell>
        </row>
        <row r="121">
          <cell r="D121" t="str">
            <v>G&amp;AMiscExp</v>
          </cell>
        </row>
        <row r="122">
          <cell r="D122" t="str">
            <v>G&amp;AMiscExp</v>
          </cell>
        </row>
        <row r="123">
          <cell r="D123" t="str">
            <v>G&amp;AMiscExp</v>
          </cell>
        </row>
        <row r="124">
          <cell r="D124" t="str">
            <v>OffEquip&amp;Sup</v>
          </cell>
        </row>
        <row r="125">
          <cell r="D125" t="str">
            <v>OffEquip&amp;Sup</v>
          </cell>
        </row>
        <row r="126">
          <cell r="D126" t="str">
            <v>OffEquip&amp;Sup</v>
          </cell>
        </row>
        <row r="127">
          <cell r="D127" t="str">
            <v>OffEquip&amp;Sup</v>
          </cell>
        </row>
        <row r="128">
          <cell r="D128" t="str">
            <v>OffEquip&amp;Sup</v>
          </cell>
        </row>
        <row r="129">
          <cell r="D129" t="str">
            <v>OffRentUtil&amp;Maint</v>
          </cell>
        </row>
        <row r="130">
          <cell r="D130" t="str">
            <v>OffRentUtil&amp;Maint</v>
          </cell>
        </row>
        <row r="131">
          <cell r="D131" t="str">
            <v>OffRentUtil&amp;Maint</v>
          </cell>
        </row>
        <row r="132">
          <cell r="D132" t="str">
            <v>OffRentUtil&amp;Maint</v>
          </cell>
        </row>
        <row r="133">
          <cell r="D133" t="str">
            <v>OffRentUtil&amp;Maint</v>
          </cell>
        </row>
        <row r="134">
          <cell r="D134" t="str">
            <v>OffRentUtil&amp;Maint</v>
          </cell>
        </row>
        <row r="135">
          <cell r="D135" t="str">
            <v>OffRentUtil&amp;Maint</v>
          </cell>
        </row>
        <row r="136">
          <cell r="D136" t="str">
            <v>OffRentUtil&amp;Maint</v>
          </cell>
        </row>
        <row r="137">
          <cell r="D137" t="str">
            <v>Post&amp;Del</v>
          </cell>
        </row>
        <row r="138">
          <cell r="D138" t="str">
            <v>ProfFees</v>
          </cell>
        </row>
        <row r="139">
          <cell r="D139" t="str">
            <v>ProfFees</v>
          </cell>
        </row>
        <row r="140">
          <cell r="D140" t="str">
            <v>G&amp;ASalBen</v>
          </cell>
        </row>
        <row r="141">
          <cell r="D141" t="str">
            <v>TaxesOther</v>
          </cell>
        </row>
        <row r="142">
          <cell r="D142" t="str">
            <v>TaxesOther</v>
          </cell>
        </row>
        <row r="143">
          <cell r="D143" t="str">
            <v>Trav&amp;Ent</v>
          </cell>
        </row>
        <row r="144">
          <cell r="D144" t="str">
            <v>Trav&amp;Ent</v>
          </cell>
        </row>
        <row r="145">
          <cell r="D145" t="str">
            <v>Trav&amp;Ent</v>
          </cell>
        </row>
        <row r="146">
          <cell r="D146" t="str">
            <v>Trav&amp;Ent</v>
          </cell>
        </row>
        <row r="147">
          <cell r="D147" t="str">
            <v>Trav&amp;Ent</v>
          </cell>
        </row>
        <row r="148">
          <cell r="D148" t="str">
            <v>Trav&amp;Ent</v>
          </cell>
        </row>
        <row r="149">
          <cell r="D149" t="str">
            <v>Trav&amp;Ent</v>
          </cell>
        </row>
        <row r="150">
          <cell r="D150" t="str">
            <v>Adver/Promo</v>
          </cell>
        </row>
        <row r="151">
          <cell r="D151" t="str">
            <v>Adver/Promo</v>
          </cell>
        </row>
        <row r="152">
          <cell r="D152" t="str">
            <v>Adver/Promo</v>
          </cell>
        </row>
        <row r="153">
          <cell r="D153" t="str">
            <v>Adver/Promo</v>
          </cell>
        </row>
        <row r="154">
          <cell r="D154" t="str">
            <v>Adver/Promo</v>
          </cell>
        </row>
        <row r="155">
          <cell r="D155" t="str">
            <v>Comm-Inside</v>
          </cell>
        </row>
        <row r="156">
          <cell r="D156" t="str">
            <v>Comm-Outside</v>
          </cell>
        </row>
        <row r="157">
          <cell r="D157" t="str">
            <v>S&amp;MSalBen</v>
          </cell>
        </row>
        <row r="158">
          <cell r="D158" t="str">
            <v>S&amp;MSalBen</v>
          </cell>
        </row>
        <row r="159">
          <cell r="D159" t="str">
            <v>S&amp;MMiscExp</v>
          </cell>
        </row>
        <row r="160">
          <cell r="D160" t="str">
            <v>S&amp;MMiscExp</v>
          </cell>
        </row>
        <row r="161">
          <cell r="D161" t="str">
            <v>S&amp;MMiscExp</v>
          </cell>
        </row>
        <row r="162">
          <cell r="D162" t="str">
            <v>S&amp;MMiscExp</v>
          </cell>
        </row>
        <row r="163">
          <cell r="D163" t="str">
            <v>CapAncilCost-Install</v>
          </cell>
        </row>
        <row r="164">
          <cell r="D164" t="str">
            <v>CapAncilCost-Network</v>
          </cell>
        </row>
        <row r="165">
          <cell r="D165" t="str">
            <v>TechOpConLabor</v>
          </cell>
        </row>
        <row r="166">
          <cell r="D166" t="str">
            <v>TechOpConLabor</v>
          </cell>
        </row>
        <row r="167">
          <cell r="D167" t="str">
            <v>TechOpConLabor</v>
          </cell>
        </row>
        <row r="168">
          <cell r="D168" t="str">
            <v>TechOpConLabor</v>
          </cell>
        </row>
        <row r="169">
          <cell r="D169" t="str">
            <v>CapTechOpConLabor</v>
          </cell>
        </row>
        <row r="170">
          <cell r="D170" t="str">
            <v>TechOpMiscExp</v>
          </cell>
        </row>
        <row r="171">
          <cell r="D171" t="str">
            <v>TechOpMiscExp</v>
          </cell>
        </row>
        <row r="172">
          <cell r="D172" t="str">
            <v>TechOpMiscExp</v>
          </cell>
        </row>
        <row r="173">
          <cell r="D173" t="str">
            <v>Mobility-Cell/Internet</v>
          </cell>
        </row>
        <row r="174">
          <cell r="D174" t="str">
            <v>Repairs&amp;Maint</v>
          </cell>
        </row>
        <row r="175">
          <cell r="D175" t="str">
            <v>Repairs&amp;Maint</v>
          </cell>
        </row>
        <row r="176">
          <cell r="D176" t="str">
            <v>Repairs&amp;Maint</v>
          </cell>
        </row>
        <row r="177">
          <cell r="D177" t="str">
            <v>AcqIntegWages</v>
          </cell>
        </row>
        <row r="178">
          <cell r="D178" t="str">
            <v>CapAcqIntegWages</v>
          </cell>
        </row>
        <row r="179">
          <cell r="D179" t="str">
            <v>CapInstallWages</v>
          </cell>
        </row>
        <row r="180">
          <cell r="D180" t="str">
            <v>CapNetworkWages</v>
          </cell>
        </row>
        <row r="181">
          <cell r="D181" t="str">
            <v>InstallWages</v>
          </cell>
        </row>
        <row r="182">
          <cell r="D182" t="str">
            <v>InstallWages</v>
          </cell>
        </row>
        <row r="183">
          <cell r="D183" t="str">
            <v>TechOpMgmtWages</v>
          </cell>
        </row>
        <row r="184">
          <cell r="D184" t="str">
            <v>TechOpMgmtWages</v>
          </cell>
        </row>
        <row r="185">
          <cell r="D185" t="str">
            <v>NetworkWages</v>
          </cell>
        </row>
        <row r="186">
          <cell r="D186" t="str">
            <v>TechOpTaxes&amp;Ben</v>
          </cell>
        </row>
        <row r="187">
          <cell r="D187" t="str">
            <v>ServTechWages</v>
          </cell>
        </row>
        <row r="188">
          <cell r="D188" t="str">
            <v>VoIPOpWages</v>
          </cell>
        </row>
        <row r="189">
          <cell r="D189" t="str">
            <v>Tools&amp;EquipExp</v>
          </cell>
        </row>
        <row r="190">
          <cell r="D190" t="str">
            <v>TowerRent&amp;Util</v>
          </cell>
        </row>
        <row r="191">
          <cell r="D191" t="str">
            <v>TowerRent&amp;Util</v>
          </cell>
        </row>
        <row r="192">
          <cell r="D192" t="str">
            <v>VehiclesExp</v>
          </cell>
        </row>
        <row r="193">
          <cell r="D193" t="str">
            <v>VehiclesExp</v>
          </cell>
        </row>
        <row r="194">
          <cell r="D194" t="str">
            <v>VehiclesExp</v>
          </cell>
        </row>
        <row r="195">
          <cell r="D195" t="str">
            <v>VehiclesExp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BWExport"/>
      <sheetName val="SKBCO"/>
      <sheetName val="SKBCO AJES"/>
      <sheetName val="DIGIS"/>
      <sheetName val="DIGIS AJES"/>
      <sheetName val="JABW"/>
      <sheetName val="JABW AJES"/>
      <sheetName val="SKBTX"/>
      <sheetName val="Combined TB"/>
      <sheetName val="Wisp MI Calc"/>
      <sheetName val="SKBTX AJES"/>
      <sheetName val="Consolidation"/>
      <sheetName val="Mgmt Bal Sht"/>
      <sheetName val="Eliminations"/>
      <sheetName val="Mgmt Inc Stmt"/>
      <sheetName val="Cons Bal Sht - Original"/>
      <sheetName val="Cons Stmt SHEQ"/>
      <sheetName val="Cons Bal Sht"/>
      <sheetName val="Cons Inc Stmt 1"/>
      <sheetName val="SCF"/>
      <sheetName val="Cons Bal Sht CF Support"/>
      <sheetName val="Other CF support"/>
      <sheetName val="EBITDA Rpt - Quarterly"/>
      <sheetName val="Covenant Compliance"/>
      <sheetName val="Cash Flow"/>
      <sheetName val="Cash Flow WS"/>
      <sheetName val="Compliance Data Sheet"/>
      <sheetName val="ABRY Compliance"/>
      <sheetName val="Hercules Compliance"/>
      <sheetName val="LTD OA Activity"/>
      <sheetName val="CP LT Debt"/>
      <sheetName val="Interco Recon"/>
      <sheetName val="PPE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3">
          <cell r="K203">
            <v>21418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 Detail-budget run1_ Update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12D0-A0AC-4B4C-830A-D8A1DD654BCA}">
  <sheetPr>
    <pageSetUpPr fitToPage="1"/>
  </sheetPr>
  <dimension ref="B1:M40"/>
  <sheetViews>
    <sheetView showGridLines="0" tabSelected="1" view="pageLayout" zoomScaleNormal="85" workbookViewId="0">
      <selection activeCell="J39" sqref="J39"/>
    </sheetView>
  </sheetViews>
  <sheetFormatPr defaultRowHeight="15" outlineLevelCol="1" x14ac:dyDescent="0.25"/>
  <cols>
    <col min="1" max="1" width="3.28515625" customWidth="1"/>
    <col min="2" max="2" width="33.5703125" customWidth="1"/>
    <col min="3" max="3" width="45.28515625" bestFit="1" customWidth="1"/>
    <col min="4" max="4" width="27" style="1" customWidth="1"/>
    <col min="5" max="5" width="13.28515625" style="1" customWidth="1"/>
    <col min="6" max="6" width="3.28515625" customWidth="1"/>
    <col min="7" max="7" width="13.28515625" bestFit="1" customWidth="1" outlineLevel="1"/>
    <col min="8" max="8" width="18" bestFit="1" customWidth="1" outlineLevel="1"/>
    <col min="9" max="9" width="4.85546875" customWidth="1"/>
    <col min="10" max="10" width="14" customWidth="1"/>
    <col min="11" max="11" width="5.5703125" customWidth="1"/>
    <col min="12" max="12" width="18" bestFit="1" customWidth="1"/>
  </cols>
  <sheetData>
    <row r="1" spans="2:12" x14ac:dyDescent="0.25">
      <c r="H1" s="2"/>
    </row>
    <row r="3" spans="2:12" ht="17.25" x14ac:dyDescent="0.3">
      <c r="C3" s="3" t="s">
        <v>0</v>
      </c>
      <c r="D3" s="4" t="s">
        <v>1</v>
      </c>
    </row>
    <row r="4" spans="2:12" x14ac:dyDescent="0.25">
      <c r="G4" s="5"/>
      <c r="H4" s="5"/>
      <c r="L4" s="6"/>
    </row>
    <row r="5" spans="2:12" x14ac:dyDescent="0.25">
      <c r="B5" s="7" t="s">
        <v>2</v>
      </c>
      <c r="C5" s="7" t="s">
        <v>3</v>
      </c>
      <c r="D5" s="4" t="s">
        <v>4</v>
      </c>
      <c r="E5" s="4" t="s">
        <v>5</v>
      </c>
      <c r="G5" s="8" t="s">
        <v>6</v>
      </c>
      <c r="H5" s="9" t="s">
        <v>7</v>
      </c>
      <c r="J5" s="9" t="s">
        <v>8</v>
      </c>
      <c r="L5" s="9" t="s">
        <v>9</v>
      </c>
    </row>
    <row r="6" spans="2:12" x14ac:dyDescent="0.25">
      <c r="B6" s="10" t="s">
        <v>10</v>
      </c>
      <c r="C6" s="10" t="s">
        <v>11</v>
      </c>
      <c r="D6" s="11" t="s">
        <v>12</v>
      </c>
      <c r="E6" s="12">
        <v>2215</v>
      </c>
      <c r="F6" s="13"/>
      <c r="G6" s="14">
        <f>G9</f>
        <v>23</v>
      </c>
      <c r="H6" s="15">
        <f>G6*$E6</f>
        <v>50945</v>
      </c>
      <c r="J6" s="15">
        <f t="shared" ref="J6:J7" si="0">IFERROR((H6/$G$25),0)</f>
        <v>2037.8</v>
      </c>
      <c r="L6" s="15">
        <v>10189</v>
      </c>
    </row>
    <row r="7" spans="2:12" x14ac:dyDescent="0.25">
      <c r="B7" s="10" t="s">
        <v>13</v>
      </c>
      <c r="C7" s="10" t="s">
        <v>14</v>
      </c>
      <c r="D7" s="11"/>
      <c r="E7" s="16"/>
      <c r="F7" s="13"/>
      <c r="G7" s="14"/>
      <c r="H7" s="17">
        <v>10064.339999999998</v>
      </c>
      <c r="J7" s="17">
        <f t="shared" si="0"/>
        <v>402.57359999999994</v>
      </c>
      <c r="L7" s="15">
        <v>2012.8679999999997</v>
      </c>
    </row>
    <row r="8" spans="2:12" x14ac:dyDescent="0.25">
      <c r="B8" s="18" t="s">
        <v>15</v>
      </c>
      <c r="C8" s="19"/>
      <c r="E8" s="20"/>
      <c r="G8" s="21"/>
      <c r="H8" s="22"/>
      <c r="J8" s="22"/>
      <c r="L8" s="22"/>
    </row>
    <row r="9" spans="2:12" x14ac:dyDescent="0.25">
      <c r="B9" s="19" t="s">
        <v>16</v>
      </c>
      <c r="C9" s="19" t="s">
        <v>17</v>
      </c>
      <c r="D9" s="1" t="s">
        <v>18</v>
      </c>
      <c r="E9" s="12">
        <v>0</v>
      </c>
      <c r="G9" s="21">
        <v>23</v>
      </c>
      <c r="H9" s="22">
        <f>G9*$E9</f>
        <v>0</v>
      </c>
      <c r="J9" s="22">
        <f t="shared" ref="J9:J11" si="1">IFERROR((H9/$G$25),0)</f>
        <v>0</v>
      </c>
      <c r="L9" s="22">
        <v>0</v>
      </c>
    </row>
    <row r="10" spans="2:12" x14ac:dyDescent="0.25">
      <c r="B10" s="19" t="s">
        <v>19</v>
      </c>
      <c r="C10" s="19"/>
      <c r="D10" s="1" t="s">
        <v>20</v>
      </c>
      <c r="E10" s="12">
        <v>38000</v>
      </c>
      <c r="G10" s="21">
        <f>G9</f>
        <v>23</v>
      </c>
      <c r="H10" s="22">
        <f>G10*$E10</f>
        <v>874000</v>
      </c>
      <c r="J10" s="22">
        <f t="shared" si="1"/>
        <v>34960</v>
      </c>
      <c r="L10" s="22">
        <v>174800</v>
      </c>
    </row>
    <row r="11" spans="2:12" x14ac:dyDescent="0.25">
      <c r="B11" s="23" t="s">
        <v>21</v>
      </c>
      <c r="C11" s="23"/>
      <c r="D11" s="24" t="s">
        <v>22</v>
      </c>
      <c r="E11" s="25"/>
      <c r="F11" s="26"/>
      <c r="G11" s="27"/>
      <c r="H11" s="28">
        <v>10647.779999999999</v>
      </c>
      <c r="J11" s="28">
        <f t="shared" si="1"/>
        <v>425.91119999999995</v>
      </c>
      <c r="L11" s="29">
        <v>2129.556</v>
      </c>
    </row>
    <row r="12" spans="2:12" x14ac:dyDescent="0.25">
      <c r="B12" s="10" t="s">
        <v>15</v>
      </c>
      <c r="C12" s="10" t="s">
        <v>23</v>
      </c>
      <c r="D12" s="11"/>
      <c r="E12" s="16"/>
      <c r="F12" s="13"/>
      <c r="G12" s="14"/>
      <c r="H12" s="15">
        <f>SUM(H9:H11)</f>
        <v>884647.78</v>
      </c>
      <c r="J12" s="15">
        <f>IFERROR((H12/$G$25),0)</f>
        <v>35385.911200000002</v>
      </c>
      <c r="L12" s="15">
        <f>SUM(L9:L11)</f>
        <v>176929.55600000001</v>
      </c>
    </row>
    <row r="13" spans="2:12" x14ac:dyDescent="0.25">
      <c r="B13" s="30" t="s">
        <v>24</v>
      </c>
      <c r="C13" s="19"/>
      <c r="E13" s="20"/>
      <c r="G13" s="21"/>
      <c r="H13" s="22"/>
      <c r="J13" s="22"/>
      <c r="L13" s="22"/>
    </row>
    <row r="14" spans="2:12" x14ac:dyDescent="0.25">
      <c r="B14" s="19" t="s">
        <v>24</v>
      </c>
      <c r="C14" s="19" t="s">
        <v>25</v>
      </c>
      <c r="D14" s="1" t="s">
        <v>12</v>
      </c>
      <c r="E14" s="31">
        <v>3441.7281818181809</v>
      </c>
      <c r="G14" s="32">
        <v>24</v>
      </c>
      <c r="H14" s="22">
        <f>G14*$E14</f>
        <v>82601.47636363635</v>
      </c>
      <c r="J14" s="22">
        <f t="shared" ref="J14:J23" si="2">IFERROR((H14/$G$25),0)</f>
        <v>3304.0590545454538</v>
      </c>
      <c r="L14" s="22">
        <v>16520.295272727271</v>
      </c>
    </row>
    <row r="15" spans="2:12" x14ac:dyDescent="0.25">
      <c r="B15" s="19" t="s">
        <v>24</v>
      </c>
      <c r="C15" s="19" t="s">
        <v>26</v>
      </c>
      <c r="D15" s="1" t="s">
        <v>12</v>
      </c>
      <c r="E15" s="31">
        <v>39592.026363636367</v>
      </c>
      <c r="G15" s="21">
        <f>G14</f>
        <v>24</v>
      </c>
      <c r="H15" s="22">
        <f>G15*$E15</f>
        <v>950208.63272727281</v>
      </c>
      <c r="J15" s="22">
        <f t="shared" si="2"/>
        <v>38008.34530909091</v>
      </c>
      <c r="K15" s="33"/>
      <c r="L15" s="22">
        <v>190041.72654545458</v>
      </c>
    </row>
    <row r="16" spans="2:12" x14ac:dyDescent="0.25">
      <c r="B16" s="19" t="s">
        <v>24</v>
      </c>
      <c r="C16" s="19" t="s">
        <v>27</v>
      </c>
      <c r="D16" s="1" t="s">
        <v>12</v>
      </c>
      <c r="E16" s="31">
        <v>3287.2299999999991</v>
      </c>
      <c r="G16" s="21">
        <f t="shared" ref="G16:G18" si="3">G15</f>
        <v>24</v>
      </c>
      <c r="H16" s="22">
        <f t="shared" ref="H16:H18" si="4">G16*$E16</f>
        <v>78893.519999999975</v>
      </c>
      <c r="J16" s="22">
        <f t="shared" si="2"/>
        <v>3155.7407999999991</v>
      </c>
      <c r="L16" s="22">
        <v>15778.703999999996</v>
      </c>
    </row>
    <row r="17" spans="2:12" x14ac:dyDescent="0.25">
      <c r="B17" s="19" t="s">
        <v>24</v>
      </c>
      <c r="C17" s="19" t="s">
        <v>28</v>
      </c>
      <c r="D17" s="1" t="s">
        <v>12</v>
      </c>
      <c r="E17" s="31">
        <v>8146.0244600000005</v>
      </c>
      <c r="G17" s="21">
        <f t="shared" si="3"/>
        <v>24</v>
      </c>
      <c r="H17" s="22">
        <f t="shared" si="4"/>
        <v>195504.58704000001</v>
      </c>
      <c r="J17" s="22">
        <f t="shared" si="2"/>
        <v>7820.183481600001</v>
      </c>
      <c r="L17" s="22">
        <v>39100.917408000001</v>
      </c>
    </row>
    <row r="18" spans="2:12" x14ac:dyDescent="0.25">
      <c r="B18" s="19" t="s">
        <v>24</v>
      </c>
      <c r="C18" s="19" t="s">
        <v>29</v>
      </c>
      <c r="D18" s="1" t="s">
        <v>12</v>
      </c>
      <c r="E18" s="31">
        <v>6017.6923076923076</v>
      </c>
      <c r="G18" s="21">
        <f t="shared" si="3"/>
        <v>24</v>
      </c>
      <c r="H18" s="22">
        <f t="shared" si="4"/>
        <v>144424.61538461538</v>
      </c>
      <c r="J18" s="22">
        <f t="shared" si="2"/>
        <v>5776.9846153846147</v>
      </c>
      <c r="L18" s="22">
        <v>28884.923076923078</v>
      </c>
    </row>
    <row r="19" spans="2:12" x14ac:dyDescent="0.25">
      <c r="B19" s="19" t="s">
        <v>24</v>
      </c>
      <c r="C19" s="19" t="s">
        <v>30</v>
      </c>
      <c r="D19" s="1" t="s">
        <v>12</v>
      </c>
      <c r="E19" s="31">
        <v>3441.7281818181809</v>
      </c>
      <c r="G19" s="32">
        <v>1</v>
      </c>
      <c r="H19" s="22">
        <f>G19*$E19</f>
        <v>3441.7281818181809</v>
      </c>
      <c r="J19" s="22">
        <f t="shared" si="2"/>
        <v>137.66912727272722</v>
      </c>
      <c r="L19" s="22">
        <v>688.34563636363623</v>
      </c>
    </row>
    <row r="20" spans="2:12" x14ac:dyDescent="0.25">
      <c r="B20" s="19" t="s">
        <v>24</v>
      </c>
      <c r="C20" s="19" t="s">
        <v>31</v>
      </c>
      <c r="D20" s="1" t="s">
        <v>12</v>
      </c>
      <c r="E20" s="31">
        <v>39592.026363636367</v>
      </c>
      <c r="G20" s="21">
        <f>G19</f>
        <v>1</v>
      </c>
      <c r="H20" s="22">
        <f>G20*$E20</f>
        <v>39592.026363636367</v>
      </c>
      <c r="J20" s="22">
        <f t="shared" si="2"/>
        <v>1583.6810545454546</v>
      </c>
      <c r="K20" s="33"/>
      <c r="L20" s="22">
        <v>7918.4052727272738</v>
      </c>
    </row>
    <row r="21" spans="2:12" x14ac:dyDescent="0.25">
      <c r="B21" s="19" t="s">
        <v>24</v>
      </c>
      <c r="C21" s="19" t="s">
        <v>32</v>
      </c>
      <c r="D21" s="1" t="s">
        <v>12</v>
      </c>
      <c r="E21" s="31">
        <v>3287.2299999999991</v>
      </c>
      <c r="G21" s="21">
        <f t="shared" ref="G21:G23" si="5">G20</f>
        <v>1</v>
      </c>
      <c r="H21" s="22">
        <f t="shared" ref="H21:H23" si="6">G21*$E21</f>
        <v>3287.2299999999991</v>
      </c>
      <c r="J21" s="22">
        <f t="shared" si="2"/>
        <v>131.48919999999995</v>
      </c>
      <c r="L21" s="22">
        <v>657.44599999999991</v>
      </c>
    </row>
    <row r="22" spans="2:12" x14ac:dyDescent="0.25">
      <c r="B22" s="19" t="s">
        <v>24</v>
      </c>
      <c r="C22" s="19" t="s">
        <v>33</v>
      </c>
      <c r="D22" s="1" t="s">
        <v>12</v>
      </c>
      <c r="E22" s="31">
        <v>8146.0244600000005</v>
      </c>
      <c r="G22" s="21">
        <f t="shared" si="5"/>
        <v>1</v>
      </c>
      <c r="H22" s="22">
        <f t="shared" si="6"/>
        <v>8146.0244600000005</v>
      </c>
      <c r="J22" s="22">
        <f t="shared" si="2"/>
        <v>325.84097840000004</v>
      </c>
      <c r="L22" s="22">
        <v>1629.2048920000002</v>
      </c>
    </row>
    <row r="23" spans="2:12" x14ac:dyDescent="0.25">
      <c r="B23" s="19" t="s">
        <v>24</v>
      </c>
      <c r="C23" s="19" t="s">
        <v>34</v>
      </c>
      <c r="D23" s="1" t="s">
        <v>12</v>
      </c>
      <c r="E23" s="31">
        <v>6017.6923076923076</v>
      </c>
      <c r="G23" s="21">
        <f t="shared" si="5"/>
        <v>1</v>
      </c>
      <c r="H23" s="22">
        <f t="shared" si="6"/>
        <v>6017.6923076923076</v>
      </c>
      <c r="J23" s="22">
        <f t="shared" si="2"/>
        <v>240.7076923076923</v>
      </c>
      <c r="L23" s="22">
        <v>1203.5384615384617</v>
      </c>
    </row>
    <row r="24" spans="2:12" x14ac:dyDescent="0.25">
      <c r="B24" s="23"/>
      <c r="C24" s="23"/>
      <c r="D24" s="24"/>
      <c r="E24" s="34"/>
      <c r="F24" s="26"/>
      <c r="G24" s="27"/>
      <c r="H24" s="35"/>
      <c r="J24" s="35"/>
      <c r="L24" s="35"/>
    </row>
    <row r="25" spans="2:12" x14ac:dyDescent="0.25">
      <c r="B25" s="10" t="s">
        <v>35</v>
      </c>
      <c r="C25" s="36"/>
      <c r="D25" s="11"/>
      <c r="E25" s="16"/>
      <c r="F25" s="13"/>
      <c r="G25" s="14">
        <f>G19+G14</f>
        <v>25</v>
      </c>
      <c r="H25" s="15">
        <f>SUM(H15:H24,H14)</f>
        <v>1512117.5328286716</v>
      </c>
      <c r="J25" s="15">
        <f t="shared" ref="J25:J26" si="7">IFERROR((H25/$G$25),0)</f>
        <v>60484.701313146863</v>
      </c>
      <c r="L25" s="15">
        <f>SUM(L15:L24,L14)</f>
        <v>302423.50656573428</v>
      </c>
    </row>
    <row r="26" spans="2:12" x14ac:dyDescent="0.25">
      <c r="B26" s="37" t="s">
        <v>36</v>
      </c>
      <c r="C26" s="38"/>
      <c r="D26" s="39"/>
      <c r="E26" s="40"/>
      <c r="F26" s="41"/>
      <c r="G26" s="42"/>
      <c r="H26" s="43">
        <f>H25+H12+H7+H6</f>
        <v>2457774.6528286715</v>
      </c>
      <c r="J26" s="43">
        <f t="shared" si="7"/>
        <v>98310.986113146864</v>
      </c>
      <c r="L26" s="43">
        <f>L25+L12+L7+L6</f>
        <v>491554.93056573428</v>
      </c>
    </row>
    <row r="27" spans="2:12" x14ac:dyDescent="0.25">
      <c r="B27" s="19"/>
      <c r="C27" s="33"/>
      <c r="E27" s="20"/>
      <c r="G27" s="21"/>
      <c r="H27" s="22"/>
      <c r="J27" s="22"/>
      <c r="L27" s="22"/>
    </row>
    <row r="28" spans="2:12" x14ac:dyDescent="0.25">
      <c r="B28" s="36" t="s">
        <v>37</v>
      </c>
      <c r="C28" s="10"/>
      <c r="D28" s="11" t="s">
        <v>38</v>
      </c>
      <c r="E28" s="12">
        <v>789.8</v>
      </c>
      <c r="F28" s="13"/>
      <c r="G28" s="44">
        <v>836.00000000000011</v>
      </c>
      <c r="H28" s="15">
        <f>G28*$E28</f>
        <v>660272.80000000005</v>
      </c>
      <c r="J28" s="15"/>
      <c r="L28" s="15">
        <v>132054.56000000003</v>
      </c>
    </row>
    <row r="29" spans="2:12" x14ac:dyDescent="0.25">
      <c r="B29" s="36" t="s">
        <v>39</v>
      </c>
      <c r="C29" s="10"/>
      <c r="D29" s="11"/>
      <c r="E29" s="16"/>
      <c r="F29" s="13"/>
      <c r="G29" s="14"/>
      <c r="H29" s="15">
        <v>100000</v>
      </c>
      <c r="J29" s="15"/>
      <c r="L29" s="15">
        <v>20000</v>
      </c>
    </row>
    <row r="30" spans="2:12" x14ac:dyDescent="0.25">
      <c r="B30" s="19"/>
      <c r="C30" s="19"/>
      <c r="G30" s="21"/>
      <c r="H30" s="45"/>
      <c r="L30" s="45"/>
    </row>
    <row r="31" spans="2:12" x14ac:dyDescent="0.25">
      <c r="B31" s="46" t="s">
        <v>40</v>
      </c>
      <c r="C31" s="47"/>
      <c r="D31" s="48"/>
      <c r="E31" s="48"/>
      <c r="F31" s="47"/>
      <c r="G31" s="49"/>
      <c r="H31" s="43">
        <f>H26+H28+H29</f>
        <v>3218047.4528286718</v>
      </c>
      <c r="J31" s="43"/>
      <c r="L31" s="43">
        <f>L26+L28+L29</f>
        <v>643609.49056573433</v>
      </c>
    </row>
    <row r="32" spans="2:12" x14ac:dyDescent="0.25">
      <c r="G32" s="50"/>
      <c r="H32" s="51"/>
    </row>
    <row r="33" spans="2:13" x14ac:dyDescent="0.25">
      <c r="B33" t="s">
        <v>41</v>
      </c>
      <c r="G33" s="52">
        <v>836</v>
      </c>
      <c r="H33" s="53">
        <f>G33</f>
        <v>836</v>
      </c>
      <c r="L33" s="54">
        <f>L31/H31</f>
        <v>0.19999999999999998</v>
      </c>
      <c r="M33" t="s">
        <v>42</v>
      </c>
    </row>
    <row r="34" spans="2:13" x14ac:dyDescent="0.25">
      <c r="G34" s="55"/>
      <c r="H34" s="56"/>
    </row>
    <row r="35" spans="2:13" x14ac:dyDescent="0.25">
      <c r="G35" s="57"/>
      <c r="H35" s="58"/>
    </row>
    <row r="36" spans="2:13" x14ac:dyDescent="0.25">
      <c r="G36" s="52"/>
      <c r="H36" s="56"/>
    </row>
    <row r="37" spans="2:13" x14ac:dyDescent="0.25">
      <c r="G37" s="59"/>
      <c r="H37" s="54"/>
    </row>
    <row r="38" spans="2:13" x14ac:dyDescent="0.25">
      <c r="B38" t="s">
        <v>43</v>
      </c>
      <c r="G38" s="60"/>
      <c r="H38" s="61">
        <f>H26/H33</f>
        <v>2939.9218335271189</v>
      </c>
    </row>
    <row r="39" spans="2:13" x14ac:dyDescent="0.25">
      <c r="B39" t="s">
        <v>44</v>
      </c>
      <c r="G39" s="60"/>
      <c r="H39" s="61">
        <f>H26/G25</f>
        <v>98310.986113146864</v>
      </c>
    </row>
    <row r="40" spans="2:13" x14ac:dyDescent="0.25">
      <c r="G40" s="60"/>
    </row>
  </sheetData>
  <pageMargins left="0.7" right="0.7" top="0.75" bottom="0.75" header="0.3" footer="0.3"/>
  <pageSetup scale="59" orientation="landscape" r:id="rId1"/>
  <headerFooter>
    <oddHeader>&amp;F&amp;RPage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Capex_summary_1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Kappell</dc:creator>
  <cp:lastModifiedBy>Kristi Baker</cp:lastModifiedBy>
  <dcterms:created xsi:type="dcterms:W3CDTF">2022-07-01T16:19:09Z</dcterms:created>
  <dcterms:modified xsi:type="dcterms:W3CDTF">2022-07-06T23:55:01Z</dcterms:modified>
</cp:coreProperties>
</file>