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defaultThemeVersion="166925"/>
  <mc:AlternateContent xmlns:mc="http://schemas.openxmlformats.org/markup-compatibility/2006">
    <mc:Choice Requires="x15">
      <x15ac:absPath xmlns:x15ac="http://schemas.microsoft.com/office/spreadsheetml/2010/11/ac" url="C:\Users\TimKappell\Desktop\GRANTS\Nebraska Jan-24\Final Attachments\"/>
    </mc:Choice>
  </mc:AlternateContent>
  <xr:revisionPtr revIDLastSave="0" documentId="13_ncr:1_{D932954D-46FB-4703-BF5A-57C02D9172B4}" xr6:coauthVersionLast="47" xr6:coauthVersionMax="47" xr10:uidLastSave="{00000000-0000-0000-0000-000000000000}"/>
  <bookViews>
    <workbookView xWindow="-28920" yWindow="-120" windowWidth="26835" windowHeight="16440" tabRatio="856" xr2:uid="{DD6553E3-C6C2-4541-AB1C-6A35B9AA5005}"/>
  </bookViews>
  <sheets>
    <sheet name="Explanation" sheetId="10" r:id="rId1"/>
    <sheet name="PF_IS_W" sheetId="4" r:id="rId2"/>
    <sheet name="PF_BS_W" sheetId="5" r:id="rId3"/>
    <sheet name="PF_SCF_W" sheetId="6" r:id="rId4"/>
    <sheet name="PF_IS_1_wout_Grant" sheetId="7" r:id="rId5"/>
    <sheet name="PF_BS_1_wout_Grant" sheetId="8" r:id="rId6"/>
    <sheet name="PF_SCF_1_wout_Grant" sheetId="9" r:id="rId7"/>
    <sheet name="Capex_W" sheetId="1" r:id="rId8"/>
    <sheet name="6C_Payback_with_Grant_W" sheetId="2" r:id="rId9"/>
    <sheet name="6C_Payback_without_Grant_1" sheetId="3" r:id="rId10"/>
  </sheets>
  <definedNames>
    <definedName name="___LYE2" localSheetId="9">#REF!</definedName>
    <definedName name="___LYE2">#REF!</definedName>
    <definedName name="__123Graph_A" localSheetId="9" hidden="1">#REF!</definedName>
    <definedName name="__123Graph_A" hidden="1">#REF!</definedName>
    <definedName name="__123Graph_ACurrent" localSheetId="9" hidden="1">#REF!</definedName>
    <definedName name="__123Graph_ACurrent" hidden="1">#REF!</definedName>
    <definedName name="__123Graph_B" localSheetId="9" hidden="1">#REF!</definedName>
    <definedName name="__123Graph_B" hidden="1">#REF!</definedName>
    <definedName name="__123Graph_BCurrent" hidden="1">#REF!</definedName>
    <definedName name="__123Graph_C" hidden="1">#REF!</definedName>
    <definedName name="__123Graph_CCurrent" hidden="1">#REF!</definedName>
    <definedName name="__123Graph_D" hidden="1">#REF!</definedName>
    <definedName name="__123Graph_DCurrent" hidden="1">#REF!</definedName>
    <definedName name="__123Graph_E" hidden="1">#REF!</definedName>
    <definedName name="__123Graph_ECurrent" hidden="1">#REF!</definedName>
    <definedName name="__FDS_HYPERLINK_TOGGLE_STATE__" hidden="1">"ON"</definedName>
    <definedName name="__LYE2" localSheetId="9">#REF!</definedName>
    <definedName name="__LYE2">#REF!</definedName>
    <definedName name="_Key1" hidden="1">#REF!</definedName>
    <definedName name="_Key2" hidden="1">#REF!</definedName>
    <definedName name="_LYE2" localSheetId="9">#REF!</definedName>
    <definedName name="_LYE2">#REF!</definedName>
    <definedName name="_Order1" hidden="1">0</definedName>
    <definedName name="_Order2" hidden="1">255</definedName>
    <definedName name="_Sort" hidden="1">#REF!</definedName>
    <definedName name="_Sort1" hidden="1">#REF!</definedName>
    <definedName name="_Table2_Out" hidden="1">#REF!</definedName>
    <definedName name="A" localSheetId="9">#REF!</definedName>
    <definedName name="A">#REF!</definedName>
    <definedName name="AcctNum" localSheetId="9">#REF!</definedName>
    <definedName name="AcctNum">#REF!</definedName>
    <definedName name="ae" localSheetId="9" hidden="1">{#N/A,#N/A,FALSE,"Performance Flash Report"}</definedName>
    <definedName name="ae" hidden="1">{#N/A,#N/A,FALSE,"Performance Flash Report"}</definedName>
    <definedName name="AnnualBudget">#REF!</definedName>
    <definedName name="anscount" hidden="1">1</definedName>
    <definedName name="asdas" localSheetId="9" hidden="1">{#N/A,#N/A,FALSE,"Performance Flash Report"}</definedName>
    <definedName name="asdas" hidden="1">{#N/A,#N/A,FALSE,"Performance Flash Report"}</definedName>
    <definedName name="Assets">#REF!</definedName>
    <definedName name="Bid_Action">#REF!</definedName>
    <definedName name="Bid_BCP">#REF!</definedName>
    <definedName name="Bid_Current_Activity">#REF!</definedName>
    <definedName name="Bid_LR_BCP">#REF!</definedName>
    <definedName name="Bid_MaxSwitch">#REF!</definedName>
    <definedName name="Bid_Prev_Activity">#REF!</definedName>
    <definedName name="Bid_Prev_BCP_Activity">#REF!</definedName>
    <definedName name="blah2" localSheetId="9" hidden="1">{#N/A,#N/A,FALSE,"Performance Flash Report"}</definedName>
    <definedName name="blah2" hidden="1">{#N/A,#N/A,FALSE,"Performance Flash Report"}</definedName>
    <definedName name="BLPH1" hidden="1">#REF!</definedName>
    <definedName name="BLPH2" hidden="1">#REF!</definedName>
    <definedName name="BLPH3" hidden="1">#REF!</definedName>
    <definedName name="blph4" hidden="1">#REF!</definedName>
    <definedName name="BudgetCurMo" localSheetId="9">#REF!</definedName>
    <definedName name="BudgetCurMo">#REF!</definedName>
    <definedName name="BudgetYTD" localSheetId="9">#REF!</definedName>
    <definedName name="BudgetYTD">#REF!</definedName>
    <definedName name="CFCYYTD" localSheetId="9">#REF!</definedName>
    <definedName name="CFCYYTD">#REF!</definedName>
    <definedName name="CFPYYTD">#REF!</definedName>
    <definedName name="CIQWBGuid" hidden="1">"Projection Model Drivers RB.xlsx"</definedName>
    <definedName name="Circ">#REF!</definedName>
    <definedName name="Colorado">#REF!</definedName>
    <definedName name="CoverSheet">#REF!</definedName>
    <definedName name="CYCM">#REF!</definedName>
    <definedName name="CYCMYTD">#REF!</definedName>
    <definedName name="CYPMYTD">#REF!</definedName>
    <definedName name="CYTD">#REF!</definedName>
    <definedName name="d" localSheetId="9" hidden="1">{#N/A,#N/A,FALSE,"Performance Flash Report"}</definedName>
    <definedName name="d" hidden="1">{#N/A,#N/A,FALSE,"Performance Flash Report"}</definedName>
    <definedName name="Days">#REF!</definedName>
    <definedName name="dd" localSheetId="9" hidden="1">{#N/A,#N/A,FALSE,"Performance Flash Report"}</definedName>
    <definedName name="dd" hidden="1">{#N/A,#N/A,FALSE,"Performance Flash Report"}</definedName>
    <definedName name="ddd" localSheetId="9" hidden="1">{#N/A,#N/A,FALSE,"Performance Flash Report"}</definedName>
    <definedName name="ddd" hidden="1">{#N/A,#N/A,FALSE,"Performance Flash Report"}</definedName>
    <definedName name="DVSVSDVsdvsD" localSheetId="9" hidden="1">{"'Planning Data'!$A$2:$X$120"}</definedName>
    <definedName name="DVSVSDVsdvsD" hidden="1">{"'Planning Data'!$A$2:$X$120"}</definedName>
    <definedName name="FS1AndClass">#REF!</definedName>
    <definedName name="FS1RowName">#REF!</definedName>
    <definedName name="FS2AndClass">#REF!</definedName>
    <definedName name="FS2RowName">#REF!</definedName>
    <definedName name="FS3AndClass">#REF!</definedName>
    <definedName name="FS3RowName">#REF!</definedName>
    <definedName name="FS4AndClass">#REF!</definedName>
    <definedName name="FS4RowName">#REF!</definedName>
    <definedName name="HTML_CodePage" hidden="1">1252</definedName>
    <definedName name="HTML_Control" localSheetId="9" hidden="1">{"'Planning Data'!$A$2:$X$120"}</definedName>
    <definedName name="HTML_Control" hidden="1">{"'Planning Data'!$A$2:$X$120"}</definedName>
    <definedName name="html_control2" localSheetId="9" hidden="1">{"'Planning Data'!$A$2:$X$120"}</definedName>
    <definedName name="html_control2" hidden="1">{"'Planning Data'!$A$2:$X$120"}</definedName>
    <definedName name="HTML_Description" hidden="1">"Week Ending 8/26/99"</definedName>
    <definedName name="HTML_Email" hidden="1">"net-planning@mindspring.com"</definedName>
    <definedName name="HTML_Header" hidden="1">"MindSpring Planning Data Report"</definedName>
    <definedName name="HTML_LastUpdate" hidden="1">"08/27/1999"</definedName>
    <definedName name="HTML_LineAfter" hidden="1">FALSE</definedName>
    <definedName name="HTML_LineBefore" hidden="1">TRUE</definedName>
    <definedName name="HTML_Name" hidden="1">"jason cohn"</definedName>
    <definedName name="HTML_OBDlg2" hidden="1">TRUE</definedName>
    <definedName name="HTML_OBDlg4" hidden="1">TRUE</definedName>
    <definedName name="HTML_OS" hidden="1">0</definedName>
    <definedName name="HTML_PathFile" hidden="1">"C:\html\august2799.htm"</definedName>
    <definedName name="HTML_Title" hidden="1">"MindSpring Planning Data Report"</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H" hidden="1">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ONTRACTS_OTHER_COMMODITIES_EQUITIES._FDIC" hidden="1">"c6522"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ST_ACT_FFO_REUT" hidden="1">"c3843"</definedName>
    <definedName name="IQ_EST_ACT_FFO_SHARE_SHARE_REUT" hidden="1">"c3843"</definedName>
    <definedName name="IQ_EST_FFO_DIFF_REUT" hidden="1">"c3890"</definedName>
    <definedName name="IQ_EST_FFO_SHARE_SHARE_DIFF_REUT" hidden="1">"c3890"</definedName>
    <definedName name="IQ_EST_FFO_SHARE_SHARE_SURPRISE_PERCENT_REUT" hidden="1">"c3891"</definedName>
    <definedName name="IQ_EST_FFO_SURPRISE_PERCENT_REUT" hidden="1">"c3891"</definedName>
    <definedName name="IQ_EXPENSE_CODE_" hidden="1">"ajsdasd"</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FFO_EST_DET_EST" hidden="1">"c12059"</definedName>
    <definedName name="IQ_FFO_EST_DET_EST_CIQ" hidden="1">"c12121"</definedName>
    <definedName name="IQ_FFO_EST_DET_EST_CURRENCY" hidden="1">"c12466"</definedName>
    <definedName name="IQ_FFO_EST_DET_EST_CURRENCY_CIQ" hidden="1">"c12512"</definedName>
    <definedName name="IQ_FFO_EST_DET_EST_CURRENCY_REUT" hidden="1">"c12536"</definedName>
    <definedName name="IQ_FFO_EST_DET_EST_DATE" hidden="1">"c12212"</definedName>
    <definedName name="IQ_FFO_EST_DET_EST_DATE_CIQ" hidden="1">"c12267"</definedName>
    <definedName name="IQ_FFO_EST_DET_EST_DATE_REUT" hidden="1">"c12295"</definedName>
    <definedName name="IQ_FFO_EST_DET_EST_INCL" hidden="1">"c12349"</definedName>
    <definedName name="IQ_FFO_EST_DET_EST_INCL_CIQ" hidden="1">"c12395"</definedName>
    <definedName name="IQ_FFO_EST_DET_EST_INCL_REUT" hidden="1">"c12419"</definedName>
    <definedName name="IQ_FFO_EST_DET_EST_ORIGIN" hidden="1">"c12722"</definedName>
    <definedName name="IQ_FFO_EST_DET_EST_ORIGIN_CIQ" hidden="1">"c12720"</definedName>
    <definedName name="IQ_FFO_EST_DET_EST_ORIGIN_REUT" hidden="1">"c12724"</definedName>
    <definedName name="IQ_FFO_EST_DET_EST_REUT" hidden="1">"c12153"</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SHARE_SHARE_EST_DET_EST" hidden="1">"c12059"</definedName>
    <definedName name="IQ_FFO_SHARE_SHARE_EST_DET_EST_CIQ" hidden="1">"c12121"</definedName>
    <definedName name="IQ_FFO_SHARE_SHARE_EST_DET_EST_CURRENCY" hidden="1">"c12466"</definedName>
    <definedName name="IQ_FFO_SHARE_SHARE_EST_DET_EST_CURRENCY_CIQ" hidden="1">"c12512"</definedName>
    <definedName name="IQ_FFO_SHARE_SHARE_EST_DET_EST_CURRENCY_REUT" hidden="1">"c12536"</definedName>
    <definedName name="IQ_FFO_SHARE_SHARE_EST_DET_EST_DATE" hidden="1">"c12212"</definedName>
    <definedName name="IQ_FFO_SHARE_SHARE_EST_DET_EST_DATE_CIQ" hidden="1">"c12267"</definedName>
    <definedName name="IQ_FFO_SHARE_SHARE_EST_DET_EST_DATE_REUT" hidden="1">"c12295"</definedName>
    <definedName name="IQ_FFO_SHARE_SHARE_EST_DET_EST_INCL" hidden="1">"c12349"</definedName>
    <definedName name="IQ_FFO_SHARE_SHARE_EST_DET_EST_INCL_CIQ" hidden="1">"c12395"</definedName>
    <definedName name="IQ_FFO_SHARE_SHARE_EST_DET_EST_INCL_REUT" hidden="1">"c12419"</definedName>
    <definedName name="IQ_FFO_SHARE_SHARE_EST_DET_EST_ORIGIN" hidden="1">"c12722"</definedName>
    <definedName name="IQ_FFO_SHARE_SHARE_EST_DET_EST_ORIGIN_CIQ" hidden="1">"c12720"</definedName>
    <definedName name="IQ_FFO_SHARE_SHARE_EST_DET_EST_ORIGIN_REUT" hidden="1">"c12724"</definedName>
    <definedName name="IQ_FFO_SHARE_SHARE_EST_DET_EST_REUT" hidden="1">"c12153"</definedName>
    <definedName name="IQ_FFO_SHARE_SHARE_EST_REUT" hidden="1">"c3837"</definedName>
    <definedName name="IQ_FFO_SHARE_SHARE_HIGH_EST_REUT" hidden="1">"c3839"</definedName>
    <definedName name="IQ_FFO_SHARE_SHARE_LOW_EST_REUT" hidden="1">"c3840"</definedName>
    <definedName name="IQ_FFO_SHARE_SHARE_MEDIAN_EST_REUT" hidden="1">"c3838"</definedName>
    <definedName name="IQ_FFO_SHARE_SHARE_NUM_EST_REUT" hidden="1">"c3841"</definedName>
    <definedName name="IQ_FFO_SHARE_SHARE_STDDEV_EST_REUT" hidden="1">"c3842"</definedName>
    <definedName name="IQ_FFO_STDDEV_EST_REUT" hidden="1">"c3842"</definedName>
    <definedName name="IQ_FH" hidden="1">100000</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41466.5924305556</definedName>
    <definedName name="IQ_NET_DEBT_ISSUED_BR" hidden="1">"c753"</definedName>
    <definedName name="IQ_NET_INT_INC_BR" hidden="1">"c765"</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OPENED55" hidden="1">1</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DAY" hidden="1">"c1822"</definedName>
    <definedName name="IQ_PERCENT_CHANGE_EST_FFO_DAY_CIQ" hidden="1">"c3764"</definedName>
    <definedName name="IQ_PERCENT_CHANGE_EST_FFO_DAY_REUT" hidden="1">"c3933"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WEEK" hidden="1">"c1823"</definedName>
    <definedName name="IQ_PERCENT_CHANGE_EST_FFO_WEEK_CIQ" hidden="1">"c3795"</definedName>
    <definedName name="IQ_PERCENT_CHANGE_EST_FFO_WEEK_REUT" hidden="1">"c3964"</definedName>
    <definedName name="IQ_PREF_ISSUED_BR" hidden="1">"c1047"</definedName>
    <definedName name="IQ_PREF_OTHER_BR" hidden="1">"c1055"</definedName>
    <definedName name="IQ_PREF_REP_BR" hidden="1">"c1062"</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QB_BOOKMARK_COUNT" hidden="1">2</definedName>
    <definedName name="IQB_BOOKMARK_LOCATION_0" hidden="1">#REF!</definedName>
    <definedName name="IQRAmericanMediaC131" hidden="1">#REF!</definedName>
    <definedName name="IQRAmericanMediaD131" hidden="1">#REF!</definedName>
    <definedName name="IQRAmericanMediaE131" hidden="1">#REF!</definedName>
    <definedName name="IQRAmericanMediaF131" hidden="1">#REF!</definedName>
    <definedName name="IQRAmericanMediaJ11" hidden="1">#REF!</definedName>
    <definedName name="IQRAmericanMediaP11" hidden="1">#REF!</definedName>
    <definedName name="IQRAtriumCorporationC129" hidden="1">#REF!</definedName>
    <definedName name="IQRAtriumCorporationD129" hidden="1">#REF!</definedName>
    <definedName name="IQRAtriumCorporationE129" hidden="1">#REF!</definedName>
    <definedName name="IQRAtriumCorporationF129" hidden="1">#REF!</definedName>
    <definedName name="IQRAtriumCorporationJ11" hidden="1">#REF!</definedName>
    <definedName name="IQRAtriumCorporationP11" hidden="1">#REF!</definedName>
    <definedName name="IQRAutoSalesUSW6" localSheetId="9" hidden="1">#REF!</definedName>
    <definedName name="IQRAutoSalesUSW6" hidden="1">#REF!</definedName>
    <definedName name="IQRAutoSalesUSX123" localSheetId="9" hidden="1">#REF!</definedName>
    <definedName name="IQRAutoSalesUSX123" hidden="1">#REF!</definedName>
    <definedName name="IQRBlnsonCrntAcntW6" localSheetId="9" hidden="1">#REF!</definedName>
    <definedName name="IQRBlnsonCrntAcntW6" hidden="1">#REF!</definedName>
    <definedName name="IQRChartY6" localSheetId="9" hidden="1">#REF!</definedName>
    <definedName name="IQRChartY6" hidden="1">#REF!</definedName>
    <definedName name="IQRConsumerConfidenceUSW6" localSheetId="9" hidden="1">#REF!</definedName>
    <definedName name="IQRConsumerConfidenceUSW6" hidden="1">#REF!</definedName>
    <definedName name="IQRConsumerConfidenceUSX9" localSheetId="9" hidden="1">#REF!</definedName>
    <definedName name="IQRConsumerConfidenceUSX9" hidden="1">#REF!</definedName>
    <definedName name="IQRCPIYOYBrzlIndiaW6" localSheetId="9" hidden="1">#REF!</definedName>
    <definedName name="IQRCPIYOYBrzlIndiaW6" hidden="1">#REF!</definedName>
    <definedName name="IQRCPIYOYBrzlW6" localSheetId="9" hidden="1">#REF!</definedName>
    <definedName name="IQRCPIYOYBrzlW6" hidden="1">#REF!</definedName>
    <definedName name="IQRCPIYOYChinaW6" localSheetId="9" hidden="1">#REF!</definedName>
    <definedName name="IQRCPIYOYChinaW6" hidden="1">#REF!</definedName>
    <definedName name="IQRCPIYOYGrmnyW6" localSheetId="9" hidden="1">#REF!</definedName>
    <definedName name="IQRCPIYOYGrmnyW6" hidden="1">#REF!</definedName>
    <definedName name="IQRCPIYOYIndiaW6" localSheetId="9" hidden="1">#REF!</definedName>
    <definedName name="IQRCPIYOYIndiaW6" hidden="1">#REF!</definedName>
    <definedName name="IQRCPIYOYJapanW6" localSheetId="9" hidden="1">#REF!</definedName>
    <definedName name="IQRCPIYOYJapanW6" hidden="1">#REF!</definedName>
    <definedName name="IQRCPIYOYRussW6" localSheetId="9" hidden="1">#REF!</definedName>
    <definedName name="IQRCPIYOYRussW6" hidden="1">#REF!</definedName>
    <definedName name="IQRCPIYOYUKW6" localSheetId="9" hidden="1">#REF!</definedName>
    <definedName name="IQRCPIYOYUKW6" hidden="1">#REF!</definedName>
    <definedName name="IQRCPPrftInvVlNCapCnsaftTxW6" localSheetId="9" hidden="1">#REF!</definedName>
    <definedName name="IQRCPPrftInvVlNCapCnsaftTxW6" hidden="1">#REF!</definedName>
    <definedName name="IQRCPPrftInvVlNCapCnsUSW6" localSheetId="9" hidden="1">#REF!</definedName>
    <definedName name="IQRCPPrftInvVlNCapCnsUSW6" hidden="1">#REF!</definedName>
    <definedName name="IQRDurableGoodsW6" localSheetId="9" hidden="1">#REF!</definedName>
    <definedName name="IQRDurableGoodsW6" hidden="1">#REF!</definedName>
    <definedName name="IQRElizabethArdenC136" hidden="1">#REF!</definedName>
    <definedName name="IQRElizabethArdenD136" hidden="1">#REF!</definedName>
    <definedName name="IQRElizabethArdenE136" hidden="1">#REF!</definedName>
    <definedName name="IQRElizabethArdenF136" hidden="1">#REF!</definedName>
    <definedName name="IQRElizabethArdenJ11" hidden="1">#REF!</definedName>
    <definedName name="IQRElizabethArdenP11" hidden="1">#REF!</definedName>
    <definedName name="IQRExportsUSDBrzlW6" localSheetId="9" hidden="1">#REF!</definedName>
    <definedName name="IQRExportsUSDBrzlW6" hidden="1">#REF!</definedName>
    <definedName name="IQRExportsUSDChinaW6" localSheetId="9" hidden="1">#REF!</definedName>
    <definedName name="IQRExportsUSDChinaW6" hidden="1">#REF!</definedName>
    <definedName name="IQRExportsUSDGrmnyW6" localSheetId="9" hidden="1">#REF!</definedName>
    <definedName name="IQRExportsUSDGrmnyW6" hidden="1">#REF!</definedName>
    <definedName name="IQRExportsUSDIndiaW6" localSheetId="9" hidden="1">#REF!</definedName>
    <definedName name="IQRExportsUSDIndiaW6" hidden="1">#REF!</definedName>
    <definedName name="IQRExportsUSDJapanW6" localSheetId="9" hidden="1">#REF!</definedName>
    <definedName name="IQRExportsUSDJapanW6" hidden="1">#REF!</definedName>
    <definedName name="IQRExportsUsdUKW6" localSheetId="9" hidden="1">#REF!</definedName>
    <definedName name="IQRExportsUsdUKW6" hidden="1">#REF!</definedName>
    <definedName name="IQRExportsUSDUSW6" localSheetId="9" hidden="1">#REF!</definedName>
    <definedName name="IQRExportsUSDUSW6" hidden="1">#REF!</definedName>
    <definedName name="IQRFairwayGroupC127" hidden="1">#REF!</definedName>
    <definedName name="IQRFairwayGroupD127" hidden="1">#REF!</definedName>
    <definedName name="IQRFairwayGroupE127" hidden="1">#REF!</definedName>
    <definedName name="IQRFairwayGroupF127" hidden="1">#REF!</definedName>
    <definedName name="IQRFairwayGroupJ11" hidden="1">#REF!</definedName>
    <definedName name="IQRFairwayGroupP11" hidden="1">#REF!</definedName>
    <definedName name="IQRFInvestRealUSW6" localSheetId="9" hidden="1">#REF!</definedName>
    <definedName name="IQRFInvestRealUSW6" hidden="1">#REF!</definedName>
    <definedName name="IQRFInvstRealGrwthJapanW6" localSheetId="9" hidden="1">#REF!</definedName>
    <definedName name="IQRFInvstRealGrwthJapanW6" hidden="1">#REF!</definedName>
    <definedName name="IQRFInvstRealGrwthRateBrzlW6" localSheetId="9" hidden="1">#REF!</definedName>
    <definedName name="IQRFInvstRealGrwthRateBrzlW6" hidden="1">#REF!</definedName>
    <definedName name="IQRFInvstRealGrwthRateUkW6" localSheetId="9" hidden="1">#REF!</definedName>
    <definedName name="IQRFInvstRealGrwthRateUkW6" hidden="1">#REF!</definedName>
    <definedName name="IQRFluidigmC134" hidden="1">#REF!</definedName>
    <definedName name="IQRFluidigmD134" hidden="1">#REF!</definedName>
    <definedName name="IQRFluidigmE134" hidden="1">#REF!</definedName>
    <definedName name="IQRFluidigmF134" hidden="1">#REF!</definedName>
    <definedName name="IQRFluidigmJ11" hidden="1">#REF!</definedName>
    <definedName name="IQRFluidigmP11" hidden="1">#REF!</definedName>
    <definedName name="IQRForwardPEMultipleA7" localSheetId="9" hidden="1">#REF!</definedName>
    <definedName name="IQRForwardPEMultipleA7" hidden="1">#REF!</definedName>
    <definedName name="IQRGDPF14" localSheetId="9" hidden="1">#REF!</definedName>
    <definedName name="IQRGDPF14" hidden="1">#REF!</definedName>
    <definedName name="IQRGDPNominalChinaU5" localSheetId="9" hidden="1">#REF!</definedName>
    <definedName name="IQRGDPNominalChinaU5" hidden="1">#REF!</definedName>
    <definedName name="IQRGDPNominalChinaW5" localSheetId="9" hidden="1">#REF!</definedName>
    <definedName name="IQRGDPNominalChinaW5" hidden="1">#REF!</definedName>
    <definedName name="IQRGDPNominalChinaW6" localSheetId="9" hidden="1">#REF!</definedName>
    <definedName name="IQRGDPNominalChinaW6" hidden="1">#REF!</definedName>
    <definedName name="IQRGDPRealGrwthYOYBrzlW6" localSheetId="9" hidden="1">#REF!</definedName>
    <definedName name="IQRGDPRealGrwthYOYBrzlW6" hidden="1">#REF!</definedName>
    <definedName name="IQRGDPRealGrwthYOYGrmnyW6" localSheetId="9" hidden="1">#REF!</definedName>
    <definedName name="IQRGDPRealGrwthYOYGrmnyW6" hidden="1">#REF!</definedName>
    <definedName name="IQRGDPRealGrwthYOYJapanW6" localSheetId="9" hidden="1">#REF!</definedName>
    <definedName name="IQRGDPRealGrwthYOYJapanW6" hidden="1">#REF!</definedName>
    <definedName name="IQRGDPRealGrwthYOYRussW6" localSheetId="9" hidden="1">#REF!</definedName>
    <definedName name="IQRGDPRealGrwthYOYRussW6" hidden="1">#REF!</definedName>
    <definedName name="IQRGDPRealGrwthYOYUKW6" localSheetId="9" hidden="1">#REF!</definedName>
    <definedName name="IQRGDPRealGrwthYOYUKW6" hidden="1">#REF!</definedName>
    <definedName name="IQRGlobalNewY7" localSheetId="9" hidden="1">#REF!</definedName>
    <definedName name="IQRGlobalNewY7" hidden="1">#REF!</definedName>
    <definedName name="IQRGlobalW7" localSheetId="9" hidden="1">#REF!</definedName>
    <definedName name="IQRGlobalW7" hidden="1">#REF!</definedName>
    <definedName name="IQRGlobalX7" localSheetId="9" hidden="1">#REF!</definedName>
    <definedName name="IQRGlobalX7" hidden="1">#REF!</definedName>
    <definedName name="IQRGlobalY7" localSheetId="9" hidden="1">#REF!</definedName>
    <definedName name="IQRGlobalY7" hidden="1">#REF!</definedName>
    <definedName name="IQRGoodmanNetworksIncC130" hidden="1">#REF!</definedName>
    <definedName name="IQRGoodmanNetworksIncD130" hidden="1">#REF!</definedName>
    <definedName name="IQRGoodmanNetworksIncE130" hidden="1">#REF!</definedName>
    <definedName name="IQRGoodmanNetworksIncF130" hidden="1">#REF!</definedName>
    <definedName name="IQRGoodmanNetworksIncJ11" hidden="1">#REF!</definedName>
    <definedName name="IQRGoodmanNetworksIncP11" hidden="1">#REF!</definedName>
    <definedName name="IQRGrafTechInternationalC130" hidden="1">#REF!</definedName>
    <definedName name="IQRGrafTechInternationalD130" hidden="1">#REF!</definedName>
    <definedName name="IQRGrafTechInternationalE130" hidden="1">#REF!</definedName>
    <definedName name="IQRGrafTechInternationalF130" hidden="1">#REF!</definedName>
    <definedName name="IQRGrafTechInternationalJ11" hidden="1">#REF!</definedName>
    <definedName name="IQRGrafTechInternationalP11" hidden="1">#REF!</definedName>
    <definedName name="IQRHexionIncC135" hidden="1">#REF!</definedName>
    <definedName name="IQRHexionIncD135" hidden="1">#REF!</definedName>
    <definedName name="IQRHexionIncE135" hidden="1">#REF!</definedName>
    <definedName name="IQRHexionIncF135" hidden="1">#REF!</definedName>
    <definedName name="IQRHexionIncJ11" hidden="1">#REF!</definedName>
    <definedName name="IQRHexionIncP11" hidden="1">#REF!</definedName>
    <definedName name="IQRHovnanianEnterprisesC138" hidden="1">#REF!</definedName>
    <definedName name="IQRHovnanianEnterprisesD138" hidden="1">#REF!</definedName>
    <definedName name="IQRHovnanianEnterprisesE138" hidden="1">#REF!</definedName>
    <definedName name="IQRHovnanianEnterprisesF138" hidden="1">#REF!</definedName>
    <definedName name="IQRHovnanianEnterprisesJ11" hidden="1">#REF!</definedName>
    <definedName name="IQRHovnanianEnterprisesP11" hidden="1">#REF!</definedName>
    <definedName name="IQRImportsUSDBrzlW6" localSheetId="9" hidden="1">#REF!</definedName>
    <definedName name="IQRImportsUSDBrzlW6" hidden="1">#REF!</definedName>
    <definedName name="IQRImportsUSDChinaW6" localSheetId="9" hidden="1">#REF!</definedName>
    <definedName name="IQRImportsUSDChinaW6" hidden="1">#REF!</definedName>
    <definedName name="IQRImportsUSDGrmnyW6" localSheetId="9" hidden="1">#REF!</definedName>
    <definedName name="IQRImportsUSDGrmnyW6" hidden="1">#REF!</definedName>
    <definedName name="IQRImportsUSDIndiaW6" localSheetId="9" hidden="1">#REF!</definedName>
    <definedName name="IQRImportsUSDIndiaW6" hidden="1">#REF!</definedName>
    <definedName name="IQRImportsUSDJapanW6" localSheetId="9" hidden="1">#REF!</definedName>
    <definedName name="IQRImportsUSDJapanW6" hidden="1">#REF!</definedName>
    <definedName name="IQRImportsUSDUKW6" localSheetId="9" hidden="1">#REF!</definedName>
    <definedName name="IQRImportsUSDUKW6" hidden="1">#REF!</definedName>
    <definedName name="IQRIndexA7" hidden="1">#REF!</definedName>
    <definedName name="IQRIndexK7" localSheetId="9" hidden="1">#REF!</definedName>
    <definedName name="IQRIndexK7" hidden="1">#REF!</definedName>
    <definedName name="IQRIndexL7" localSheetId="9" hidden="1">#REF!</definedName>
    <definedName name="IQRIndexL7" hidden="1">#REF!</definedName>
    <definedName name="IQRIndstPrdctnIndxGrwthJapanW6" localSheetId="9" hidden="1">#REF!</definedName>
    <definedName name="IQRIndstPrdctnIndxGrwthJapanW6" hidden="1">#REF!</definedName>
    <definedName name="IQRIndstrlProdIndxGrwthRateGrW6" localSheetId="9" hidden="1">#REF!</definedName>
    <definedName name="IQRIndstrlProdIndxGrwthRateGrW6" hidden="1">#REF!</definedName>
    <definedName name="IQRIndstrlProdIndxGrwthRateUkW6" localSheetId="9" hidden="1">#REF!</definedName>
    <definedName name="IQRIndstrlProdIndxGrwthRateUkW6" hidden="1">#REF!</definedName>
    <definedName name="IQRInterestRateChartB7" localSheetId="9" hidden="1">#REF!</definedName>
    <definedName name="IQRInterestRateChartB7" hidden="1">#REF!</definedName>
    <definedName name="IQRIntialUnempClms4wkMvngavgW6" localSheetId="9" hidden="1">#REF!</definedName>
    <definedName name="IQRIntialUnempClms4wkMvngavgW6" hidden="1">#REF!</definedName>
    <definedName name="IQRIntialUnempClmsUSW6" localSheetId="9" hidden="1">#REF!</definedName>
    <definedName name="IQRIntialUnempClmsUSW6" hidden="1">#REF!</definedName>
    <definedName name="IQRISMPrchsngMngrIndesUS2W6" localSheetId="9" hidden="1">#REF!</definedName>
    <definedName name="IQRISMPrchsngMngrIndesUS2W6" hidden="1">#REF!</definedName>
    <definedName name="IQRISMPrchsngMngrIndesUSW6" localSheetId="9" hidden="1">#REF!</definedName>
    <definedName name="IQRISMPrchsngMngrIndesUSW6" hidden="1">#REF!</definedName>
    <definedName name="IQRJobsE14" localSheetId="9" hidden="1">#REF!</definedName>
    <definedName name="IQRJobsE14" hidden="1">#REF!</definedName>
    <definedName name="IQRLeadingIndicatorUSW6" localSheetId="9" hidden="1">#REF!</definedName>
    <definedName name="IQRLeadingIndicatorUSW6" hidden="1">#REF!</definedName>
    <definedName name="IQRMacroeconomicIndicatorsQ24" localSheetId="9" hidden="1">#REF!</definedName>
    <definedName name="IQRMacroeconomicIndicatorsQ24" hidden="1">#REF!</definedName>
    <definedName name="IQRMagnaChipSemiconductorC131" hidden="1">#REF!</definedName>
    <definedName name="IQRMagnaChipSemiconductorD131" hidden="1">#REF!</definedName>
    <definedName name="IQRMagnaChipSemiconductorE131" hidden="1">#REF!</definedName>
    <definedName name="IQRMagnaChipSemiconductorF131" hidden="1">#REF!</definedName>
    <definedName name="IQRMagnaChipSemiconductorJ11" hidden="1">#REF!</definedName>
    <definedName name="IQRMagnaChipSemiconductorP11" hidden="1">#REF!</definedName>
    <definedName name="IQRMarketIndex2A7" localSheetId="9" hidden="1">#REF!</definedName>
    <definedName name="IQRMarketIndex2A7" hidden="1">#REF!</definedName>
    <definedName name="IQRMarketIndexA7" localSheetId="9" hidden="1">#REF!</definedName>
    <definedName name="IQRMarketIndexA7" hidden="1">#REF!</definedName>
    <definedName name="IQRNavistarInternationalC138" hidden="1">#REF!</definedName>
    <definedName name="IQRNavistarInternationalD138" hidden="1">#REF!</definedName>
    <definedName name="IQRNavistarInternationalE138" hidden="1">#REF!</definedName>
    <definedName name="IQRNavistarInternationalF138" hidden="1">#REF!</definedName>
    <definedName name="IQRNavistarInternationalJ11" hidden="1">#REF!</definedName>
    <definedName name="IQRNavistarInternationalP11" hidden="1">#REF!</definedName>
    <definedName name="IQRNonfarmUSW6" localSheetId="9" hidden="1">#REF!</definedName>
    <definedName name="IQRNonfarmUSW6" hidden="1">#REF!</definedName>
    <definedName name="IQRNwPrvtHsngUntsByBldngUSW6" localSheetId="9" hidden="1">#REF!</definedName>
    <definedName name="IQRNwPrvtHsngUntsByBldngUSW6" hidden="1">#REF!</definedName>
    <definedName name="IQRNwPrvtlyOwndHmsUndrCnstrctW6" localSheetId="9" hidden="1">#REF!</definedName>
    <definedName name="IQRNwPrvtlyOwndHmsUndrCnstrctW6" hidden="1">#REF!</definedName>
    <definedName name="IQROECDLdngIndicJapanW6" localSheetId="9" hidden="1">#REF!</definedName>
    <definedName name="IQROECDLdngIndicJapanW6" hidden="1">#REF!</definedName>
    <definedName name="IQROutputB7" localSheetId="9" hidden="1">#REF!</definedName>
    <definedName name="IQROutputB7" hidden="1">#REF!</definedName>
    <definedName name="IQROutputC10" localSheetId="9" hidden="1">#REF!</definedName>
    <definedName name="IQROutputC10" hidden="1">#REF!</definedName>
    <definedName name="IQROutputC8" localSheetId="9" hidden="1">#REF!</definedName>
    <definedName name="IQROutputC8" hidden="1">#REF!</definedName>
    <definedName name="IQRPrsnlSvngsOfDepincmUSW6" localSheetId="9" hidden="1">#REF!</definedName>
    <definedName name="IQRPrsnlSvngsOfDepincmUSW6" hidden="1">#REF!</definedName>
    <definedName name="IQRRainIndustriesC137" hidden="1">#REF!</definedName>
    <definedName name="IQRRainIndustriesD137" hidden="1">#REF!</definedName>
    <definedName name="IQRRainIndustriesE137" hidden="1">#REF!</definedName>
    <definedName name="IQRRainIndustriesF137" hidden="1">#REF!</definedName>
    <definedName name="IQRRainIndustriesJ11" hidden="1">#REF!</definedName>
    <definedName name="IQRRainIndustriesP11" hidden="1">#REF!</definedName>
    <definedName name="IQRRemingtonOutdoorC130" hidden="1">#REF!</definedName>
    <definedName name="IQRRemingtonOutdoorD130" hidden="1">#REF!</definedName>
    <definedName name="IQRRemingtonOutdoorE130" hidden="1">#REF!</definedName>
    <definedName name="IQRRemingtonOutdoorF130" hidden="1">#REF!</definedName>
    <definedName name="IQRRemingtonOutdoorJ11" hidden="1">#REF!</definedName>
    <definedName name="IQRRemingtonOutdoorP11" hidden="1">#REF!</definedName>
    <definedName name="IQRRentalHsngUntsVacncyUSW6" localSheetId="9" hidden="1">#REF!</definedName>
    <definedName name="IQRRentalHsngUntsVacncyUSW6" hidden="1">#REF!</definedName>
    <definedName name="IQRRetailSalesgrmnyW6" localSheetId="9" hidden="1">#REF!</definedName>
    <definedName name="IQRRetailSalesgrmnyW6" hidden="1">#REF!</definedName>
    <definedName name="IQRRetailSalesUKW6" localSheetId="9" hidden="1">#REF!</definedName>
    <definedName name="IQRRetailSalesUKW6" hidden="1">#REF!</definedName>
    <definedName name="IQRRetailSalesYOYChinaW6" localSheetId="9" hidden="1">#REF!</definedName>
    <definedName name="IQRRetailSalesYOYChinaW6" hidden="1">#REF!</definedName>
    <definedName name="IQRRetailSalesYOYUSW6" localSheetId="9" hidden="1">#REF!</definedName>
    <definedName name="IQRRetailSalesYOYUSW6" hidden="1">#REF!</definedName>
    <definedName name="IQRRetailSalesYOYUSX124" localSheetId="9" hidden="1">#REF!</definedName>
    <definedName name="IQRRetailSalesYOYUSX124" hidden="1">#REF!</definedName>
    <definedName name="IQRRoltaIndiaC134" hidden="1">#REF!</definedName>
    <definedName name="IQRRoltaIndiaD134" hidden="1">#REF!</definedName>
    <definedName name="IQRRoltaIndiaE134" hidden="1">#REF!</definedName>
    <definedName name="IQRRoltaIndiaF134" hidden="1">#REF!</definedName>
    <definedName name="IQRRoltaIndiaJ11" hidden="1">#REF!</definedName>
    <definedName name="IQRRoltaIndiaP11" hidden="1">#REF!</definedName>
    <definedName name="IQRSheet1A5" localSheetId="9" hidden="1">#REF!</definedName>
    <definedName name="IQRSheet1A5" hidden="1">#REF!</definedName>
    <definedName name="IQRStkMrktJapanW6" localSheetId="9" hidden="1">#REF!</definedName>
    <definedName name="IQRStkMrktJapanW6" hidden="1">#REF!</definedName>
    <definedName name="IQRStockMarketBrzlW6" localSheetId="9" hidden="1">#REF!</definedName>
    <definedName name="IQRStockMarketBrzlW6" hidden="1">#REF!</definedName>
    <definedName name="IQRStockMarketGrmnyW6" localSheetId="9" hidden="1">#REF!</definedName>
    <definedName name="IQRStockMarketGrmnyW6" hidden="1">#REF!</definedName>
    <definedName name="IQRStockMarketIndiaW6" localSheetId="9" hidden="1">#REF!</definedName>
    <definedName name="IQRStockMarketIndiaW6" hidden="1">#REF!</definedName>
    <definedName name="IQRStockMarketUKW6" localSheetId="9" hidden="1">#REF!</definedName>
    <definedName name="IQRStockMarketUKW6" hidden="1">#REF!</definedName>
    <definedName name="IQRTestW6" localSheetId="9" hidden="1">#REF!</definedName>
    <definedName name="IQRTestW6" hidden="1">#REF!</definedName>
    <definedName name="IQRTotPrvtHsngStartsUSW6" localSheetId="9" hidden="1">#REF!</definedName>
    <definedName name="IQRTotPrvtHsngStartsUSW6" hidden="1">#REF!</definedName>
    <definedName name="IQRTradeBalanceChinaW5" localSheetId="9" hidden="1">#REF!</definedName>
    <definedName name="IQRTradeBalanceChinaW5" hidden="1">#REF!</definedName>
    <definedName name="IQRTradeBalanceChinaW6" localSheetId="9" hidden="1">#REF!</definedName>
    <definedName name="IQRTradeBalanceChinaW6" hidden="1">#REF!</definedName>
    <definedName name="IQRTradeBalanceChinaW7" localSheetId="9" hidden="1">#REF!</definedName>
    <definedName name="IQRTradeBalanceChinaW7" hidden="1">#REF!</definedName>
    <definedName name="IQRTradeBalanceJapanW6" localSheetId="9" hidden="1">#REF!</definedName>
    <definedName name="IQRTradeBalanceJapanW6" hidden="1">#REF!</definedName>
    <definedName name="IQRUCIHoldingsC138" hidden="1">#REF!</definedName>
    <definedName name="IQRUCIHoldingsD138" hidden="1">#REF!</definedName>
    <definedName name="IQRUCIHoldingsE138" hidden="1">#REF!</definedName>
    <definedName name="IQRUCIHoldingsF138" hidden="1">#REF!</definedName>
    <definedName name="IQRUCIHoldingsJ11" hidden="1">#REF!</definedName>
    <definedName name="IQRUCIHoldingsP11" hidden="1">#REF!</definedName>
    <definedName name="IQRUnemploymentRateBrzlW6" localSheetId="9" hidden="1">#REF!</definedName>
    <definedName name="IQRUnemploymentRateBrzlW6" hidden="1">#REF!</definedName>
    <definedName name="IQRUnemploymentRateGrmnyW6" localSheetId="9" hidden="1">#REF!</definedName>
    <definedName name="IQRUnemploymentRateGrmnyW6" hidden="1">#REF!</definedName>
    <definedName name="IQRUnemploymentRateRussW6" localSheetId="9" hidden="1">#REF!</definedName>
    <definedName name="IQRUnemploymentRateRussW6" hidden="1">#REF!</definedName>
    <definedName name="IQRUnemploymentRateUKW6" localSheetId="9" hidden="1">#REF!</definedName>
    <definedName name="IQRUnemploymentRateUKW6" hidden="1">#REF!</definedName>
    <definedName name="IQRUnitedStates2Y7" localSheetId="9" hidden="1">#REF!</definedName>
    <definedName name="IQRUnitedStates2Y7" hidden="1">#REF!</definedName>
    <definedName name="IQRUnitedStatesX7" localSheetId="9" hidden="1">#REF!</definedName>
    <definedName name="IQRUnitedStatesX7" hidden="1">#REF!</definedName>
    <definedName name="IQRUnitedStatesY6" localSheetId="9" hidden="1">#REF!</definedName>
    <definedName name="IQRUnitedStatesY6" hidden="1">#REF!</definedName>
    <definedName name="IQRUnitedStatesY7" localSheetId="9" hidden="1">#REF!</definedName>
    <definedName name="IQRUnitedStatesY7" hidden="1">#REF!</definedName>
    <definedName name="IQRY6" hidden="1">"$Y$7:$Y$42"</definedName>
    <definedName name="jumpstart">#REF!</definedName>
    <definedName name="k">#REF!</definedName>
    <definedName name="L">#REF!</definedName>
    <definedName name="ldsjglsgls" localSheetId="9" hidden="1">{#N/A,#N/A,FALSE,"Performance Flash Report"}</definedName>
    <definedName name="ldsjglsgls" hidden="1">{#N/A,#N/A,FALSE,"Performance Flash Report"}</definedName>
    <definedName name="LYE">#REF!</definedName>
    <definedName name="MinCash">#REF!</definedName>
    <definedName name="NetIncome">#REF!</definedName>
    <definedName name="placeholder" localSheetId="9" hidden="1">{#N/A,#N/A,FALSE,"Performance Flash Report"}</definedName>
    <definedName name="placeholder" hidden="1">{#N/A,#N/A,FALSE,"Performance Flash Report"}</definedName>
    <definedName name="PYCM" localSheetId="9">#REF!</definedName>
    <definedName name="PYCM">#REF!</definedName>
    <definedName name="PYCMYTD" localSheetId="9">#REF!</definedName>
    <definedName name="PYCMYTD">#REF!</definedName>
    <definedName name="PYTD" localSheetId="9">#REF!</definedName>
    <definedName name="PYTD">#REF!</definedName>
    <definedName name="rtsslk" localSheetId="9" hidden="1">{"'Planning Data'!$A$2:$X$120"}</definedName>
    <definedName name="rtsslk" hidden="1">{"'Planning Data'!$A$2:$X$120"}</definedName>
    <definedName name="sasasdas" localSheetId="9" hidden="1">{#N/A,#N/A,FALSE,"Performance Flash Report"}</definedName>
    <definedName name="sasasdas" hidden="1">{#N/A,#N/A,FALSE,"Performance Flash Report"}</definedName>
    <definedName name="sds" localSheetId="9" hidden="1">{#N/A,#N/A,FALSE,"Performance Flash Report"}</definedName>
    <definedName name="sds" hidden="1">{#N/A,#N/A,FALSE,"Performance Flash Report"}</definedName>
    <definedName name="sdvsdvsDVVd" localSheetId="9" hidden="1">{"'Planning Data'!$A$2:$X$120"}</definedName>
    <definedName name="sdvsdvsDVVd" hidden="1">{"'Planning Data'!$A$2:$X$120"}</definedName>
    <definedName name="sf" localSheetId="9" hidden="1">{#N/A,#N/A,FALSE,"Performance Flash Report"}</definedName>
    <definedName name="sf" hidden="1">{#N/A,#N/A,FALSE,"Performance Flash Report"}</definedName>
    <definedName name="sgsG" localSheetId="9" hidden="1">{#N/A,#N/A,FALSE,"Performance Flash Report"}</definedName>
    <definedName name="sgsG" hidden="1">{#N/A,#N/A,FALSE,"Performance Flash Report"}</definedName>
    <definedName name="sGSGkj" localSheetId="9" hidden="1">{"'Planning Data'!$A$2:$X$120"}</definedName>
    <definedName name="sGSGkj" hidden="1">{"'Planning Data'!$A$2:$X$120"}</definedName>
    <definedName name="ss" localSheetId="9" hidden="1">{#N/A,#N/A,FALSE,"Performance Flash Report"}</definedName>
    <definedName name="ss" hidden="1">{#N/A,#N/A,FALSE,"Performance Flash Report"}</definedName>
    <definedName name="ssasa" localSheetId="9" hidden="1">{#N/A,#N/A,FALSE,"Performance Flash Report"}</definedName>
    <definedName name="ssasa" hidden="1">{#N/A,#N/A,FALSE,"Performance Flash Report"}</definedName>
    <definedName name="sUBS">#REF!</definedName>
    <definedName name="sUBSCRIBERS">#REF!</definedName>
    <definedName name="Sweep">#REF!</definedName>
    <definedName name="test2" localSheetId="9" hidden="1">{#N/A,#N/A,FALSE,"Performance Flash Report"}</definedName>
    <definedName name="test2" hidden="1">{#N/A,#N/A,FALSE,"Performance Flash Report"}</definedName>
    <definedName name="test3" localSheetId="9" hidden="1">{#N/A,#N/A,FALSE,"Performance Flash Report"}</definedName>
    <definedName name="test3" hidden="1">{#N/A,#N/A,FALSE,"Performance Flash Report"}</definedName>
    <definedName name="TEX_NIL">#REF!</definedName>
    <definedName name="V">#REF!</definedName>
    <definedName name="VariablesTable" localSheetId="9">#REF!</definedName>
    <definedName name="VariablesTable">#REF!</definedName>
    <definedName name="wrn.CS._.Flash._.Test." localSheetId="9" hidden="1">{#N/A,#N/A,FALSE,"Performance Flash Report"}</definedName>
    <definedName name="wrn.CS._.Flash._.Test." hidden="1">{#N/A,#N/A,FALSE,"Performance Flash Report"}</definedName>
    <definedName name="wrn.TP." localSheetId="9" hidden="1">{"Page 1",#N/A,TRUE,"Calculations";"Page 2",#N/A,TRUE,"Calculations";"Page 3",#N/A,TRUE,"Calculations";"Page 4",#N/A,TRUE,"Calculations";"Page 6",#N/A,TRUE,"Calculations";"Page 7",#N/A,TRUE,"Calculations";"Page 8",#N/A,TRUE,"Calculations";"Page 9",#N/A,TRUE,"Calculations";"Page 10",#N/A,TRUE,"Calculations";"Page 11",#N/A,TRUE,"Calculations";"Page 12",#N/A,TRUE,"Calculations";"Page 13",#N/A,TRUE,"Calculations";"Page 14",#N/A,TRUE,"Calculations"}</definedName>
    <definedName name="wrn.TP." hidden="1">{"Page 1",#N/A,TRUE,"Calculations";"Page 2",#N/A,TRUE,"Calculations";"Page 3",#N/A,TRUE,"Calculations";"Page 4",#N/A,TRUE,"Calculations";"Page 6",#N/A,TRUE,"Calculations";"Page 7",#N/A,TRUE,"Calculations";"Page 8",#N/A,TRUE,"Calculations";"Page 9",#N/A,TRUE,"Calculations";"Page 10",#N/A,TRUE,"Calculations";"Page 11",#N/A,TRUE,"Calculations";"Page 12",#N/A,TRUE,"Calculations";"Page 13",#N/A,TRUE,"Calculations";"Page 14",#N/A,TRUE,"Calculations"}</definedName>
    <definedName name="xzxzx" localSheetId="9" hidden="1">{#N/A,#N/A,FALSE,"Performance Flash Report"}</definedName>
    <definedName name="xzxzx" hidden="1">{#N/A,#N/A,FALSE,"Performance Flash Report"}</definedName>
    <definedName name="xzzx" localSheetId="9" hidden="1">{#N/A,#N/A,FALSE,"Performance Flash Report"}</definedName>
    <definedName name="xzzx" hidden="1">{#N/A,#N/A,FALSE,"Performance Flash Report"}</definedName>
    <definedName name="xzzzdvdvd" localSheetId="9" hidden="1">{#N/A,#N/A,FALSE,"Performance Flash Report"}</definedName>
    <definedName name="xzzzdvdvd" hidden="1">{#N/A,#N/A,FALSE,"Performance Flash Report"}</definedName>
    <definedName name="Z_128D8F34_9864_4F93_98E2_12587B58B6EC_.wvu.Cols" localSheetId="9" hidden="1">#REF!,#REF!,#REF!,#REF!,#REF!</definedName>
    <definedName name="Z_128D8F34_9864_4F93_98E2_12587B58B6EC_.wvu.Cols" hidden="1">#REF!,#REF!,#REF!,#REF!,#REF!</definedName>
    <definedName name="Z_128D8F34_9864_4F93_98E2_12587B58B6EC_.wvu.Rows" hidden="1">#REF!,#REF!,#REF!,#REF!,#REF!,#REF!,#REF!,#REF!,#REF!,#REF!,#REF!,#REF!,#REF!,#REF!,#REF!,#REF!,#REF!,#REF!,#REF!,#REF!,#REF!,#REF!,#REF!,#REF!,#REF!</definedName>
    <definedName name="Z_47939A2C_A55D_46B4_84FB_3CD5372CD5C0_.wvu.Cols" localSheetId="9" hidden="1">#REF!,#REF!,#REF!</definedName>
    <definedName name="Z_47939A2C_A55D_46B4_84FB_3CD5372CD5C0_.wvu.Cols" hidden="1">#REF!,#REF!,#REF!</definedName>
    <definedName name="Z_47939A2C_A55D_46B4_84FB_3CD5372CD5C0_.wvu.Rows" hidden="1">#REF!,#REF!,#REF!,#REF!,#REF!,#REF!,#REF!,#REF!,#REF!,#REF!,#REF!,#REF!,#REF!,#REF!,#REF!,#REF!,#REF!,#REF!,#REF!,#REF!,#REF!,#REF!,#REF!,#REF!,#REF!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45" i="9" l="1"/>
  <c r="DS45" i="9"/>
  <c r="DR45" i="9"/>
  <c r="DQ45" i="9"/>
  <c r="DP45" i="9"/>
  <c r="DO45" i="9"/>
  <c r="DN45" i="9"/>
  <c r="DM45" i="9"/>
  <c r="DL45" i="9"/>
  <c r="DK45" i="9"/>
  <c r="DJ45" i="9"/>
  <c r="DI45" i="9"/>
  <c r="DH45" i="9"/>
  <c r="DG45" i="9"/>
  <c r="DF45" i="9"/>
  <c r="DE45" i="9"/>
  <c r="DD45" i="9"/>
  <c r="DC45" i="9"/>
  <c r="DB45" i="9"/>
  <c r="DA45" i="9"/>
  <c r="CZ45" i="9"/>
  <c r="CY45" i="9"/>
  <c r="CX45" i="9"/>
  <c r="CW45" i="9"/>
  <c r="CV45" i="9"/>
  <c r="CU45" i="9"/>
  <c r="CT45" i="9"/>
  <c r="CS45" i="9"/>
  <c r="CR45" i="9"/>
  <c r="CQ45" i="9"/>
  <c r="CP45" i="9"/>
  <c r="CO45" i="9"/>
  <c r="CN45" i="9"/>
  <c r="CM45" i="9"/>
  <c r="CL45" i="9"/>
  <c r="CK45" i="9"/>
  <c r="CJ45" i="9"/>
  <c r="CI45" i="9"/>
  <c r="CH45" i="9"/>
  <c r="CG45" i="9"/>
  <c r="CF45" i="9"/>
  <c r="CE45" i="9"/>
  <c r="CD45" i="9"/>
  <c r="CC45" i="9"/>
  <c r="CB45" i="9"/>
  <c r="CA45" i="9"/>
  <c r="BZ45" i="9"/>
  <c r="BY45" i="9"/>
  <c r="BX45" i="9"/>
  <c r="BW45" i="9"/>
  <c r="BV45" i="9"/>
  <c r="BU45" i="9"/>
  <c r="BT45" i="9"/>
  <c r="BS45" i="9"/>
  <c r="BR45" i="9"/>
  <c r="BQ45" i="9"/>
  <c r="BP45" i="9"/>
  <c r="BO45" i="9"/>
  <c r="BN45" i="9"/>
  <c r="BM45" i="9"/>
  <c r="BL45" i="9"/>
  <c r="BK45" i="9"/>
  <c r="BJ45" i="9"/>
  <c r="BI45" i="9"/>
  <c r="BH45" i="9"/>
  <c r="BG45" i="9"/>
  <c r="BF45" i="9"/>
  <c r="BE45" i="9"/>
  <c r="BD45" i="9"/>
  <c r="BC45" i="9"/>
  <c r="BB45" i="9"/>
  <c r="BA45" i="9"/>
  <c r="AZ45" i="9"/>
  <c r="AY45" i="9"/>
  <c r="AX45" i="9"/>
  <c r="AW45" i="9"/>
  <c r="AV45" i="9"/>
  <c r="AU45" i="9"/>
  <c r="AT45" i="9"/>
  <c r="AS45" i="9"/>
  <c r="AR45" i="9"/>
  <c r="AQ45" i="9"/>
  <c r="AP45" i="9"/>
  <c r="AO45" i="9"/>
  <c r="AN45" i="9"/>
  <c r="AM45" i="9"/>
  <c r="AL45" i="9"/>
  <c r="AK45" i="9"/>
  <c r="AJ45" i="9"/>
  <c r="AI45" i="9"/>
  <c r="AH45" i="9"/>
  <c r="AG45" i="9"/>
  <c r="AF45" i="9"/>
  <c r="AE45" i="9"/>
  <c r="AD45" i="9"/>
  <c r="AC45" i="9"/>
  <c r="AB45" i="9"/>
  <c r="AA45" i="9"/>
  <c r="Z45" i="9"/>
  <c r="Y45" i="9"/>
  <c r="X45" i="9"/>
  <c r="W45" i="9"/>
  <c r="V45" i="9"/>
  <c r="U45" i="9"/>
  <c r="T45" i="9"/>
  <c r="S45" i="9"/>
  <c r="R45" i="9"/>
  <c r="Q45" i="9"/>
  <c r="P45" i="9"/>
  <c r="O45" i="9"/>
  <c r="N45" i="9"/>
  <c r="M45" i="9"/>
  <c r="L45" i="9"/>
  <c r="K45" i="9"/>
  <c r="J45" i="9"/>
  <c r="I45" i="9"/>
  <c r="H45" i="9"/>
  <c r="E45" i="9"/>
  <c r="I25" i="9"/>
  <c r="J25" i="9" s="1"/>
  <c r="K25" i="9" s="1"/>
  <c r="L25" i="9" s="1"/>
  <c r="M25" i="9" s="1"/>
  <c r="N25" i="9" s="1"/>
  <c r="O25" i="9" s="1"/>
  <c r="P25" i="9" s="1"/>
  <c r="Q25" i="9" s="1"/>
  <c r="R25" i="9" s="1"/>
  <c r="S25" i="9" s="1"/>
  <c r="T25" i="9" s="1"/>
  <c r="U25" i="9" s="1"/>
  <c r="V25" i="9" s="1"/>
  <c r="W25" i="9" s="1"/>
  <c r="X25" i="9" s="1"/>
  <c r="Y25" i="9" s="1"/>
  <c r="Z25" i="9" s="1"/>
  <c r="AA25" i="9" s="1"/>
  <c r="AB25" i="9" s="1"/>
  <c r="AC25" i="9" s="1"/>
  <c r="AD25" i="9" s="1"/>
  <c r="AE25" i="9" s="1"/>
  <c r="AF25" i="9" s="1"/>
  <c r="AG25" i="9" s="1"/>
  <c r="AH25" i="9" s="1"/>
  <c r="AI25" i="9" s="1"/>
  <c r="AJ25" i="9" s="1"/>
  <c r="AK25" i="9" s="1"/>
  <c r="AL25" i="9" s="1"/>
  <c r="AM25" i="9" s="1"/>
  <c r="AN25" i="9" s="1"/>
  <c r="AO25" i="9" s="1"/>
  <c r="AP25" i="9" s="1"/>
  <c r="AQ25" i="9" s="1"/>
  <c r="AR25" i="9" s="1"/>
  <c r="AS25" i="9" s="1"/>
  <c r="AT25" i="9" s="1"/>
  <c r="AU25" i="9" s="1"/>
  <c r="AV25" i="9" s="1"/>
  <c r="AW25" i="9" s="1"/>
  <c r="AX25" i="9" s="1"/>
  <c r="AY25" i="9" s="1"/>
  <c r="AZ25" i="9" s="1"/>
  <c r="BA25" i="9" s="1"/>
  <c r="BB25" i="9" s="1"/>
  <c r="BC25" i="9" s="1"/>
  <c r="BD25" i="9" s="1"/>
  <c r="BE25" i="9" s="1"/>
  <c r="BF25" i="9" s="1"/>
  <c r="BG25" i="9" s="1"/>
  <c r="BH25" i="9" s="1"/>
  <c r="BI25" i="9" s="1"/>
  <c r="BJ25" i="9" s="1"/>
  <c r="BK25" i="9" s="1"/>
  <c r="BL25" i="9" s="1"/>
  <c r="BM25" i="9" s="1"/>
  <c r="BN25" i="9" s="1"/>
  <c r="BO25" i="9" s="1"/>
  <c r="BP25" i="9" s="1"/>
  <c r="BQ25" i="9" s="1"/>
  <c r="BR25" i="9" s="1"/>
  <c r="BS25" i="9" s="1"/>
  <c r="BT25" i="9" s="1"/>
  <c r="BU25" i="9" s="1"/>
  <c r="BV25" i="9" s="1"/>
  <c r="BW25" i="9" s="1"/>
  <c r="BX25" i="9" s="1"/>
  <c r="BY25" i="9" s="1"/>
  <c r="BZ25" i="9" s="1"/>
  <c r="CA25" i="9" s="1"/>
  <c r="CB25" i="9" s="1"/>
  <c r="CC25" i="9" s="1"/>
  <c r="CD25" i="9" s="1"/>
  <c r="CE25" i="9" s="1"/>
  <c r="CF25" i="9" s="1"/>
  <c r="CG25" i="9" s="1"/>
  <c r="CH25" i="9" s="1"/>
  <c r="CI25" i="9" s="1"/>
  <c r="CJ25" i="9" s="1"/>
  <c r="CK25" i="9" s="1"/>
  <c r="CL25" i="9" s="1"/>
  <c r="CM25" i="9" s="1"/>
  <c r="CN25" i="9" s="1"/>
  <c r="CO25" i="9" s="1"/>
  <c r="CP25" i="9" s="1"/>
  <c r="CQ25" i="9" s="1"/>
  <c r="CR25" i="9" s="1"/>
  <c r="CS25" i="9" s="1"/>
  <c r="CT25" i="9" s="1"/>
  <c r="CU25" i="9" s="1"/>
  <c r="CV25" i="9" s="1"/>
  <c r="CW25" i="9" s="1"/>
  <c r="CX25" i="9" s="1"/>
  <c r="CY25" i="9" s="1"/>
  <c r="CZ25" i="9" s="1"/>
  <c r="DA25" i="9" s="1"/>
  <c r="DB25" i="9" s="1"/>
  <c r="DC25" i="9" s="1"/>
  <c r="DD25" i="9" s="1"/>
  <c r="DE25" i="9" s="1"/>
  <c r="DF25" i="9" s="1"/>
  <c r="DG25" i="9" s="1"/>
  <c r="DH25" i="9" s="1"/>
  <c r="DI25" i="9" s="1"/>
  <c r="DJ25" i="9" s="1"/>
  <c r="DK25" i="9" s="1"/>
  <c r="DL25" i="9" s="1"/>
  <c r="DM25" i="9" s="1"/>
  <c r="DN25" i="9" s="1"/>
  <c r="DO25" i="9" s="1"/>
  <c r="DP25" i="9" s="1"/>
  <c r="DQ25" i="9" s="1"/>
  <c r="DR25" i="9" s="1"/>
  <c r="DS25" i="9" s="1"/>
  <c r="DT25" i="9" s="1"/>
  <c r="F25" i="9"/>
  <c r="G25" i="9" s="1"/>
  <c r="H25" i="9" s="1"/>
  <c r="DV24" i="9"/>
  <c r="DW24" i="9" s="1"/>
  <c r="BD24" i="9"/>
  <c r="BP24" i="9" s="1"/>
  <c r="CB24" i="9" s="1"/>
  <c r="CN24" i="9" s="1"/>
  <c r="CZ24" i="9" s="1"/>
  <c r="DL24" i="9" s="1"/>
  <c r="BC24" i="9"/>
  <c r="BO24" i="9" s="1"/>
  <c r="CA24" i="9" s="1"/>
  <c r="CM24" i="9" s="1"/>
  <c r="CY24" i="9" s="1"/>
  <c r="DK24" i="9" s="1"/>
  <c r="AY24" i="9"/>
  <c r="BK24" i="9" s="1"/>
  <c r="BW24" i="9" s="1"/>
  <c r="CI24" i="9" s="1"/>
  <c r="CU24" i="9" s="1"/>
  <c r="DG24" i="9" s="1"/>
  <c r="DS24" i="9" s="1"/>
  <c r="AV24" i="9"/>
  <c r="BH24" i="9" s="1"/>
  <c r="BT24" i="9" s="1"/>
  <c r="CF24" i="9" s="1"/>
  <c r="CR24" i="9" s="1"/>
  <c r="DD24" i="9" s="1"/>
  <c r="DP24" i="9" s="1"/>
  <c r="AM24" i="9"/>
  <c r="AL24" i="9"/>
  <c r="AX24" i="9" s="1"/>
  <c r="BJ24" i="9" s="1"/>
  <c r="BV24" i="9" s="1"/>
  <c r="CH24" i="9" s="1"/>
  <c r="CT24" i="9" s="1"/>
  <c r="DF24" i="9" s="1"/>
  <c r="DR24" i="9" s="1"/>
  <c r="AH24" i="9"/>
  <c r="AT24" i="9" s="1"/>
  <c r="BF24" i="9" s="1"/>
  <c r="BR24" i="9" s="1"/>
  <c r="CD24" i="9" s="1"/>
  <c r="CP24" i="9" s="1"/>
  <c r="DB24" i="9" s="1"/>
  <c r="DN24" i="9" s="1"/>
  <c r="AF24" i="9"/>
  <c r="AR24" i="9" s="1"/>
  <c r="AD24" i="9"/>
  <c r="AP24" i="9" s="1"/>
  <c r="BB24" i="9" s="1"/>
  <c r="BN24" i="9" s="1"/>
  <c r="BZ24" i="9" s="1"/>
  <c r="CL24" i="9" s="1"/>
  <c r="CX24" i="9" s="1"/>
  <c r="DJ24" i="9" s="1"/>
  <c r="AB24" i="9"/>
  <c r="AN24" i="9" s="1"/>
  <c r="AZ24" i="9" s="1"/>
  <c r="BL24" i="9" s="1"/>
  <c r="BX24" i="9" s="1"/>
  <c r="CJ24" i="9" s="1"/>
  <c r="CV24" i="9" s="1"/>
  <c r="DH24" i="9" s="1"/>
  <c r="DT24" i="9" s="1"/>
  <c r="AA24" i="9"/>
  <c r="Z24" i="9"/>
  <c r="Y24" i="9"/>
  <c r="AK24" i="9" s="1"/>
  <c r="AW24" i="9" s="1"/>
  <c r="BI24" i="9" s="1"/>
  <c r="BU24" i="9" s="1"/>
  <c r="CG24" i="9" s="1"/>
  <c r="CS24" i="9" s="1"/>
  <c r="DE24" i="9" s="1"/>
  <c r="DQ24" i="9" s="1"/>
  <c r="X24" i="9"/>
  <c r="AJ24" i="9" s="1"/>
  <c r="W24" i="9"/>
  <c r="AI24" i="9" s="1"/>
  <c r="AU24" i="9" s="1"/>
  <c r="BG24" i="9" s="1"/>
  <c r="BS24" i="9" s="1"/>
  <c r="CE24" i="9" s="1"/>
  <c r="CQ24" i="9" s="1"/>
  <c r="DC24" i="9" s="1"/>
  <c r="DO24" i="9" s="1"/>
  <c r="V24" i="9"/>
  <c r="U24" i="9"/>
  <c r="AG24" i="9" s="1"/>
  <c r="AS24" i="9" s="1"/>
  <c r="BE24" i="9" s="1"/>
  <c r="BQ24" i="9" s="1"/>
  <c r="CC24" i="9" s="1"/>
  <c r="CO24" i="9" s="1"/>
  <c r="DA24" i="9" s="1"/>
  <c r="DM24" i="9" s="1"/>
  <c r="T24" i="9"/>
  <c r="S24" i="9"/>
  <c r="AE24" i="9" s="1"/>
  <c r="AQ24" i="9" s="1"/>
  <c r="R24" i="9"/>
  <c r="Q24" i="9"/>
  <c r="AB22" i="9"/>
  <c r="AN22" i="9" s="1"/>
  <c r="AZ22" i="9" s="1"/>
  <c r="BL22" i="9" s="1"/>
  <c r="BX22" i="9" s="1"/>
  <c r="CJ22" i="9" s="1"/>
  <c r="CV22" i="9" s="1"/>
  <c r="DH22" i="9" s="1"/>
  <c r="DT22" i="9" s="1"/>
  <c r="M12" i="9"/>
  <c r="N12" i="9" s="1"/>
  <c r="G12" i="9"/>
  <c r="H12" i="9" s="1"/>
  <c r="I12" i="9" s="1"/>
  <c r="J12" i="9" s="1"/>
  <c r="K12" i="9" s="1"/>
  <c r="L12" i="9" s="1"/>
  <c r="F12" i="9"/>
  <c r="G75" i="8"/>
  <c r="G72" i="8"/>
  <c r="F50" i="8"/>
  <c r="G46" i="8"/>
  <c r="F46" i="8"/>
  <c r="F37" i="9" s="1"/>
  <c r="E46" i="8"/>
  <c r="E37" i="9" s="1"/>
  <c r="F25" i="8"/>
  <c r="G25" i="8" s="1"/>
  <c r="H25" i="8" s="1"/>
  <c r="I25" i="8" s="1"/>
  <c r="J25" i="8" s="1"/>
  <c r="K25" i="8" s="1"/>
  <c r="L25" i="8" s="1"/>
  <c r="M25" i="8" s="1"/>
  <c r="N25" i="8" s="1"/>
  <c r="O25" i="8" s="1"/>
  <c r="P25" i="8" s="1"/>
  <c r="Q25" i="8" s="1"/>
  <c r="R25" i="8" s="1"/>
  <c r="S25" i="8" s="1"/>
  <c r="T25" i="8" s="1"/>
  <c r="U25" i="8" s="1"/>
  <c r="V25" i="8" s="1"/>
  <c r="W25" i="8" s="1"/>
  <c r="X25" i="8" s="1"/>
  <c r="Y25" i="8" s="1"/>
  <c r="Z25" i="8" s="1"/>
  <c r="AA25" i="8" s="1"/>
  <c r="AB25" i="8" s="1"/>
  <c r="AC25" i="8" s="1"/>
  <c r="AD25" i="8" s="1"/>
  <c r="AE25" i="8" s="1"/>
  <c r="AF25" i="8" s="1"/>
  <c r="AG25" i="8" s="1"/>
  <c r="AH25" i="8" s="1"/>
  <c r="AI25" i="8" s="1"/>
  <c r="AJ25" i="8" s="1"/>
  <c r="AK25" i="8" s="1"/>
  <c r="AL25" i="8" s="1"/>
  <c r="AM25" i="8" s="1"/>
  <c r="AN25" i="8" s="1"/>
  <c r="AO25" i="8" s="1"/>
  <c r="AP25" i="8" s="1"/>
  <c r="AQ25" i="8" s="1"/>
  <c r="AR25" i="8" s="1"/>
  <c r="AS25" i="8" s="1"/>
  <c r="AT25" i="8" s="1"/>
  <c r="AU25" i="8" s="1"/>
  <c r="AV25" i="8" s="1"/>
  <c r="AW25" i="8" s="1"/>
  <c r="AX25" i="8" s="1"/>
  <c r="AY25" i="8" s="1"/>
  <c r="AZ25" i="8" s="1"/>
  <c r="BA25" i="8" s="1"/>
  <c r="BB25" i="8" s="1"/>
  <c r="BC25" i="8" s="1"/>
  <c r="BD25" i="8" s="1"/>
  <c r="BE25" i="8" s="1"/>
  <c r="BF25" i="8" s="1"/>
  <c r="BG25" i="8" s="1"/>
  <c r="BH25" i="8" s="1"/>
  <c r="BI25" i="8" s="1"/>
  <c r="BJ25" i="8" s="1"/>
  <c r="BK25" i="8" s="1"/>
  <c r="BL25" i="8" s="1"/>
  <c r="BM25" i="8" s="1"/>
  <c r="BN25" i="8" s="1"/>
  <c r="BO25" i="8" s="1"/>
  <c r="BP25" i="8" s="1"/>
  <c r="BQ25" i="8" s="1"/>
  <c r="BR25" i="8" s="1"/>
  <c r="BS25" i="8" s="1"/>
  <c r="BT25" i="8" s="1"/>
  <c r="BU25" i="8" s="1"/>
  <c r="BV25" i="8" s="1"/>
  <c r="BW25" i="8" s="1"/>
  <c r="BX25" i="8" s="1"/>
  <c r="BY25" i="8" s="1"/>
  <c r="BZ25" i="8" s="1"/>
  <c r="CA25" i="8" s="1"/>
  <c r="CB25" i="8" s="1"/>
  <c r="CC25" i="8" s="1"/>
  <c r="CD25" i="8" s="1"/>
  <c r="CE25" i="8" s="1"/>
  <c r="CF25" i="8" s="1"/>
  <c r="CG25" i="8" s="1"/>
  <c r="CH25" i="8" s="1"/>
  <c r="CI25" i="8" s="1"/>
  <c r="CJ25" i="8" s="1"/>
  <c r="CK25" i="8" s="1"/>
  <c r="CL25" i="8" s="1"/>
  <c r="CM25" i="8" s="1"/>
  <c r="CN25" i="8" s="1"/>
  <c r="CO25" i="8" s="1"/>
  <c r="CP25" i="8" s="1"/>
  <c r="CQ25" i="8" s="1"/>
  <c r="CR25" i="8" s="1"/>
  <c r="CS25" i="8" s="1"/>
  <c r="CT25" i="8" s="1"/>
  <c r="CU25" i="8" s="1"/>
  <c r="CV25" i="8" s="1"/>
  <c r="CW25" i="8" s="1"/>
  <c r="CX25" i="8" s="1"/>
  <c r="CY25" i="8" s="1"/>
  <c r="CZ25" i="8" s="1"/>
  <c r="DA25" i="8" s="1"/>
  <c r="DB25" i="8" s="1"/>
  <c r="DC25" i="8" s="1"/>
  <c r="DD25" i="8" s="1"/>
  <c r="DE25" i="8" s="1"/>
  <c r="DF25" i="8" s="1"/>
  <c r="DG25" i="8" s="1"/>
  <c r="DH25" i="8" s="1"/>
  <c r="DI25" i="8" s="1"/>
  <c r="DJ25" i="8" s="1"/>
  <c r="DK25" i="8" s="1"/>
  <c r="DL25" i="8" s="1"/>
  <c r="DM25" i="8" s="1"/>
  <c r="DN25" i="8" s="1"/>
  <c r="DO25" i="8" s="1"/>
  <c r="DP25" i="8" s="1"/>
  <c r="DQ25" i="8" s="1"/>
  <c r="DR25" i="8" s="1"/>
  <c r="DS25" i="8" s="1"/>
  <c r="DT25" i="8" s="1"/>
  <c r="DV24" i="8"/>
  <c r="CV24" i="8"/>
  <c r="DH24" i="8" s="1"/>
  <c r="DT24" i="8" s="1"/>
  <c r="CG24" i="8"/>
  <c r="CS24" i="8" s="1"/>
  <c r="DE24" i="8" s="1"/>
  <c r="DQ24" i="8" s="1"/>
  <c r="BR24" i="8"/>
  <c r="CD24" i="8" s="1"/>
  <c r="CP24" i="8" s="1"/>
  <c r="DB24" i="8" s="1"/>
  <c r="DN24" i="8" s="1"/>
  <c r="BD24" i="8"/>
  <c r="BP24" i="8" s="1"/>
  <c r="CB24" i="8" s="1"/>
  <c r="CN24" i="8" s="1"/>
  <c r="CZ24" i="8" s="1"/>
  <c r="DL24" i="8" s="1"/>
  <c r="AY24" i="8"/>
  <c r="BK24" i="8" s="1"/>
  <c r="BW24" i="8" s="1"/>
  <c r="CI24" i="8" s="1"/>
  <c r="CU24" i="8" s="1"/>
  <c r="DG24" i="8" s="1"/>
  <c r="DS24" i="8" s="1"/>
  <c r="AM24" i="8"/>
  <c r="AI24" i="8"/>
  <c r="AU24" i="8" s="1"/>
  <c r="BG24" i="8" s="1"/>
  <c r="BS24" i="8" s="1"/>
  <c r="CE24" i="8" s="1"/>
  <c r="CQ24" i="8" s="1"/>
  <c r="DC24" i="8" s="1"/>
  <c r="DO24" i="8" s="1"/>
  <c r="AG24" i="8"/>
  <c r="AS24" i="8" s="1"/>
  <c r="BE24" i="8" s="1"/>
  <c r="BQ24" i="8" s="1"/>
  <c r="CC24" i="8" s="1"/>
  <c r="CO24" i="8" s="1"/>
  <c r="DA24" i="8" s="1"/>
  <c r="DM24" i="8" s="1"/>
  <c r="AB24" i="8"/>
  <c r="AN24" i="8" s="1"/>
  <c r="AZ24" i="8" s="1"/>
  <c r="BL24" i="8" s="1"/>
  <c r="BX24" i="8" s="1"/>
  <c r="CJ24" i="8" s="1"/>
  <c r="AA24" i="8"/>
  <c r="Z24" i="8"/>
  <c r="AL24" i="8" s="1"/>
  <c r="AX24" i="8" s="1"/>
  <c r="BJ24" i="8" s="1"/>
  <c r="BV24" i="8" s="1"/>
  <c r="CH24" i="8" s="1"/>
  <c r="CT24" i="8" s="1"/>
  <c r="DF24" i="8" s="1"/>
  <c r="DR24" i="8" s="1"/>
  <c r="Y24" i="8"/>
  <c r="AK24" i="8" s="1"/>
  <c r="AW24" i="8" s="1"/>
  <c r="BI24" i="8" s="1"/>
  <c r="BU24" i="8" s="1"/>
  <c r="X24" i="8"/>
  <c r="AJ24" i="8" s="1"/>
  <c r="AV24" i="8" s="1"/>
  <c r="BH24" i="8" s="1"/>
  <c r="BT24" i="8" s="1"/>
  <c r="CF24" i="8" s="1"/>
  <c r="CR24" i="8" s="1"/>
  <c r="DD24" i="8" s="1"/>
  <c r="DP24" i="8" s="1"/>
  <c r="W24" i="8"/>
  <c r="V24" i="8"/>
  <c r="AH24" i="8" s="1"/>
  <c r="AT24" i="8" s="1"/>
  <c r="BF24" i="8" s="1"/>
  <c r="U24" i="8"/>
  <c r="T24" i="8"/>
  <c r="AF24" i="8" s="1"/>
  <c r="AR24" i="8" s="1"/>
  <c r="S24" i="8"/>
  <c r="AE24" i="8" s="1"/>
  <c r="AQ24" i="8" s="1"/>
  <c r="BC24" i="8" s="1"/>
  <c r="BO24" i="8" s="1"/>
  <c r="CA24" i="8" s="1"/>
  <c r="CM24" i="8" s="1"/>
  <c r="CY24" i="8" s="1"/>
  <c r="DK24" i="8" s="1"/>
  <c r="R24" i="8"/>
  <c r="AD24" i="8" s="1"/>
  <c r="AP24" i="8" s="1"/>
  <c r="BB24" i="8" s="1"/>
  <c r="BN24" i="8" s="1"/>
  <c r="BZ24" i="8" s="1"/>
  <c r="CL24" i="8" s="1"/>
  <c r="CX24" i="8" s="1"/>
  <c r="DJ24" i="8" s="1"/>
  <c r="Q24" i="8"/>
  <c r="AC24" i="8" s="1"/>
  <c r="AO24" i="8" s="1"/>
  <c r="BA24" i="8" s="1"/>
  <c r="BM24" i="8" s="1"/>
  <c r="BY24" i="8" s="1"/>
  <c r="CK24" i="8" s="1"/>
  <c r="CW24" i="8" s="1"/>
  <c r="DI24" i="8" s="1"/>
  <c r="AN22" i="8"/>
  <c r="AZ22" i="8" s="1"/>
  <c r="BL22" i="8" s="1"/>
  <c r="BX22" i="8" s="1"/>
  <c r="CJ22" i="8" s="1"/>
  <c r="CV22" i="8" s="1"/>
  <c r="DH22" i="8" s="1"/>
  <c r="DT22" i="8" s="1"/>
  <c r="AB22" i="8"/>
  <c r="F12" i="8"/>
  <c r="G12" i="8" s="1"/>
  <c r="H12" i="8" s="1"/>
  <c r="I12" i="8" s="1"/>
  <c r="J12" i="8" s="1"/>
  <c r="K12" i="8" s="1"/>
  <c r="L12" i="8" s="1"/>
  <c r="M12" i="8" s="1"/>
  <c r="N12" i="8" s="1"/>
  <c r="DC60" i="7"/>
  <c r="DD59" i="7"/>
  <c r="AT59" i="7"/>
  <c r="AJ59" i="7"/>
  <c r="L59" i="7"/>
  <c r="DB57" i="7"/>
  <c r="AT57" i="7"/>
  <c r="CK52" i="7"/>
  <c r="CD52" i="7"/>
  <c r="AL52" i="7"/>
  <c r="DT51" i="7"/>
  <c r="DB51" i="7"/>
  <c r="CR51" i="7"/>
  <c r="BX51" i="7"/>
  <c r="BV51" i="7"/>
  <c r="AV51" i="7"/>
  <c r="AT51" i="7"/>
  <c r="AL51" i="7"/>
  <c r="P51" i="7"/>
  <c r="J51" i="7"/>
  <c r="DQ50" i="7"/>
  <c r="DO50" i="7"/>
  <c r="DG50" i="7"/>
  <c r="DC50" i="7"/>
  <c r="CO50" i="7"/>
  <c r="CJ50" i="7"/>
  <c r="CE50" i="7"/>
  <c r="BX50" i="7"/>
  <c r="BK50" i="7"/>
  <c r="BI50" i="7"/>
  <c r="AZ50" i="7"/>
  <c r="AW50" i="7"/>
  <c r="AI50" i="7"/>
  <c r="AG50" i="7"/>
  <c r="Y50" i="7"/>
  <c r="U50" i="7"/>
  <c r="DS50" i="7"/>
  <c r="DT48" i="7"/>
  <c r="DS48" i="7"/>
  <c r="DR48" i="7"/>
  <c r="DQ48" i="7"/>
  <c r="DP48" i="7"/>
  <c r="DN48" i="7"/>
  <c r="DM48" i="7"/>
  <c r="DL48" i="7"/>
  <c r="DK48" i="7"/>
  <c r="DJ48" i="7"/>
  <c r="DI48" i="7"/>
  <c r="DH48" i="7"/>
  <c r="DG48" i="7"/>
  <c r="DF48" i="7"/>
  <c r="DE48" i="7"/>
  <c r="DD48" i="7"/>
  <c r="DB48" i="7"/>
  <c r="DA48" i="7"/>
  <c r="CZ48" i="7"/>
  <c r="CY48" i="7"/>
  <c r="CX48" i="7"/>
  <c r="CW48" i="7"/>
  <c r="CV48" i="7"/>
  <c r="CU48" i="7"/>
  <c r="CT48" i="7"/>
  <c r="CS48" i="7"/>
  <c r="CR48" i="7"/>
  <c r="CP48" i="7"/>
  <c r="CO48" i="7"/>
  <c r="CN48" i="7"/>
  <c r="CM48" i="7"/>
  <c r="CL48" i="7"/>
  <c r="CK48" i="7"/>
  <c r="CJ48" i="7"/>
  <c r="CI48" i="7"/>
  <c r="CH48" i="7"/>
  <c r="CG48" i="7"/>
  <c r="CF48" i="7"/>
  <c r="CD48" i="7"/>
  <c r="CC48" i="7"/>
  <c r="CB48" i="7"/>
  <c r="CA48" i="7"/>
  <c r="BZ48" i="7"/>
  <c r="BY48" i="7"/>
  <c r="BX48" i="7"/>
  <c r="BW48" i="7"/>
  <c r="BV48" i="7"/>
  <c r="BU48" i="7"/>
  <c r="BT48" i="7"/>
  <c r="BR48" i="7"/>
  <c r="BQ48" i="7"/>
  <c r="BP48" i="7"/>
  <c r="BO48" i="7"/>
  <c r="BN48" i="7"/>
  <c r="BM48" i="7"/>
  <c r="BL48" i="7"/>
  <c r="BK48" i="7"/>
  <c r="BJ48" i="7"/>
  <c r="BI48" i="7"/>
  <c r="BH48" i="7"/>
  <c r="BF48" i="7"/>
  <c r="BE48" i="7"/>
  <c r="BD48" i="7"/>
  <c r="BC48" i="7"/>
  <c r="BB48" i="7"/>
  <c r="BA48" i="7"/>
  <c r="AZ48" i="7"/>
  <c r="AY48" i="7"/>
  <c r="AX48" i="7"/>
  <c r="AW48" i="7"/>
  <c r="AV48" i="7"/>
  <c r="AT48" i="7"/>
  <c r="AS48" i="7"/>
  <c r="AR48" i="7"/>
  <c r="AQ48" i="7"/>
  <c r="AP48" i="7"/>
  <c r="AO48" i="7"/>
  <c r="AN48" i="7"/>
  <c r="AM48" i="7"/>
  <c r="AL48" i="7"/>
  <c r="AK48" i="7"/>
  <c r="AJ48" i="7"/>
  <c r="AH48" i="7"/>
  <c r="AG48" i="7"/>
  <c r="AF48" i="7"/>
  <c r="AE48" i="7"/>
  <c r="AD48" i="7"/>
  <c r="AC48" i="7"/>
  <c r="AB48" i="7"/>
  <c r="AA48" i="7"/>
  <c r="Z48" i="7"/>
  <c r="Y48" i="7"/>
  <c r="X48" i="7"/>
  <c r="V48" i="7"/>
  <c r="U48" i="7"/>
  <c r="T48" i="7"/>
  <c r="S48" i="7"/>
  <c r="R48" i="7"/>
  <c r="Q48" i="7"/>
  <c r="P48" i="7"/>
  <c r="O48" i="7"/>
  <c r="N48" i="7"/>
  <c r="M48" i="7"/>
  <c r="L48" i="7"/>
  <c r="DO48" i="7"/>
  <c r="BJ37" i="7"/>
  <c r="BF37" i="7"/>
  <c r="DM37" i="7"/>
  <c r="DU33" i="7"/>
  <c r="E15" i="7" s="1"/>
  <c r="DP51" i="7"/>
  <c r="DN59" i="7"/>
  <c r="DL51" i="7"/>
  <c r="DH51" i="7"/>
  <c r="DF51" i="7"/>
  <c r="DE60" i="7"/>
  <c r="DD51" i="7"/>
  <c r="DB59" i="7"/>
  <c r="CZ51" i="7"/>
  <c r="CV51" i="7"/>
  <c r="CT58" i="7"/>
  <c r="CP51" i="7"/>
  <c r="CO58" i="7"/>
  <c r="CJ51" i="7"/>
  <c r="CH58" i="7"/>
  <c r="CG51" i="7"/>
  <c r="CF59" i="7"/>
  <c r="CD57" i="7"/>
  <c r="CC58" i="7"/>
  <c r="CB51" i="7"/>
  <c r="BV58" i="7"/>
  <c r="BT51" i="7"/>
  <c r="BR57" i="7"/>
  <c r="BN57" i="7"/>
  <c r="BL59" i="7"/>
  <c r="BI51" i="7"/>
  <c r="BH51" i="7"/>
  <c r="BF57" i="7"/>
  <c r="BD51" i="7"/>
  <c r="BB57" i="7"/>
  <c r="AZ60" i="7"/>
  <c r="AX51" i="7"/>
  <c r="AR51" i="7"/>
  <c r="AL58" i="7"/>
  <c r="AJ51" i="7"/>
  <c r="AH57" i="7"/>
  <c r="AB57" i="7"/>
  <c r="Z58" i="7"/>
  <c r="X51" i="7"/>
  <c r="V57" i="7"/>
  <c r="T51" i="7"/>
  <c r="R57" i="7"/>
  <c r="N51" i="7"/>
  <c r="L51" i="7"/>
  <c r="J59" i="7"/>
  <c r="H51" i="7"/>
  <c r="DS52" i="7"/>
  <c r="DQ52" i="7"/>
  <c r="DO52" i="7"/>
  <c r="DN52" i="7"/>
  <c r="DM52" i="7"/>
  <c r="DK52" i="7"/>
  <c r="DJ52" i="7"/>
  <c r="DI52" i="7"/>
  <c r="DH52" i="7"/>
  <c r="DG52" i="7"/>
  <c r="DC52" i="7"/>
  <c r="DB52" i="7"/>
  <c r="DA52" i="7"/>
  <c r="CZ52" i="7"/>
  <c r="CY52" i="7"/>
  <c r="CW52" i="7"/>
  <c r="CV52" i="7"/>
  <c r="CU52" i="7"/>
  <c r="CS52" i="7"/>
  <c r="CQ52" i="7"/>
  <c r="CO52" i="7"/>
  <c r="CN52" i="7"/>
  <c r="CM52" i="7"/>
  <c r="CL52" i="7"/>
  <c r="CI52" i="7"/>
  <c r="CG52" i="7"/>
  <c r="CE52" i="7"/>
  <c r="CC52" i="7"/>
  <c r="CA52" i="7"/>
  <c r="BZ52" i="7"/>
  <c r="BY52" i="7"/>
  <c r="BX52" i="7"/>
  <c r="BW52" i="7"/>
  <c r="BU52" i="7"/>
  <c r="BS52" i="7"/>
  <c r="BR52" i="7"/>
  <c r="BQ52" i="7"/>
  <c r="BP52" i="7"/>
  <c r="BN52" i="7"/>
  <c r="BM52" i="7"/>
  <c r="BL52" i="7"/>
  <c r="BK52" i="7"/>
  <c r="BJ52" i="7"/>
  <c r="BH52" i="7"/>
  <c r="BG52" i="7"/>
  <c r="BF52" i="7"/>
  <c r="BE52" i="7"/>
  <c r="BD52" i="7"/>
  <c r="BB52" i="7"/>
  <c r="BA52" i="7"/>
  <c r="AZ52" i="7"/>
  <c r="AY52" i="7"/>
  <c r="AX52" i="7"/>
  <c r="AV52" i="7"/>
  <c r="AU52" i="7"/>
  <c r="AT52" i="7"/>
  <c r="AS52" i="7"/>
  <c r="AR52" i="7"/>
  <c r="AP52" i="7"/>
  <c r="AO52" i="7"/>
  <c r="AN52" i="7"/>
  <c r="AM52" i="7"/>
  <c r="AJ52" i="7"/>
  <c r="AI52" i="7"/>
  <c r="AH52" i="7"/>
  <c r="AG52" i="7"/>
  <c r="AF52" i="7"/>
  <c r="AD52" i="7"/>
  <c r="AC52" i="7"/>
  <c r="AB52" i="7"/>
  <c r="AA52" i="7"/>
  <c r="Z52" i="7"/>
  <c r="X52" i="7"/>
  <c r="W52" i="7"/>
  <c r="V52" i="7"/>
  <c r="U52" i="7"/>
  <c r="T52" i="7"/>
  <c r="R52" i="7"/>
  <c r="Q52" i="7"/>
  <c r="P52" i="7"/>
  <c r="O52" i="7"/>
  <c r="N52" i="7"/>
  <c r="L52" i="7"/>
  <c r="K52" i="7"/>
  <c r="J52" i="7"/>
  <c r="I52" i="7"/>
  <c r="H52" i="7"/>
  <c r="DV28" i="7"/>
  <c r="CZ28" i="7"/>
  <c r="DL28" i="7" s="1"/>
  <c r="AE28" i="7"/>
  <c r="AQ28" i="7" s="1"/>
  <c r="BC28" i="7" s="1"/>
  <c r="BO28" i="7" s="1"/>
  <c r="CA28" i="7" s="1"/>
  <c r="CM28" i="7" s="1"/>
  <c r="CY28" i="7" s="1"/>
  <c r="DK28" i="7" s="1"/>
  <c r="AB28" i="7"/>
  <c r="AN28" i="7" s="1"/>
  <c r="AZ28" i="7" s="1"/>
  <c r="BL28" i="7" s="1"/>
  <c r="BX28" i="7" s="1"/>
  <c r="CJ28" i="7" s="1"/>
  <c r="CV28" i="7" s="1"/>
  <c r="DH28" i="7" s="1"/>
  <c r="DT28" i="7" s="1"/>
  <c r="AA28" i="7"/>
  <c r="AM28" i="7" s="1"/>
  <c r="AY28" i="7" s="1"/>
  <c r="BK28" i="7" s="1"/>
  <c r="BW28" i="7" s="1"/>
  <c r="CI28" i="7" s="1"/>
  <c r="CU28" i="7" s="1"/>
  <c r="DG28" i="7" s="1"/>
  <c r="DS28" i="7" s="1"/>
  <c r="Z28" i="7"/>
  <c r="AL28" i="7" s="1"/>
  <c r="AX28" i="7" s="1"/>
  <c r="BJ28" i="7" s="1"/>
  <c r="BV28" i="7" s="1"/>
  <c r="CH28" i="7" s="1"/>
  <c r="CT28" i="7" s="1"/>
  <c r="DF28" i="7" s="1"/>
  <c r="DR28" i="7" s="1"/>
  <c r="Y28" i="7"/>
  <c r="AK28" i="7" s="1"/>
  <c r="AW28" i="7" s="1"/>
  <c r="BI28" i="7" s="1"/>
  <c r="BU28" i="7" s="1"/>
  <c r="CG28" i="7" s="1"/>
  <c r="CS28" i="7" s="1"/>
  <c r="DE28" i="7" s="1"/>
  <c r="DQ28" i="7" s="1"/>
  <c r="X28" i="7"/>
  <c r="AJ28" i="7" s="1"/>
  <c r="AV28" i="7" s="1"/>
  <c r="BH28" i="7" s="1"/>
  <c r="BT28" i="7" s="1"/>
  <c r="CF28" i="7" s="1"/>
  <c r="CR28" i="7" s="1"/>
  <c r="DD28" i="7" s="1"/>
  <c r="DP28" i="7" s="1"/>
  <c r="W28" i="7"/>
  <c r="AI28" i="7" s="1"/>
  <c r="AU28" i="7" s="1"/>
  <c r="BG28" i="7" s="1"/>
  <c r="BS28" i="7" s="1"/>
  <c r="CE28" i="7" s="1"/>
  <c r="CQ28" i="7" s="1"/>
  <c r="DC28" i="7" s="1"/>
  <c r="DO28" i="7" s="1"/>
  <c r="V28" i="7"/>
  <c r="AH28" i="7" s="1"/>
  <c r="AT28" i="7" s="1"/>
  <c r="BF28" i="7" s="1"/>
  <c r="BR28" i="7" s="1"/>
  <c r="CD28" i="7" s="1"/>
  <c r="CP28" i="7" s="1"/>
  <c r="DB28" i="7" s="1"/>
  <c r="DN28" i="7" s="1"/>
  <c r="U28" i="7"/>
  <c r="AG28" i="7" s="1"/>
  <c r="AS28" i="7" s="1"/>
  <c r="BE28" i="7" s="1"/>
  <c r="BQ28" i="7" s="1"/>
  <c r="CC28" i="7" s="1"/>
  <c r="CO28" i="7" s="1"/>
  <c r="DA28" i="7" s="1"/>
  <c r="DM28" i="7" s="1"/>
  <c r="T28" i="7"/>
  <c r="AF28" i="7" s="1"/>
  <c r="AR28" i="7" s="1"/>
  <c r="BD28" i="7" s="1"/>
  <c r="BP28" i="7" s="1"/>
  <c r="CB28" i="7" s="1"/>
  <c r="CN28" i="7" s="1"/>
  <c r="S28" i="7"/>
  <c r="R28" i="7"/>
  <c r="AD28" i="7" s="1"/>
  <c r="AP28" i="7" s="1"/>
  <c r="BB28" i="7" s="1"/>
  <c r="BN28" i="7" s="1"/>
  <c r="BZ28" i="7" s="1"/>
  <c r="CL28" i="7" s="1"/>
  <c r="CX28" i="7" s="1"/>
  <c r="DJ28" i="7" s="1"/>
  <c r="Q28" i="7"/>
  <c r="AC28" i="7" s="1"/>
  <c r="AO28" i="7" s="1"/>
  <c r="BA28" i="7" s="1"/>
  <c r="BM28" i="7" s="1"/>
  <c r="BY28" i="7" s="1"/>
  <c r="CK28" i="7" s="1"/>
  <c r="CW28" i="7" s="1"/>
  <c r="DI28" i="7" s="1"/>
  <c r="AN26" i="7"/>
  <c r="AZ26" i="7" s="1"/>
  <c r="BL26" i="7" s="1"/>
  <c r="BX26" i="7" s="1"/>
  <c r="CJ26" i="7" s="1"/>
  <c r="CV26" i="7" s="1"/>
  <c r="DH26" i="7" s="1"/>
  <c r="DT26" i="7" s="1"/>
  <c r="AB26" i="7"/>
  <c r="G12" i="7"/>
  <c r="H12" i="7" s="1"/>
  <c r="I12" i="7" s="1"/>
  <c r="J12" i="7" s="1"/>
  <c r="K12" i="7" s="1"/>
  <c r="L12" i="7" s="1"/>
  <c r="M12" i="7" s="1"/>
  <c r="N12" i="7" s="1"/>
  <c r="F12" i="7"/>
  <c r="DT45" i="6"/>
  <c r="DS45" i="6"/>
  <c r="DR45" i="6"/>
  <c r="DQ45" i="6"/>
  <c r="DP45" i="6"/>
  <c r="DO45" i="6"/>
  <c r="DN45" i="6"/>
  <c r="DM45" i="6"/>
  <c r="DL45" i="6"/>
  <c r="DK45" i="6"/>
  <c r="DJ45" i="6"/>
  <c r="DI45" i="6"/>
  <c r="DH45" i="6"/>
  <c r="DG45" i="6"/>
  <c r="DF45" i="6"/>
  <c r="DE45" i="6"/>
  <c r="DD45" i="6"/>
  <c r="DC45" i="6"/>
  <c r="DB45" i="6"/>
  <c r="DA45" i="6"/>
  <c r="CZ45" i="6"/>
  <c r="CY45" i="6"/>
  <c r="CX45" i="6"/>
  <c r="CW45" i="6"/>
  <c r="CV45" i="6"/>
  <c r="CU45" i="6"/>
  <c r="CT45" i="6"/>
  <c r="CS45" i="6"/>
  <c r="CR45" i="6"/>
  <c r="CQ45" i="6"/>
  <c r="CP45" i="6"/>
  <c r="CO45" i="6"/>
  <c r="CN45" i="6"/>
  <c r="CM45" i="6"/>
  <c r="CL45" i="6"/>
  <c r="CK45" i="6"/>
  <c r="CJ45" i="6"/>
  <c r="CI45" i="6"/>
  <c r="CH45" i="6"/>
  <c r="CG45" i="6"/>
  <c r="CF45" i="6"/>
  <c r="CE45" i="6"/>
  <c r="CD45" i="6"/>
  <c r="CC45" i="6"/>
  <c r="CB45" i="6"/>
  <c r="CA45" i="6"/>
  <c r="BZ45" i="6"/>
  <c r="BY45" i="6"/>
  <c r="BX45" i="6"/>
  <c r="BW45" i="6"/>
  <c r="BV45" i="6"/>
  <c r="BU45" i="6"/>
  <c r="BT45" i="6"/>
  <c r="BS45" i="6"/>
  <c r="BR45" i="6"/>
  <c r="BQ45" i="6"/>
  <c r="BP45" i="6"/>
  <c r="BO45" i="6"/>
  <c r="BN45" i="6"/>
  <c r="BM45" i="6"/>
  <c r="BL45" i="6"/>
  <c r="BK45" i="6"/>
  <c r="BJ45" i="6"/>
  <c r="BI45" i="6"/>
  <c r="BH45" i="6"/>
  <c r="BG45" i="6"/>
  <c r="BF45" i="6"/>
  <c r="BE45" i="6"/>
  <c r="BD45" i="6"/>
  <c r="BC45" i="6"/>
  <c r="BB45" i="6"/>
  <c r="BA45" i="6"/>
  <c r="AZ45" i="6"/>
  <c r="AY45" i="6"/>
  <c r="AX45" i="6"/>
  <c r="AW45" i="6"/>
  <c r="AV45" i="6"/>
  <c r="AU45"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T45" i="6"/>
  <c r="S45" i="6"/>
  <c r="R45" i="6"/>
  <c r="Q45" i="6"/>
  <c r="P45" i="6"/>
  <c r="O45" i="6"/>
  <c r="N45" i="6"/>
  <c r="M45" i="6"/>
  <c r="L45" i="6"/>
  <c r="K45" i="6"/>
  <c r="J45" i="6"/>
  <c r="I45" i="6"/>
  <c r="H45" i="6"/>
  <c r="E45" i="6"/>
  <c r="DU25" i="6"/>
  <c r="G25" i="6"/>
  <c r="H25" i="6" s="1"/>
  <c r="I25" i="6" s="1"/>
  <c r="J25" i="6" s="1"/>
  <c r="K25" i="6" s="1"/>
  <c r="L25" i="6" s="1"/>
  <c r="M25" i="6" s="1"/>
  <c r="N25" i="6" s="1"/>
  <c r="O25" i="6" s="1"/>
  <c r="P25" i="6" s="1"/>
  <c r="Q25" i="6" s="1"/>
  <c r="R25" i="6" s="1"/>
  <c r="S25" i="6" s="1"/>
  <c r="T25" i="6" s="1"/>
  <c r="U25" i="6" s="1"/>
  <c r="V25" i="6" s="1"/>
  <c r="W25" i="6" s="1"/>
  <c r="X25" i="6" s="1"/>
  <c r="Y25" i="6" s="1"/>
  <c r="Z25" i="6" s="1"/>
  <c r="AA25" i="6" s="1"/>
  <c r="AB25" i="6" s="1"/>
  <c r="AC25" i="6" s="1"/>
  <c r="AD25" i="6" s="1"/>
  <c r="AE25" i="6" s="1"/>
  <c r="AF25" i="6" s="1"/>
  <c r="AG25" i="6" s="1"/>
  <c r="AH25" i="6" s="1"/>
  <c r="AI25" i="6" s="1"/>
  <c r="AJ25" i="6" s="1"/>
  <c r="AK25" i="6" s="1"/>
  <c r="AL25" i="6" s="1"/>
  <c r="AM25" i="6" s="1"/>
  <c r="AN25" i="6" s="1"/>
  <c r="AO25" i="6" s="1"/>
  <c r="AP25" i="6" s="1"/>
  <c r="AQ25" i="6" s="1"/>
  <c r="AR25" i="6" s="1"/>
  <c r="AS25" i="6" s="1"/>
  <c r="AT25" i="6" s="1"/>
  <c r="AU25" i="6" s="1"/>
  <c r="AV25" i="6" s="1"/>
  <c r="AW25" i="6" s="1"/>
  <c r="AX25" i="6" s="1"/>
  <c r="AY25" i="6" s="1"/>
  <c r="AZ25" i="6" s="1"/>
  <c r="BA25" i="6" s="1"/>
  <c r="BB25" i="6" s="1"/>
  <c r="BC25" i="6" s="1"/>
  <c r="BD25" i="6" s="1"/>
  <c r="BE25" i="6" s="1"/>
  <c r="BF25" i="6" s="1"/>
  <c r="BG25" i="6" s="1"/>
  <c r="BH25" i="6" s="1"/>
  <c r="BI25" i="6" s="1"/>
  <c r="BJ25" i="6" s="1"/>
  <c r="BK25" i="6" s="1"/>
  <c r="BL25" i="6" s="1"/>
  <c r="BM25" i="6" s="1"/>
  <c r="BN25" i="6" s="1"/>
  <c r="BO25" i="6" s="1"/>
  <c r="BP25" i="6" s="1"/>
  <c r="BQ25" i="6" s="1"/>
  <c r="BR25" i="6" s="1"/>
  <c r="BS25" i="6" s="1"/>
  <c r="BT25" i="6" s="1"/>
  <c r="BU25" i="6" s="1"/>
  <c r="BV25" i="6" s="1"/>
  <c r="BW25" i="6" s="1"/>
  <c r="BX25" i="6" s="1"/>
  <c r="BY25" i="6" s="1"/>
  <c r="BZ25" i="6" s="1"/>
  <c r="CA25" i="6" s="1"/>
  <c r="CB25" i="6" s="1"/>
  <c r="CC25" i="6" s="1"/>
  <c r="CD25" i="6" s="1"/>
  <c r="CE25" i="6" s="1"/>
  <c r="CF25" i="6" s="1"/>
  <c r="CG25" i="6" s="1"/>
  <c r="CH25" i="6" s="1"/>
  <c r="CI25" i="6" s="1"/>
  <c r="CJ25" i="6" s="1"/>
  <c r="CK25" i="6" s="1"/>
  <c r="CL25" i="6" s="1"/>
  <c r="CM25" i="6" s="1"/>
  <c r="CN25" i="6" s="1"/>
  <c r="CO25" i="6" s="1"/>
  <c r="CP25" i="6" s="1"/>
  <c r="CQ25" i="6" s="1"/>
  <c r="CR25" i="6" s="1"/>
  <c r="CS25" i="6" s="1"/>
  <c r="CT25" i="6" s="1"/>
  <c r="CU25" i="6" s="1"/>
  <c r="CV25" i="6" s="1"/>
  <c r="CW25" i="6" s="1"/>
  <c r="CX25" i="6" s="1"/>
  <c r="CY25" i="6" s="1"/>
  <c r="CZ25" i="6" s="1"/>
  <c r="DA25" i="6" s="1"/>
  <c r="DB25" i="6" s="1"/>
  <c r="DC25" i="6" s="1"/>
  <c r="DD25" i="6" s="1"/>
  <c r="DE25" i="6" s="1"/>
  <c r="DF25" i="6" s="1"/>
  <c r="DG25" i="6" s="1"/>
  <c r="DH25" i="6" s="1"/>
  <c r="DI25" i="6" s="1"/>
  <c r="DJ25" i="6" s="1"/>
  <c r="DK25" i="6" s="1"/>
  <c r="DL25" i="6" s="1"/>
  <c r="DM25" i="6" s="1"/>
  <c r="DN25" i="6" s="1"/>
  <c r="DO25" i="6" s="1"/>
  <c r="DP25" i="6" s="1"/>
  <c r="DQ25" i="6" s="1"/>
  <c r="DR25" i="6" s="1"/>
  <c r="DS25" i="6" s="1"/>
  <c r="DT25" i="6" s="1"/>
  <c r="F25" i="6"/>
  <c r="DV24" i="6"/>
  <c r="DL24" i="6"/>
  <c r="AM24" i="6"/>
  <c r="AY24" i="6" s="1"/>
  <c r="BK24" i="6" s="1"/>
  <c r="BW24" i="6" s="1"/>
  <c r="CI24" i="6" s="1"/>
  <c r="CU24" i="6" s="1"/>
  <c r="DG24" i="6" s="1"/>
  <c r="DS24" i="6" s="1"/>
  <c r="AB24" i="6"/>
  <c r="AN24" i="6" s="1"/>
  <c r="AZ24" i="6" s="1"/>
  <c r="BL24" i="6" s="1"/>
  <c r="BX24" i="6" s="1"/>
  <c r="CJ24" i="6" s="1"/>
  <c r="CV24" i="6" s="1"/>
  <c r="DH24" i="6" s="1"/>
  <c r="DT24" i="6" s="1"/>
  <c r="AA24" i="6"/>
  <c r="Z24" i="6"/>
  <c r="AL24" i="6" s="1"/>
  <c r="AX24" i="6" s="1"/>
  <c r="BJ24" i="6" s="1"/>
  <c r="BV24" i="6" s="1"/>
  <c r="CH24" i="6" s="1"/>
  <c r="CT24" i="6" s="1"/>
  <c r="DF24" i="6" s="1"/>
  <c r="DR24" i="6" s="1"/>
  <c r="Y24" i="6"/>
  <c r="AK24" i="6" s="1"/>
  <c r="AW24" i="6" s="1"/>
  <c r="BI24" i="6" s="1"/>
  <c r="BU24" i="6" s="1"/>
  <c r="CG24" i="6" s="1"/>
  <c r="CS24" i="6" s="1"/>
  <c r="DE24" i="6" s="1"/>
  <c r="DQ24" i="6" s="1"/>
  <c r="X24" i="6"/>
  <c r="AJ24" i="6" s="1"/>
  <c r="AV24" i="6" s="1"/>
  <c r="BH24" i="6" s="1"/>
  <c r="BT24" i="6" s="1"/>
  <c r="CF24" i="6" s="1"/>
  <c r="CR24" i="6" s="1"/>
  <c r="DD24" i="6" s="1"/>
  <c r="DP24" i="6" s="1"/>
  <c r="W24" i="6"/>
  <c r="AI24" i="6" s="1"/>
  <c r="AU24" i="6" s="1"/>
  <c r="BG24" i="6" s="1"/>
  <c r="BS24" i="6" s="1"/>
  <c r="CE24" i="6" s="1"/>
  <c r="CQ24" i="6" s="1"/>
  <c r="DC24" i="6" s="1"/>
  <c r="DO24" i="6" s="1"/>
  <c r="V24" i="6"/>
  <c r="AH24" i="6" s="1"/>
  <c r="AT24" i="6" s="1"/>
  <c r="BF24" i="6" s="1"/>
  <c r="BR24" i="6" s="1"/>
  <c r="CD24" i="6" s="1"/>
  <c r="CP24" i="6" s="1"/>
  <c r="DB24" i="6" s="1"/>
  <c r="DN24" i="6" s="1"/>
  <c r="U24" i="6"/>
  <c r="AG24" i="6" s="1"/>
  <c r="AS24" i="6" s="1"/>
  <c r="BE24" i="6" s="1"/>
  <c r="BQ24" i="6" s="1"/>
  <c r="CC24" i="6" s="1"/>
  <c r="CO24" i="6" s="1"/>
  <c r="DA24" i="6" s="1"/>
  <c r="DM24" i="6" s="1"/>
  <c r="T24" i="6"/>
  <c r="AF24" i="6" s="1"/>
  <c r="AR24" i="6" s="1"/>
  <c r="BD24" i="6" s="1"/>
  <c r="BP24" i="6" s="1"/>
  <c r="CB24" i="6" s="1"/>
  <c r="CN24" i="6" s="1"/>
  <c r="CZ24" i="6" s="1"/>
  <c r="S24" i="6"/>
  <c r="AE24" i="6" s="1"/>
  <c r="AQ24" i="6" s="1"/>
  <c r="BC24" i="6" s="1"/>
  <c r="BO24" i="6" s="1"/>
  <c r="CA24" i="6" s="1"/>
  <c r="CM24" i="6" s="1"/>
  <c r="CY24" i="6" s="1"/>
  <c r="DK24" i="6" s="1"/>
  <c r="R24" i="6"/>
  <c r="AD24" i="6" s="1"/>
  <c r="AP24" i="6" s="1"/>
  <c r="BB24" i="6" s="1"/>
  <c r="BN24" i="6" s="1"/>
  <c r="BZ24" i="6" s="1"/>
  <c r="CL24" i="6" s="1"/>
  <c r="CX24" i="6" s="1"/>
  <c r="DJ24" i="6" s="1"/>
  <c r="Q24" i="6"/>
  <c r="BL22" i="6"/>
  <c r="BX22" i="6" s="1"/>
  <c r="CJ22" i="6" s="1"/>
  <c r="CV22" i="6" s="1"/>
  <c r="DH22" i="6" s="1"/>
  <c r="DT22" i="6" s="1"/>
  <c r="AN22" i="6"/>
  <c r="AZ22" i="6" s="1"/>
  <c r="AB22" i="6"/>
  <c r="I12" i="6"/>
  <c r="J12" i="6" s="1"/>
  <c r="K12" i="6" s="1"/>
  <c r="L12" i="6" s="1"/>
  <c r="M12" i="6" s="1"/>
  <c r="N12" i="6" s="1"/>
  <c r="F12" i="6"/>
  <c r="G12" i="6" s="1"/>
  <c r="H12" i="6" s="1"/>
  <c r="G75" i="5"/>
  <c r="G72" i="5" s="1"/>
  <c r="F53" i="5"/>
  <c r="E44" i="6"/>
  <c r="F50" i="5"/>
  <c r="G46" i="5"/>
  <c r="F46" i="5"/>
  <c r="F37" i="6" s="1"/>
  <c r="E46" i="5"/>
  <c r="E37" i="6" s="1"/>
  <c r="DU25" i="5"/>
  <c r="F25" i="5"/>
  <c r="G25" i="5" s="1"/>
  <c r="H25" i="5" s="1"/>
  <c r="I25" i="5" s="1"/>
  <c r="J25" i="5" s="1"/>
  <c r="K25" i="5" s="1"/>
  <c r="L25" i="5" s="1"/>
  <c r="M25" i="5" s="1"/>
  <c r="N25" i="5" s="1"/>
  <c r="O25" i="5" s="1"/>
  <c r="P25" i="5" s="1"/>
  <c r="Q25" i="5" s="1"/>
  <c r="R25" i="5" s="1"/>
  <c r="S25" i="5" s="1"/>
  <c r="T25" i="5" s="1"/>
  <c r="U25" i="5" s="1"/>
  <c r="V25" i="5" s="1"/>
  <c r="W25" i="5" s="1"/>
  <c r="X25" i="5" s="1"/>
  <c r="Y25" i="5" s="1"/>
  <c r="Z25" i="5" s="1"/>
  <c r="AA25" i="5" s="1"/>
  <c r="AB25" i="5" s="1"/>
  <c r="AC25" i="5" s="1"/>
  <c r="AD25" i="5" s="1"/>
  <c r="AE25" i="5" s="1"/>
  <c r="AF25" i="5" s="1"/>
  <c r="AG25" i="5" s="1"/>
  <c r="AH25" i="5" s="1"/>
  <c r="AI25" i="5" s="1"/>
  <c r="AJ25" i="5" s="1"/>
  <c r="AK25" i="5" s="1"/>
  <c r="AL25" i="5" s="1"/>
  <c r="AM25" i="5" s="1"/>
  <c r="AN25" i="5" s="1"/>
  <c r="AO25" i="5" s="1"/>
  <c r="AP25" i="5" s="1"/>
  <c r="AQ25" i="5" s="1"/>
  <c r="AR25" i="5" s="1"/>
  <c r="AS25" i="5" s="1"/>
  <c r="AT25" i="5" s="1"/>
  <c r="AU25" i="5" s="1"/>
  <c r="AV25" i="5" s="1"/>
  <c r="AW25" i="5" s="1"/>
  <c r="AX25" i="5" s="1"/>
  <c r="AY25" i="5" s="1"/>
  <c r="AZ25" i="5" s="1"/>
  <c r="BA25" i="5" s="1"/>
  <c r="BB25" i="5" s="1"/>
  <c r="BC25" i="5" s="1"/>
  <c r="BD25" i="5" s="1"/>
  <c r="BE25" i="5" s="1"/>
  <c r="BF25" i="5" s="1"/>
  <c r="BG25" i="5" s="1"/>
  <c r="BH25" i="5" s="1"/>
  <c r="BI25" i="5" s="1"/>
  <c r="BJ25" i="5" s="1"/>
  <c r="BK25" i="5" s="1"/>
  <c r="BL25" i="5" s="1"/>
  <c r="BM25" i="5" s="1"/>
  <c r="BN25" i="5" s="1"/>
  <c r="BO25" i="5" s="1"/>
  <c r="BP25" i="5" s="1"/>
  <c r="BQ25" i="5" s="1"/>
  <c r="BR25" i="5" s="1"/>
  <c r="BS25" i="5" s="1"/>
  <c r="BT25" i="5" s="1"/>
  <c r="BU25" i="5" s="1"/>
  <c r="BV25" i="5" s="1"/>
  <c r="BW25" i="5" s="1"/>
  <c r="BX25" i="5" s="1"/>
  <c r="BY25" i="5" s="1"/>
  <c r="BZ25" i="5" s="1"/>
  <c r="CA25" i="5" s="1"/>
  <c r="CB25" i="5" s="1"/>
  <c r="CC25" i="5" s="1"/>
  <c r="CD25" i="5" s="1"/>
  <c r="CE25" i="5" s="1"/>
  <c r="CF25" i="5" s="1"/>
  <c r="CG25" i="5" s="1"/>
  <c r="CH25" i="5" s="1"/>
  <c r="CI25" i="5" s="1"/>
  <c r="CJ25" i="5" s="1"/>
  <c r="CK25" i="5" s="1"/>
  <c r="CL25" i="5" s="1"/>
  <c r="CM25" i="5" s="1"/>
  <c r="CN25" i="5" s="1"/>
  <c r="CO25" i="5" s="1"/>
  <c r="CP25" i="5" s="1"/>
  <c r="CQ25" i="5" s="1"/>
  <c r="CR25" i="5" s="1"/>
  <c r="CS25" i="5" s="1"/>
  <c r="CT25" i="5" s="1"/>
  <c r="CU25" i="5" s="1"/>
  <c r="CV25" i="5" s="1"/>
  <c r="CW25" i="5" s="1"/>
  <c r="CX25" i="5" s="1"/>
  <c r="CY25" i="5" s="1"/>
  <c r="CZ25" i="5" s="1"/>
  <c r="DA25" i="5" s="1"/>
  <c r="DB25" i="5" s="1"/>
  <c r="DC25" i="5" s="1"/>
  <c r="DD25" i="5" s="1"/>
  <c r="DE25" i="5" s="1"/>
  <c r="DF25" i="5" s="1"/>
  <c r="DG25" i="5" s="1"/>
  <c r="DH25" i="5" s="1"/>
  <c r="DI25" i="5" s="1"/>
  <c r="DJ25" i="5" s="1"/>
  <c r="DK25" i="5" s="1"/>
  <c r="DL25" i="5" s="1"/>
  <c r="DM25" i="5" s="1"/>
  <c r="DN25" i="5" s="1"/>
  <c r="DO25" i="5" s="1"/>
  <c r="DP25" i="5" s="1"/>
  <c r="DQ25" i="5" s="1"/>
  <c r="DR25" i="5" s="1"/>
  <c r="DS25" i="5" s="1"/>
  <c r="DT25" i="5" s="1"/>
  <c r="DV24" i="5"/>
  <c r="DV25" i="5" s="1"/>
  <c r="AB24" i="5"/>
  <c r="AN24" i="5" s="1"/>
  <c r="AZ24" i="5" s="1"/>
  <c r="BL24" i="5" s="1"/>
  <c r="BX24" i="5" s="1"/>
  <c r="CJ24" i="5" s="1"/>
  <c r="CV24" i="5" s="1"/>
  <c r="DH24" i="5" s="1"/>
  <c r="DT24" i="5" s="1"/>
  <c r="AA24" i="5"/>
  <c r="AM24" i="5" s="1"/>
  <c r="AY24" i="5" s="1"/>
  <c r="BK24" i="5" s="1"/>
  <c r="BW24" i="5" s="1"/>
  <c r="CI24" i="5" s="1"/>
  <c r="CU24" i="5" s="1"/>
  <c r="DG24" i="5" s="1"/>
  <c r="DS24" i="5" s="1"/>
  <c r="Z24" i="5"/>
  <c r="AL24" i="5" s="1"/>
  <c r="AX24" i="5" s="1"/>
  <c r="BJ24" i="5" s="1"/>
  <c r="BV24" i="5" s="1"/>
  <c r="CH24" i="5" s="1"/>
  <c r="CT24" i="5" s="1"/>
  <c r="DF24" i="5" s="1"/>
  <c r="DR24" i="5" s="1"/>
  <c r="Y24" i="5"/>
  <c r="AK24" i="5" s="1"/>
  <c r="AW24" i="5" s="1"/>
  <c r="BI24" i="5" s="1"/>
  <c r="BU24" i="5" s="1"/>
  <c r="CG24" i="5" s="1"/>
  <c r="CS24" i="5" s="1"/>
  <c r="DE24" i="5" s="1"/>
  <c r="DQ24" i="5" s="1"/>
  <c r="X24" i="5"/>
  <c r="AJ24" i="5" s="1"/>
  <c r="AV24" i="5" s="1"/>
  <c r="BH24" i="5" s="1"/>
  <c r="BT24" i="5" s="1"/>
  <c r="CF24" i="5" s="1"/>
  <c r="CR24" i="5" s="1"/>
  <c r="DD24" i="5" s="1"/>
  <c r="DP24" i="5" s="1"/>
  <c r="W24" i="5"/>
  <c r="AI24" i="5" s="1"/>
  <c r="AU24" i="5" s="1"/>
  <c r="BG24" i="5" s="1"/>
  <c r="BS24" i="5" s="1"/>
  <c r="CE24" i="5" s="1"/>
  <c r="CQ24" i="5" s="1"/>
  <c r="DC24" i="5" s="1"/>
  <c r="DO24" i="5" s="1"/>
  <c r="V24" i="5"/>
  <c r="AH24" i="5" s="1"/>
  <c r="AT24" i="5" s="1"/>
  <c r="BF24" i="5" s="1"/>
  <c r="BR24" i="5" s="1"/>
  <c r="CD24" i="5" s="1"/>
  <c r="CP24" i="5" s="1"/>
  <c r="DB24" i="5" s="1"/>
  <c r="DN24" i="5" s="1"/>
  <c r="U24" i="5"/>
  <c r="AG24" i="5" s="1"/>
  <c r="AS24" i="5" s="1"/>
  <c r="BE24" i="5" s="1"/>
  <c r="BQ24" i="5" s="1"/>
  <c r="CC24" i="5" s="1"/>
  <c r="CO24" i="5" s="1"/>
  <c r="DA24" i="5" s="1"/>
  <c r="DM24" i="5" s="1"/>
  <c r="T24" i="5"/>
  <c r="AF24" i="5" s="1"/>
  <c r="AR24" i="5" s="1"/>
  <c r="BD24" i="5" s="1"/>
  <c r="BP24" i="5" s="1"/>
  <c r="CB24" i="5" s="1"/>
  <c r="CN24" i="5" s="1"/>
  <c r="CZ24" i="5" s="1"/>
  <c r="DL24" i="5" s="1"/>
  <c r="S24" i="5"/>
  <c r="AE24" i="5" s="1"/>
  <c r="AQ24" i="5" s="1"/>
  <c r="BC24" i="5" s="1"/>
  <c r="BO24" i="5" s="1"/>
  <c r="CA24" i="5" s="1"/>
  <c r="CM24" i="5" s="1"/>
  <c r="CY24" i="5" s="1"/>
  <c r="DK24" i="5" s="1"/>
  <c r="R24" i="5"/>
  <c r="AD24" i="5" s="1"/>
  <c r="AP24" i="5" s="1"/>
  <c r="BB24" i="5" s="1"/>
  <c r="BN24" i="5" s="1"/>
  <c r="BZ24" i="5" s="1"/>
  <c r="CL24" i="5" s="1"/>
  <c r="CX24" i="5" s="1"/>
  <c r="DJ24" i="5" s="1"/>
  <c r="Q24" i="5"/>
  <c r="AC24" i="5" s="1"/>
  <c r="AO24" i="5" s="1"/>
  <c r="BA24" i="5" s="1"/>
  <c r="BM24" i="5" s="1"/>
  <c r="BY24" i="5" s="1"/>
  <c r="CK24" i="5" s="1"/>
  <c r="CW24" i="5" s="1"/>
  <c r="DI24" i="5" s="1"/>
  <c r="AB22" i="5"/>
  <c r="F12" i="5"/>
  <c r="G12" i="5" s="1"/>
  <c r="H12" i="5" s="1"/>
  <c r="I12" i="5" s="1"/>
  <c r="J12" i="5" s="1"/>
  <c r="K12" i="5" s="1"/>
  <c r="L12" i="5" s="1"/>
  <c r="M12" i="5" s="1"/>
  <c r="N12" i="5" s="1"/>
  <c r="DK60" i="4"/>
  <c r="CK60" i="4"/>
  <c r="BW60" i="4"/>
  <c r="BJ60" i="4"/>
  <c r="AJ60" i="4"/>
  <c r="W60" i="4"/>
  <c r="DP60" i="4"/>
  <c r="DM59" i="4"/>
  <c r="DA59" i="4"/>
  <c r="CO59" i="4"/>
  <c r="CC59" i="4"/>
  <c r="BQ59" i="4"/>
  <c r="BE59" i="4"/>
  <c r="AS59" i="4"/>
  <c r="AG59" i="4"/>
  <c r="U59" i="4"/>
  <c r="I59" i="4"/>
  <c r="DO59" i="4"/>
  <c r="DL58" i="4"/>
  <c r="CB58" i="4"/>
  <c r="BD58" i="4"/>
  <c r="AF58" i="4"/>
  <c r="DO58" i="4"/>
  <c r="DK57" i="4"/>
  <c r="CY57" i="4"/>
  <c r="CM57" i="4"/>
  <c r="CA57" i="4"/>
  <c r="BO57" i="4"/>
  <c r="BC57" i="4"/>
  <c r="AQ57" i="4"/>
  <c r="AE57" i="4"/>
  <c r="S57" i="4"/>
  <c r="G57" i="4"/>
  <c r="DM57" i="4"/>
  <c r="DP52" i="4"/>
  <c r="DD52" i="4"/>
  <c r="CR52" i="4"/>
  <c r="CF52" i="4"/>
  <c r="BT52" i="4"/>
  <c r="BH52" i="4"/>
  <c r="AV52" i="4"/>
  <c r="AJ52" i="4"/>
  <c r="X52" i="4"/>
  <c r="L52" i="4"/>
  <c r="DR52" i="4"/>
  <c r="BP51" i="4"/>
  <c r="AF51" i="4"/>
  <c r="H51" i="4"/>
  <c r="DT50" i="4"/>
  <c r="DS50" i="4"/>
  <c r="DR50" i="4"/>
  <c r="DP50" i="4"/>
  <c r="DN50" i="4"/>
  <c r="DM50" i="4"/>
  <c r="DK50" i="4"/>
  <c r="DI50" i="4"/>
  <c r="DH50" i="4"/>
  <c r="DG50" i="4"/>
  <c r="DF50" i="4"/>
  <c r="DD50" i="4"/>
  <c r="DB50" i="4"/>
  <c r="DA50" i="4"/>
  <c r="CY50" i="4"/>
  <c r="CW50" i="4"/>
  <c r="CV50" i="4"/>
  <c r="CU50" i="4"/>
  <c r="CT50" i="4"/>
  <c r="CR50" i="4"/>
  <c r="CP50" i="4"/>
  <c r="CO50" i="4"/>
  <c r="CM50" i="4"/>
  <c r="CK50" i="4"/>
  <c r="CJ50" i="4"/>
  <c r="CI50" i="4"/>
  <c r="CH50" i="4"/>
  <c r="CF50" i="4"/>
  <c r="CD50" i="4"/>
  <c r="CC50" i="4"/>
  <c r="CA50" i="4"/>
  <c r="BY50" i="4"/>
  <c r="BX50" i="4"/>
  <c r="BW50" i="4"/>
  <c r="BV50" i="4"/>
  <c r="BT50" i="4"/>
  <c r="BR50" i="4"/>
  <c r="BQ50" i="4"/>
  <c r="BO50" i="4"/>
  <c r="BM50" i="4"/>
  <c r="BL50" i="4"/>
  <c r="BK50" i="4"/>
  <c r="BJ50" i="4"/>
  <c r="BH50" i="4"/>
  <c r="BF50" i="4"/>
  <c r="BE50" i="4"/>
  <c r="BC50" i="4"/>
  <c r="BA50" i="4"/>
  <c r="AZ50" i="4"/>
  <c r="AY50" i="4"/>
  <c r="AX50" i="4"/>
  <c r="AV50" i="4"/>
  <c r="AT50" i="4"/>
  <c r="AS50" i="4"/>
  <c r="AQ50" i="4"/>
  <c r="AO50" i="4"/>
  <c r="AN50" i="4"/>
  <c r="AM50" i="4"/>
  <c r="AL50" i="4"/>
  <c r="AK50" i="4"/>
  <c r="AJ50" i="4"/>
  <c r="AH50" i="4"/>
  <c r="AG50" i="4"/>
  <c r="AE50" i="4"/>
  <c r="AC50" i="4"/>
  <c r="AB50" i="4"/>
  <c r="AA50" i="4"/>
  <c r="Z50" i="4"/>
  <c r="Y50" i="4"/>
  <c r="X50" i="4"/>
  <c r="V50" i="4"/>
  <c r="U50" i="4"/>
  <c r="S50" i="4"/>
  <c r="Q50" i="4"/>
  <c r="P50" i="4"/>
  <c r="O50" i="4"/>
  <c r="N50" i="4"/>
  <c r="M50" i="4"/>
  <c r="L50" i="4"/>
  <c r="DL50" i="4"/>
  <c r="DT48" i="4"/>
  <c r="DS48" i="4"/>
  <c r="DR48" i="4"/>
  <c r="DQ48" i="4"/>
  <c r="DP48" i="4"/>
  <c r="DN48" i="4"/>
  <c r="DL48" i="4"/>
  <c r="DK48" i="4"/>
  <c r="DJ48" i="4"/>
  <c r="DI48" i="4"/>
  <c r="DH48" i="4"/>
  <c r="DG48" i="4"/>
  <c r="DF48" i="4"/>
  <c r="DE48" i="4"/>
  <c r="DD48" i="4"/>
  <c r="DB48" i="4"/>
  <c r="CZ48" i="4"/>
  <c r="CY48" i="4"/>
  <c r="CX48" i="4"/>
  <c r="CW48" i="4"/>
  <c r="CV48" i="4"/>
  <c r="CU48" i="4"/>
  <c r="CT48" i="4"/>
  <c r="CS48" i="4"/>
  <c r="CR48" i="4"/>
  <c r="CP48" i="4"/>
  <c r="CN48" i="4"/>
  <c r="CM48" i="4"/>
  <c r="CL48" i="4"/>
  <c r="CK48" i="4"/>
  <c r="CJ48" i="4"/>
  <c r="CI48" i="4"/>
  <c r="CH48" i="4"/>
  <c r="CG48" i="4"/>
  <c r="CF48" i="4"/>
  <c r="CD48" i="4"/>
  <c r="CB48" i="4"/>
  <c r="CA48" i="4"/>
  <c r="BZ48" i="4"/>
  <c r="BY48" i="4"/>
  <c r="BX48" i="4"/>
  <c r="BW48" i="4"/>
  <c r="BV48" i="4"/>
  <c r="BU48" i="4"/>
  <c r="BT48" i="4"/>
  <c r="BR48" i="4"/>
  <c r="BP48" i="4"/>
  <c r="BO48" i="4"/>
  <c r="BN48" i="4"/>
  <c r="BM48" i="4"/>
  <c r="BL48" i="4"/>
  <c r="BK48" i="4"/>
  <c r="BJ48" i="4"/>
  <c r="BI48" i="4"/>
  <c r="BH48" i="4"/>
  <c r="BF48" i="4"/>
  <c r="BD48" i="4"/>
  <c r="BC48" i="4"/>
  <c r="BB48" i="4"/>
  <c r="BA48" i="4"/>
  <c r="AZ48" i="4"/>
  <c r="AY48" i="4"/>
  <c r="AX48" i="4"/>
  <c r="AW48" i="4"/>
  <c r="AV48" i="4"/>
  <c r="AT48" i="4"/>
  <c r="AR48" i="4"/>
  <c r="AQ48" i="4"/>
  <c r="AP48" i="4"/>
  <c r="AO48" i="4"/>
  <c r="AN48" i="4"/>
  <c r="AM48" i="4"/>
  <c r="AL48" i="4"/>
  <c r="AK48" i="4"/>
  <c r="AJ48" i="4"/>
  <c r="AH48" i="4"/>
  <c r="AF48" i="4"/>
  <c r="AE48" i="4"/>
  <c r="AD48" i="4"/>
  <c r="AC48" i="4"/>
  <c r="AB48" i="4"/>
  <c r="AA48" i="4"/>
  <c r="Z48" i="4"/>
  <c r="Y48" i="4"/>
  <c r="X48" i="4"/>
  <c r="V48" i="4"/>
  <c r="T48" i="4"/>
  <c r="S48" i="4"/>
  <c r="R48" i="4"/>
  <c r="Q48" i="4"/>
  <c r="P48" i="4"/>
  <c r="O48" i="4"/>
  <c r="N48" i="4"/>
  <c r="M48" i="4"/>
  <c r="L48" i="4"/>
  <c r="DO48" i="4"/>
  <c r="DB45" i="4"/>
  <c r="CX45" i="4"/>
  <c r="CW45" i="4"/>
  <c r="CS45" i="4"/>
  <c r="CA45" i="4"/>
  <c r="CA71" i="4" s="1"/>
  <c r="BZ45" i="4"/>
  <c r="BY45" i="4"/>
  <c r="BU45" i="4"/>
  <c r="BC45" i="4"/>
  <c r="BC71" i="4" s="1"/>
  <c r="BB45" i="4"/>
  <c r="BA45" i="4"/>
  <c r="AW45" i="4"/>
  <c r="AF45" i="4"/>
  <c r="AF71" i="4" s="1"/>
  <c r="AE45" i="4"/>
  <c r="AE71" i="4" s="1"/>
  <c r="AD45" i="4"/>
  <c r="AC45" i="4"/>
  <c r="Y45" i="4"/>
  <c r="V45" i="4"/>
  <c r="Q45" i="4"/>
  <c r="H45" i="4"/>
  <c r="H71" i="4" s="1"/>
  <c r="G45" i="4"/>
  <c r="G71" i="4" s="1"/>
  <c r="F45" i="4"/>
  <c r="DQ37" i="4"/>
  <c r="DN37" i="4"/>
  <c r="DL37" i="4"/>
  <c r="DJ37" i="4"/>
  <c r="DI37" i="4"/>
  <c r="DE37" i="4"/>
  <c r="DB37" i="4"/>
  <c r="CZ37" i="4"/>
  <c r="CY37" i="4"/>
  <c r="CX37" i="4"/>
  <c r="CW37" i="4"/>
  <c r="CS37" i="4"/>
  <c r="CP37" i="4"/>
  <c r="CN37" i="4"/>
  <c r="CM37" i="4"/>
  <c r="CL37" i="4"/>
  <c r="CK37" i="4"/>
  <c r="CG37" i="4"/>
  <c r="CD37" i="4"/>
  <c r="CB37" i="4"/>
  <c r="CA37" i="4"/>
  <c r="BZ37" i="4"/>
  <c r="BY37" i="4"/>
  <c r="BU37" i="4"/>
  <c r="BR37" i="4"/>
  <c r="BP37" i="4"/>
  <c r="BO37" i="4"/>
  <c r="BN37" i="4"/>
  <c r="BM37" i="4"/>
  <c r="BI37" i="4"/>
  <c r="BF37" i="4"/>
  <c r="BD37" i="4"/>
  <c r="BC37" i="4"/>
  <c r="BB37" i="4"/>
  <c r="BA37" i="4"/>
  <c r="AW37" i="4"/>
  <c r="AT37" i="4"/>
  <c r="AR37" i="4"/>
  <c r="AQ37" i="4"/>
  <c r="AP37" i="4"/>
  <c r="AO37" i="4"/>
  <c r="AK37" i="4"/>
  <c r="AH37" i="4"/>
  <c r="AF37" i="4"/>
  <c r="AE37" i="4"/>
  <c r="AD37" i="4"/>
  <c r="AC37" i="4"/>
  <c r="Y37" i="4"/>
  <c r="V37" i="4"/>
  <c r="T37" i="4"/>
  <c r="S37" i="4"/>
  <c r="R37" i="4"/>
  <c r="Q37" i="4"/>
  <c r="M37" i="4"/>
  <c r="J37" i="4"/>
  <c r="H37" i="4"/>
  <c r="G37" i="4"/>
  <c r="F37" i="4"/>
  <c r="E37" i="4"/>
  <c r="DP37" i="4"/>
  <c r="DT51" i="4"/>
  <c r="DS60" i="4"/>
  <c r="DR60" i="4"/>
  <c r="DQ51" i="4"/>
  <c r="DP59" i="4"/>
  <c r="DO51" i="4"/>
  <c r="DM51" i="4"/>
  <c r="DL51" i="4"/>
  <c r="DK51" i="4"/>
  <c r="DI60" i="4"/>
  <c r="DH51" i="4"/>
  <c r="DG60" i="4"/>
  <c r="DF60" i="4"/>
  <c r="DD59" i="4"/>
  <c r="DC51" i="4"/>
  <c r="DA60" i="4"/>
  <c r="CZ58" i="4"/>
  <c r="CY51" i="4"/>
  <c r="CW57" i="4"/>
  <c r="CV51" i="4"/>
  <c r="CU60" i="4"/>
  <c r="CT60" i="4"/>
  <c r="CR59" i="4"/>
  <c r="CQ51" i="4"/>
  <c r="CO51" i="4"/>
  <c r="CN60" i="4"/>
  <c r="CM60" i="4"/>
  <c r="CK57" i="4"/>
  <c r="CJ51" i="4"/>
  <c r="CI57" i="4"/>
  <c r="CH60" i="4"/>
  <c r="CF59" i="4"/>
  <c r="CE51" i="4"/>
  <c r="CC51" i="4"/>
  <c r="CB51" i="4"/>
  <c r="CA60" i="4"/>
  <c r="BY57" i="4"/>
  <c r="BX51" i="4"/>
  <c r="BW57" i="4"/>
  <c r="BV57" i="4"/>
  <c r="BT59" i="4"/>
  <c r="BS51" i="4"/>
  <c r="BQ51" i="4"/>
  <c r="BP58" i="4"/>
  <c r="BO51" i="4"/>
  <c r="BM60" i="4"/>
  <c r="BL51" i="4"/>
  <c r="BK57" i="4"/>
  <c r="BJ57" i="4"/>
  <c r="BI51" i="4"/>
  <c r="BH59" i="4"/>
  <c r="BG51" i="4"/>
  <c r="BE51" i="4"/>
  <c r="BD51" i="4"/>
  <c r="BC51" i="4"/>
  <c r="BA60" i="4"/>
  <c r="AZ51" i="4"/>
  <c r="AY60" i="4"/>
  <c r="AX57" i="4"/>
  <c r="AW51" i="4"/>
  <c r="AV59" i="4"/>
  <c r="AU51" i="4"/>
  <c r="AS51" i="4"/>
  <c r="AR60" i="4"/>
  <c r="AQ51" i="4"/>
  <c r="AO57" i="4"/>
  <c r="AN51" i="4"/>
  <c r="AM60" i="4"/>
  <c r="AL60" i="4"/>
  <c r="AK51" i="4"/>
  <c r="AJ59" i="4"/>
  <c r="AI51" i="4"/>
  <c r="AG51" i="4"/>
  <c r="AF60" i="4"/>
  <c r="AE51" i="4"/>
  <c r="AB51" i="4"/>
  <c r="AA57" i="4"/>
  <c r="Z60" i="4"/>
  <c r="X59" i="4"/>
  <c r="W51" i="4"/>
  <c r="U51" i="4"/>
  <c r="T60" i="4"/>
  <c r="S51" i="4"/>
  <c r="P51" i="4"/>
  <c r="O57" i="4"/>
  <c r="N57" i="4"/>
  <c r="L59" i="4"/>
  <c r="K51" i="4"/>
  <c r="J60" i="4"/>
  <c r="I51" i="4"/>
  <c r="H60" i="4"/>
  <c r="G51" i="4"/>
  <c r="DS52" i="4"/>
  <c r="DN52" i="4"/>
  <c r="DL52" i="4"/>
  <c r="DG52" i="4"/>
  <c r="DB52" i="4"/>
  <c r="CZ52" i="4"/>
  <c r="CU52" i="4"/>
  <c r="CP52" i="4"/>
  <c r="CN52" i="4"/>
  <c r="CI52" i="4"/>
  <c r="CD52" i="4"/>
  <c r="CB52" i="4"/>
  <c r="BW52" i="4"/>
  <c r="BR52" i="4"/>
  <c r="BP52" i="4"/>
  <c r="BK52" i="4"/>
  <c r="BF52" i="4"/>
  <c r="BD52" i="4"/>
  <c r="AY52" i="4"/>
  <c r="AT52" i="4"/>
  <c r="AR52" i="4"/>
  <c r="AM52" i="4"/>
  <c r="AH52" i="4"/>
  <c r="AF52" i="4"/>
  <c r="AA52" i="4"/>
  <c r="V52" i="4"/>
  <c r="T52" i="4"/>
  <c r="O52" i="4"/>
  <c r="J52" i="4"/>
  <c r="H52" i="4"/>
  <c r="DU29" i="4"/>
  <c r="DW28" i="4"/>
  <c r="DV28" i="4"/>
  <c r="AI28" i="4"/>
  <c r="AU28" i="4" s="1"/>
  <c r="BG28" i="4" s="1"/>
  <c r="BS28" i="4" s="1"/>
  <c r="CE28" i="4" s="1"/>
  <c r="CQ28" i="4" s="1"/>
  <c r="DC28" i="4" s="1"/>
  <c r="DO28" i="4" s="1"/>
  <c r="AG28" i="4"/>
  <c r="AS28" i="4" s="1"/>
  <c r="BE28" i="4" s="1"/>
  <c r="BQ28" i="4" s="1"/>
  <c r="CC28" i="4" s="1"/>
  <c r="CO28" i="4" s="1"/>
  <c r="DA28" i="4" s="1"/>
  <c r="DM28" i="4" s="1"/>
  <c r="AE28" i="4"/>
  <c r="AQ28" i="4" s="1"/>
  <c r="BC28" i="4" s="1"/>
  <c r="BO28" i="4" s="1"/>
  <c r="CA28" i="4" s="1"/>
  <c r="CM28" i="4" s="1"/>
  <c r="CY28" i="4" s="1"/>
  <c r="DK28" i="4" s="1"/>
  <c r="AB28" i="4"/>
  <c r="AN28" i="4" s="1"/>
  <c r="AZ28" i="4" s="1"/>
  <c r="BL28" i="4" s="1"/>
  <c r="BX28" i="4" s="1"/>
  <c r="CJ28" i="4" s="1"/>
  <c r="CV28" i="4" s="1"/>
  <c r="DH28" i="4" s="1"/>
  <c r="DT28" i="4" s="1"/>
  <c r="AA28" i="4"/>
  <c r="AM28" i="4" s="1"/>
  <c r="AY28" i="4" s="1"/>
  <c r="BK28" i="4" s="1"/>
  <c r="BW28" i="4" s="1"/>
  <c r="CI28" i="4" s="1"/>
  <c r="CU28" i="4" s="1"/>
  <c r="DG28" i="4" s="1"/>
  <c r="DS28" i="4" s="1"/>
  <c r="Z28" i="4"/>
  <c r="AL28" i="4" s="1"/>
  <c r="AX28" i="4" s="1"/>
  <c r="BJ28" i="4" s="1"/>
  <c r="BV28" i="4" s="1"/>
  <c r="CH28" i="4" s="1"/>
  <c r="CT28" i="4" s="1"/>
  <c r="DF28" i="4" s="1"/>
  <c r="DR28" i="4" s="1"/>
  <c r="Y28" i="4"/>
  <c r="AK28" i="4" s="1"/>
  <c r="AW28" i="4" s="1"/>
  <c r="BI28" i="4" s="1"/>
  <c r="BU28" i="4" s="1"/>
  <c r="CG28" i="4" s="1"/>
  <c r="CS28" i="4" s="1"/>
  <c r="DE28" i="4" s="1"/>
  <c r="DQ28" i="4" s="1"/>
  <c r="X28" i="4"/>
  <c r="AJ28" i="4" s="1"/>
  <c r="AV28" i="4" s="1"/>
  <c r="BH28" i="4" s="1"/>
  <c r="BT28" i="4" s="1"/>
  <c r="CF28" i="4" s="1"/>
  <c r="CR28" i="4" s="1"/>
  <c r="DD28" i="4" s="1"/>
  <c r="DP28" i="4" s="1"/>
  <c r="W28" i="4"/>
  <c r="V28" i="4"/>
  <c r="AH28" i="4" s="1"/>
  <c r="AT28" i="4" s="1"/>
  <c r="BF28" i="4" s="1"/>
  <c r="BR28" i="4" s="1"/>
  <c r="CD28" i="4" s="1"/>
  <c r="CP28" i="4" s="1"/>
  <c r="DB28" i="4" s="1"/>
  <c r="DN28" i="4" s="1"/>
  <c r="U28" i="4"/>
  <c r="T28" i="4"/>
  <c r="AF28" i="4" s="1"/>
  <c r="AR28" i="4" s="1"/>
  <c r="BD28" i="4" s="1"/>
  <c r="BP28" i="4" s="1"/>
  <c r="CB28" i="4" s="1"/>
  <c r="CN28" i="4" s="1"/>
  <c r="CZ28" i="4" s="1"/>
  <c r="DL28" i="4" s="1"/>
  <c r="S28" i="4"/>
  <c r="R28" i="4"/>
  <c r="Q28" i="4"/>
  <c r="AB26" i="4"/>
  <c r="AN26" i="4" s="1"/>
  <c r="F12" i="4"/>
  <c r="G12" i="4" s="1"/>
  <c r="H12" i="4" s="1"/>
  <c r="I12" i="4" s="1"/>
  <c r="J12" i="4" s="1"/>
  <c r="K12" i="4" s="1"/>
  <c r="L12" i="4" s="1"/>
  <c r="M12" i="4" s="1"/>
  <c r="N12" i="4" s="1"/>
  <c r="G61" i="3"/>
  <c r="E61" i="3"/>
  <c r="DH60" i="3"/>
  <c r="CV60" i="3"/>
  <c r="CJ60" i="3"/>
  <c r="AN60" i="3"/>
  <c r="AB60" i="3"/>
  <c r="ED38" i="3"/>
  <c r="EC38" i="3"/>
  <c r="EB38" i="3"/>
  <c r="EA38" i="3"/>
  <c r="DZ38" i="3"/>
  <c r="DY38" i="3"/>
  <c r="DX38" i="3"/>
  <c r="DW38" i="3"/>
  <c r="DV38" i="3"/>
  <c r="DU38" i="3"/>
  <c r="DT38" i="3"/>
  <c r="DS38" i="3"/>
  <c r="DR38" i="3"/>
  <c r="DQ38" i="3"/>
  <c r="DP38" i="3"/>
  <c r="DO38" i="3"/>
  <c r="DN38" i="3"/>
  <c r="DM38" i="3"/>
  <c r="DL38" i="3"/>
  <c r="DK38" i="3"/>
  <c r="DJ38" i="3"/>
  <c r="DI38" i="3"/>
  <c r="DH38" i="3"/>
  <c r="DG38" i="3"/>
  <c r="DF38" i="3"/>
  <c r="DE38" i="3"/>
  <c r="DD38" i="3"/>
  <c r="DC38" i="3"/>
  <c r="DB38" i="3"/>
  <c r="DA38" i="3"/>
  <c r="CZ38" i="3"/>
  <c r="CY38" i="3"/>
  <c r="CX38" i="3"/>
  <c r="CW38" i="3"/>
  <c r="CV38" i="3"/>
  <c r="CU38" i="3"/>
  <c r="CT38" i="3"/>
  <c r="CS38" i="3"/>
  <c r="CR38" i="3"/>
  <c r="CQ38" i="3"/>
  <c r="CP38" i="3"/>
  <c r="CO38" i="3"/>
  <c r="CN38" i="3"/>
  <c r="CM38" i="3"/>
  <c r="CL38" i="3"/>
  <c r="CK38" i="3"/>
  <c r="CJ38" i="3"/>
  <c r="CI38" i="3"/>
  <c r="CH38" i="3"/>
  <c r="CG38" i="3"/>
  <c r="CF38" i="3"/>
  <c r="CE38" i="3"/>
  <c r="CD38" i="3"/>
  <c r="CC38" i="3"/>
  <c r="CB38" i="3"/>
  <c r="CA38" i="3"/>
  <c r="BZ38" i="3"/>
  <c r="BY38" i="3"/>
  <c r="BX38" i="3"/>
  <c r="BW38" i="3"/>
  <c r="BV38" i="3"/>
  <c r="BU38" i="3"/>
  <c r="BT38" i="3"/>
  <c r="BS38" i="3"/>
  <c r="BR38" i="3"/>
  <c r="BQ38" i="3"/>
  <c r="BP38" i="3"/>
  <c r="BO38" i="3"/>
  <c r="BN38" i="3"/>
  <c r="BM38" i="3"/>
  <c r="BL38" i="3"/>
  <c r="BK38" i="3"/>
  <c r="BJ38" i="3"/>
  <c r="BI38" i="3"/>
  <c r="BH38" i="3"/>
  <c r="BG38" i="3"/>
  <c r="BF38" i="3"/>
  <c r="BE38" i="3"/>
  <c r="BD38" i="3"/>
  <c r="BC38" i="3"/>
  <c r="BB38"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T38" i="3"/>
  <c r="S38" i="3"/>
  <c r="R38" i="3"/>
  <c r="Q38" i="3"/>
  <c r="P38" i="3"/>
  <c r="O38" i="3"/>
  <c r="N38" i="3"/>
  <c r="M38" i="3"/>
  <c r="L38" i="3"/>
  <c r="K38" i="3"/>
  <c r="J38" i="3"/>
  <c r="I38" i="3"/>
  <c r="H38" i="3"/>
  <c r="G38" i="3"/>
  <c r="F38" i="3"/>
  <c r="E38" i="3"/>
  <c r="G32" i="3"/>
  <c r="E32" i="3"/>
  <c r="DT31" i="3"/>
  <c r="DT60" i="3" s="1"/>
  <c r="DS31" i="3"/>
  <c r="DS60" i="3" s="1"/>
  <c r="DQ31" i="3"/>
  <c r="DQ60" i="3" s="1"/>
  <c r="DP31" i="3"/>
  <c r="DP60" i="3" s="1"/>
  <c r="DN31" i="3"/>
  <c r="DN60" i="3" s="1"/>
  <c r="DM31" i="3"/>
  <c r="DM60" i="3" s="1"/>
  <c r="DK31" i="3"/>
  <c r="DK60" i="3" s="1"/>
  <c r="DJ31" i="3"/>
  <c r="DJ60" i="3" s="1"/>
  <c r="DH31" i="3"/>
  <c r="DG31" i="3"/>
  <c r="DG60" i="3" s="1"/>
  <c r="DE31" i="3"/>
  <c r="DE60" i="3" s="1"/>
  <c r="DD31" i="3"/>
  <c r="DD60" i="3" s="1"/>
  <c r="DB31" i="3"/>
  <c r="DB60" i="3" s="1"/>
  <c r="DA31" i="3"/>
  <c r="DA60" i="3" s="1"/>
  <c r="CY31" i="3"/>
  <c r="CY60" i="3" s="1"/>
  <c r="CX31" i="3"/>
  <c r="CX60" i="3" s="1"/>
  <c r="CV31" i="3"/>
  <c r="CU31" i="3"/>
  <c r="CU60" i="3" s="1"/>
  <c r="CS31" i="3"/>
  <c r="CS60" i="3" s="1"/>
  <c r="CR31" i="3"/>
  <c r="CR60" i="3" s="1"/>
  <c r="CP31" i="3"/>
  <c r="CP60" i="3" s="1"/>
  <c r="CO31" i="3"/>
  <c r="CO60" i="3" s="1"/>
  <c r="CM31" i="3"/>
  <c r="CM60" i="3" s="1"/>
  <c r="CL31" i="3"/>
  <c r="CL60" i="3" s="1"/>
  <c r="CJ31" i="3"/>
  <c r="CI31" i="3"/>
  <c r="CI60" i="3" s="1"/>
  <c r="CG31" i="3"/>
  <c r="CG60" i="3" s="1"/>
  <c r="CF31" i="3"/>
  <c r="CF60" i="3" s="1"/>
  <c r="CD31" i="3"/>
  <c r="CD60" i="3" s="1"/>
  <c r="CC31" i="3"/>
  <c r="CC60" i="3" s="1"/>
  <c r="CA31" i="3"/>
  <c r="CA60" i="3" s="1"/>
  <c r="BZ31" i="3"/>
  <c r="BZ60" i="3" s="1"/>
  <c r="BX31" i="3"/>
  <c r="BX60" i="3" s="1"/>
  <c r="BW31" i="3"/>
  <c r="BW60" i="3" s="1"/>
  <c r="BU31" i="3"/>
  <c r="BU60" i="3" s="1"/>
  <c r="BT31" i="3"/>
  <c r="BT60" i="3" s="1"/>
  <c r="BR31" i="3"/>
  <c r="BR60" i="3" s="1"/>
  <c r="BQ31" i="3"/>
  <c r="BQ60" i="3" s="1"/>
  <c r="BO31" i="3"/>
  <c r="BO60" i="3" s="1"/>
  <c r="BN31" i="3"/>
  <c r="BN60" i="3" s="1"/>
  <c r="BL31" i="3"/>
  <c r="BL60" i="3" s="1"/>
  <c r="BK31" i="3"/>
  <c r="BK60" i="3" s="1"/>
  <c r="BI31" i="3"/>
  <c r="BI60" i="3" s="1"/>
  <c r="BH31" i="3"/>
  <c r="BH60" i="3" s="1"/>
  <c r="BF31" i="3"/>
  <c r="BF60" i="3" s="1"/>
  <c r="BE31" i="3"/>
  <c r="BE60" i="3" s="1"/>
  <c r="BC31" i="3"/>
  <c r="BC60" i="3" s="1"/>
  <c r="BB31" i="3"/>
  <c r="BB60" i="3" s="1"/>
  <c r="AZ31" i="3"/>
  <c r="AZ60" i="3" s="1"/>
  <c r="AY31" i="3"/>
  <c r="AY60" i="3" s="1"/>
  <c r="AW31" i="3"/>
  <c r="AW60" i="3" s="1"/>
  <c r="AV31" i="3"/>
  <c r="AV60" i="3" s="1"/>
  <c r="AT31" i="3"/>
  <c r="AT60" i="3" s="1"/>
  <c r="AS31" i="3"/>
  <c r="AS60" i="3" s="1"/>
  <c r="AQ31" i="3"/>
  <c r="AQ60" i="3" s="1"/>
  <c r="AP31" i="3"/>
  <c r="AP60" i="3" s="1"/>
  <c r="AN31" i="3"/>
  <c r="AM31" i="3"/>
  <c r="AM60" i="3" s="1"/>
  <c r="AK31" i="3"/>
  <c r="AK60" i="3" s="1"/>
  <c r="AJ31" i="3"/>
  <c r="AJ60" i="3" s="1"/>
  <c r="AH31" i="3"/>
  <c r="AH60" i="3" s="1"/>
  <c r="AG31" i="3"/>
  <c r="AG60" i="3" s="1"/>
  <c r="AE31" i="3"/>
  <c r="AE60" i="3" s="1"/>
  <c r="AD31" i="3"/>
  <c r="AD60" i="3" s="1"/>
  <c r="AB31" i="3"/>
  <c r="AA31" i="3"/>
  <c r="AA60" i="3" s="1"/>
  <c r="Y31" i="3"/>
  <c r="Y60" i="3" s="1"/>
  <c r="X31" i="3"/>
  <c r="X60" i="3" s="1"/>
  <c r="V31" i="3"/>
  <c r="V60" i="3" s="1"/>
  <c r="U31" i="3"/>
  <c r="U60" i="3" s="1"/>
  <c r="S31" i="3"/>
  <c r="S60" i="3" s="1"/>
  <c r="R31" i="3"/>
  <c r="R60" i="3" s="1"/>
  <c r="P31" i="3"/>
  <c r="P60" i="3" s="1"/>
  <c r="O31" i="3"/>
  <c r="O60" i="3" s="1"/>
  <c r="M31" i="3"/>
  <c r="M60" i="3" s="1"/>
  <c r="L31" i="3"/>
  <c r="L60" i="3" s="1"/>
  <c r="J31" i="3"/>
  <c r="J60" i="3" s="1"/>
  <c r="I31" i="3"/>
  <c r="I60" i="3" s="1"/>
  <c r="G31" i="3"/>
  <c r="G60" i="3" s="1"/>
  <c r="F31" i="3"/>
  <c r="F60" i="3" s="1"/>
  <c r="E31" i="3"/>
  <c r="E60" i="3" s="1"/>
  <c r="B28" i="3"/>
  <c r="F27" i="3"/>
  <c r="G27" i="3" s="1"/>
  <c r="H27" i="3" s="1"/>
  <c r="I27" i="3" s="1"/>
  <c r="J27" i="3" s="1"/>
  <c r="K27" i="3" s="1"/>
  <c r="L27" i="3" s="1"/>
  <c r="M27" i="3" s="1"/>
  <c r="N27" i="3" s="1"/>
  <c r="O27" i="3" s="1"/>
  <c r="P27" i="3" s="1"/>
  <c r="Q27" i="3" s="1"/>
  <c r="R27" i="3" s="1"/>
  <c r="S27" i="3" s="1"/>
  <c r="T27" i="3" s="1"/>
  <c r="U27" i="3" s="1"/>
  <c r="V27" i="3" s="1"/>
  <c r="W27" i="3" s="1"/>
  <c r="X27" i="3" s="1"/>
  <c r="Y27" i="3" s="1"/>
  <c r="Z27" i="3" s="1"/>
  <c r="AA27" i="3" s="1"/>
  <c r="AB27" i="3" s="1"/>
  <c r="AC27" i="3" s="1"/>
  <c r="AD27" i="3" s="1"/>
  <c r="AE27" i="3" s="1"/>
  <c r="AF27" i="3" s="1"/>
  <c r="AG27" i="3" s="1"/>
  <c r="AH27" i="3" s="1"/>
  <c r="AI27" i="3" s="1"/>
  <c r="AJ27" i="3" s="1"/>
  <c r="AK27" i="3" s="1"/>
  <c r="AL27" i="3" s="1"/>
  <c r="AM27" i="3" s="1"/>
  <c r="AN27" i="3" s="1"/>
  <c r="AO27" i="3" s="1"/>
  <c r="AP27" i="3" s="1"/>
  <c r="AQ27" i="3" s="1"/>
  <c r="AR27" i="3" s="1"/>
  <c r="AS27" i="3" s="1"/>
  <c r="AT27" i="3" s="1"/>
  <c r="AU27" i="3" s="1"/>
  <c r="AV27" i="3" s="1"/>
  <c r="AW27" i="3" s="1"/>
  <c r="AX27" i="3" s="1"/>
  <c r="AY27" i="3" s="1"/>
  <c r="AZ27" i="3" s="1"/>
  <c r="BA27" i="3" s="1"/>
  <c r="BB27" i="3" s="1"/>
  <c r="BC27" i="3" s="1"/>
  <c r="BD27" i="3" s="1"/>
  <c r="BE27" i="3" s="1"/>
  <c r="BF27" i="3" s="1"/>
  <c r="BG27" i="3" s="1"/>
  <c r="BH27" i="3" s="1"/>
  <c r="BI27" i="3" s="1"/>
  <c r="BJ27" i="3" s="1"/>
  <c r="BK27" i="3" s="1"/>
  <c r="BL27" i="3" s="1"/>
  <c r="BM27" i="3" s="1"/>
  <c r="BN27" i="3" s="1"/>
  <c r="BO27" i="3" s="1"/>
  <c r="BP27" i="3" s="1"/>
  <c r="BQ27" i="3" s="1"/>
  <c r="BR27" i="3" s="1"/>
  <c r="BS27" i="3" s="1"/>
  <c r="BT27" i="3" s="1"/>
  <c r="BU27" i="3" s="1"/>
  <c r="BV27" i="3" s="1"/>
  <c r="BW27" i="3" s="1"/>
  <c r="BX27" i="3" s="1"/>
  <c r="BY27" i="3" s="1"/>
  <c r="BZ27" i="3" s="1"/>
  <c r="CA27" i="3" s="1"/>
  <c r="CB27" i="3" s="1"/>
  <c r="CC27" i="3" s="1"/>
  <c r="CD27" i="3" s="1"/>
  <c r="CE27" i="3" s="1"/>
  <c r="CF27" i="3" s="1"/>
  <c r="CG27" i="3" s="1"/>
  <c r="CH27" i="3" s="1"/>
  <c r="CI27" i="3" s="1"/>
  <c r="CJ27" i="3" s="1"/>
  <c r="CK27" i="3" s="1"/>
  <c r="CL27" i="3" s="1"/>
  <c r="CM27" i="3" s="1"/>
  <c r="CN27" i="3" s="1"/>
  <c r="CO27" i="3" s="1"/>
  <c r="CP27" i="3" s="1"/>
  <c r="CQ27" i="3" s="1"/>
  <c r="CR27" i="3" s="1"/>
  <c r="CS27" i="3" s="1"/>
  <c r="CT27" i="3" s="1"/>
  <c r="CU27" i="3" s="1"/>
  <c r="CV27" i="3" s="1"/>
  <c r="CW27" i="3" s="1"/>
  <c r="CX27" i="3" s="1"/>
  <c r="CY27" i="3" s="1"/>
  <c r="CZ27" i="3" s="1"/>
  <c r="DA27" i="3" s="1"/>
  <c r="DB27" i="3" s="1"/>
  <c r="DC27" i="3" s="1"/>
  <c r="DD27" i="3" s="1"/>
  <c r="DE27" i="3" s="1"/>
  <c r="DF27" i="3" s="1"/>
  <c r="DG27" i="3" s="1"/>
  <c r="DH27" i="3" s="1"/>
  <c r="DI27" i="3" s="1"/>
  <c r="DJ27" i="3" s="1"/>
  <c r="DK27" i="3" s="1"/>
  <c r="DL27" i="3" s="1"/>
  <c r="DM27" i="3" s="1"/>
  <c r="DN27" i="3" s="1"/>
  <c r="DO27" i="3" s="1"/>
  <c r="DP27" i="3" s="1"/>
  <c r="DQ27" i="3" s="1"/>
  <c r="DR27" i="3" s="1"/>
  <c r="DS27" i="3" s="1"/>
  <c r="DT27" i="3" s="1"/>
  <c r="DV26" i="3"/>
  <c r="AB26" i="3"/>
  <c r="AN26" i="3" s="1"/>
  <c r="AZ26" i="3" s="1"/>
  <c r="BL26" i="3" s="1"/>
  <c r="BX26" i="3" s="1"/>
  <c r="CJ26" i="3" s="1"/>
  <c r="CV26" i="3" s="1"/>
  <c r="DH26" i="3" s="1"/>
  <c r="DT26" i="3" s="1"/>
  <c r="AA26" i="3"/>
  <c r="AM26" i="3" s="1"/>
  <c r="AY26" i="3" s="1"/>
  <c r="BK26" i="3" s="1"/>
  <c r="BW26" i="3" s="1"/>
  <c r="CI26" i="3" s="1"/>
  <c r="CU26" i="3" s="1"/>
  <c r="DG26" i="3" s="1"/>
  <c r="DS26" i="3" s="1"/>
  <c r="Z26" i="3"/>
  <c r="AL26" i="3" s="1"/>
  <c r="AX26" i="3" s="1"/>
  <c r="BJ26" i="3" s="1"/>
  <c r="BV26" i="3" s="1"/>
  <c r="CH26" i="3" s="1"/>
  <c r="CT26" i="3" s="1"/>
  <c r="DF26" i="3" s="1"/>
  <c r="DR26" i="3" s="1"/>
  <c r="Y26" i="3"/>
  <c r="AK26" i="3" s="1"/>
  <c r="AW26" i="3" s="1"/>
  <c r="BI26" i="3" s="1"/>
  <c r="BU26" i="3" s="1"/>
  <c r="CG26" i="3" s="1"/>
  <c r="CS26" i="3" s="1"/>
  <c r="DE26" i="3" s="1"/>
  <c r="DQ26" i="3" s="1"/>
  <c r="X26" i="3"/>
  <c r="AJ26" i="3" s="1"/>
  <c r="AV26" i="3" s="1"/>
  <c r="BH26" i="3" s="1"/>
  <c r="BT26" i="3" s="1"/>
  <c r="CF26" i="3" s="1"/>
  <c r="CR26" i="3" s="1"/>
  <c r="DD26" i="3" s="1"/>
  <c r="DP26" i="3" s="1"/>
  <c r="W26" i="3"/>
  <c r="AI26" i="3" s="1"/>
  <c r="AU26" i="3" s="1"/>
  <c r="BG26" i="3" s="1"/>
  <c r="BS26" i="3" s="1"/>
  <c r="CE26" i="3" s="1"/>
  <c r="CQ26" i="3" s="1"/>
  <c r="DC26" i="3" s="1"/>
  <c r="DO26" i="3" s="1"/>
  <c r="V26" i="3"/>
  <c r="AH26" i="3" s="1"/>
  <c r="AT26" i="3" s="1"/>
  <c r="BF26" i="3" s="1"/>
  <c r="BR26" i="3" s="1"/>
  <c r="CD26" i="3" s="1"/>
  <c r="CP26" i="3" s="1"/>
  <c r="DB26" i="3" s="1"/>
  <c r="DN26" i="3" s="1"/>
  <c r="U26" i="3"/>
  <c r="AG26" i="3" s="1"/>
  <c r="AS26" i="3" s="1"/>
  <c r="BE26" i="3" s="1"/>
  <c r="BQ26" i="3" s="1"/>
  <c r="CC26" i="3" s="1"/>
  <c r="CO26" i="3" s="1"/>
  <c r="DA26" i="3" s="1"/>
  <c r="DM26" i="3" s="1"/>
  <c r="T26" i="3"/>
  <c r="AF26" i="3" s="1"/>
  <c r="AR26" i="3" s="1"/>
  <c r="BD26" i="3" s="1"/>
  <c r="BP26" i="3" s="1"/>
  <c r="CB26" i="3" s="1"/>
  <c r="CN26" i="3" s="1"/>
  <c r="CZ26" i="3" s="1"/>
  <c r="DL26" i="3" s="1"/>
  <c r="S26" i="3"/>
  <c r="AE26" i="3" s="1"/>
  <c r="AQ26" i="3" s="1"/>
  <c r="BC26" i="3" s="1"/>
  <c r="BO26" i="3" s="1"/>
  <c r="CA26" i="3" s="1"/>
  <c r="CM26" i="3" s="1"/>
  <c r="CY26" i="3" s="1"/>
  <c r="DK26" i="3" s="1"/>
  <c r="R26" i="3"/>
  <c r="AD26" i="3" s="1"/>
  <c r="AP26" i="3" s="1"/>
  <c r="BB26" i="3" s="1"/>
  <c r="BN26" i="3" s="1"/>
  <c r="BZ26" i="3" s="1"/>
  <c r="CL26" i="3" s="1"/>
  <c r="CX26" i="3" s="1"/>
  <c r="DJ26" i="3" s="1"/>
  <c r="Q26" i="3"/>
  <c r="AC26" i="3" s="1"/>
  <c r="AO26" i="3" s="1"/>
  <c r="BA26" i="3" s="1"/>
  <c r="BM26" i="3" s="1"/>
  <c r="BY26" i="3" s="1"/>
  <c r="CK26" i="3" s="1"/>
  <c r="CW26" i="3" s="1"/>
  <c r="DI26" i="3" s="1"/>
  <c r="AB24" i="3"/>
  <c r="AN24" i="3" s="1"/>
  <c r="AZ24" i="3" s="1"/>
  <c r="BL24" i="3" s="1"/>
  <c r="BX24" i="3" s="1"/>
  <c r="CJ24" i="3" s="1"/>
  <c r="CV24" i="3" s="1"/>
  <c r="DH24" i="3" s="1"/>
  <c r="DT24" i="3" s="1"/>
  <c r="F23" i="3"/>
  <c r="G23" i="3" s="1"/>
  <c r="H23" i="3" s="1"/>
  <c r="I23" i="3" s="1"/>
  <c r="J23" i="3" s="1"/>
  <c r="K23" i="3" s="1"/>
  <c r="L23" i="3" s="1"/>
  <c r="M23" i="3" s="1"/>
  <c r="N23" i="3" s="1"/>
  <c r="O23" i="3" s="1"/>
  <c r="P23" i="3" s="1"/>
  <c r="Q23" i="3" s="1"/>
  <c r="R23" i="3" s="1"/>
  <c r="S23" i="3" s="1"/>
  <c r="T23" i="3" s="1"/>
  <c r="U23" i="3" s="1"/>
  <c r="V23" i="3" s="1"/>
  <c r="W23" i="3" s="1"/>
  <c r="X23" i="3" s="1"/>
  <c r="Y23" i="3" s="1"/>
  <c r="Z23" i="3" s="1"/>
  <c r="AA23" i="3" s="1"/>
  <c r="AB23" i="3" s="1"/>
  <c r="AC23" i="3" s="1"/>
  <c r="AD23" i="3" s="1"/>
  <c r="AE23" i="3" s="1"/>
  <c r="AF23" i="3" s="1"/>
  <c r="AG23" i="3" s="1"/>
  <c r="AH23" i="3" s="1"/>
  <c r="AI23" i="3" s="1"/>
  <c r="AJ23" i="3" s="1"/>
  <c r="AK23" i="3" s="1"/>
  <c r="AL23" i="3" s="1"/>
  <c r="AM23" i="3" s="1"/>
  <c r="AN23" i="3" s="1"/>
  <c r="AO23" i="3" s="1"/>
  <c r="AP23" i="3" s="1"/>
  <c r="AQ23" i="3" s="1"/>
  <c r="AR23" i="3" s="1"/>
  <c r="AS23" i="3" s="1"/>
  <c r="AT23" i="3" s="1"/>
  <c r="AU23" i="3" s="1"/>
  <c r="AV23" i="3" s="1"/>
  <c r="AW23" i="3" s="1"/>
  <c r="AX23" i="3" s="1"/>
  <c r="AY23" i="3" s="1"/>
  <c r="AZ23" i="3" s="1"/>
  <c r="BA23" i="3" s="1"/>
  <c r="BB23" i="3" s="1"/>
  <c r="BC23" i="3" s="1"/>
  <c r="BD23" i="3" s="1"/>
  <c r="BE23" i="3" s="1"/>
  <c r="BF23" i="3" s="1"/>
  <c r="BG23" i="3" s="1"/>
  <c r="BH23" i="3" s="1"/>
  <c r="BI23" i="3" s="1"/>
  <c r="BJ23" i="3" s="1"/>
  <c r="BK23" i="3" s="1"/>
  <c r="BL23" i="3" s="1"/>
  <c r="BM23" i="3" s="1"/>
  <c r="BN23" i="3" s="1"/>
  <c r="BO23" i="3" s="1"/>
  <c r="BP23" i="3" s="1"/>
  <c r="BQ23" i="3" s="1"/>
  <c r="BR23" i="3" s="1"/>
  <c r="BS23" i="3" s="1"/>
  <c r="BT23" i="3" s="1"/>
  <c r="BU23" i="3" s="1"/>
  <c r="BV23" i="3" s="1"/>
  <c r="BW23" i="3" s="1"/>
  <c r="BX23" i="3" s="1"/>
  <c r="BY23" i="3" s="1"/>
  <c r="BZ23" i="3" s="1"/>
  <c r="CA23" i="3" s="1"/>
  <c r="CB23" i="3" s="1"/>
  <c r="CC23" i="3" s="1"/>
  <c r="CD23" i="3" s="1"/>
  <c r="CE23" i="3" s="1"/>
  <c r="CF23" i="3" s="1"/>
  <c r="CG23" i="3" s="1"/>
  <c r="CH23" i="3" s="1"/>
  <c r="CI23" i="3" s="1"/>
  <c r="CJ23" i="3" s="1"/>
  <c r="CK23" i="3" s="1"/>
  <c r="CL23" i="3" s="1"/>
  <c r="CM23" i="3" s="1"/>
  <c r="CN23" i="3" s="1"/>
  <c r="CO23" i="3" s="1"/>
  <c r="CP23" i="3" s="1"/>
  <c r="CQ23" i="3" s="1"/>
  <c r="CR23" i="3" s="1"/>
  <c r="CS23" i="3" s="1"/>
  <c r="CT23" i="3" s="1"/>
  <c r="CU23" i="3" s="1"/>
  <c r="CV23" i="3" s="1"/>
  <c r="CW23" i="3" s="1"/>
  <c r="CX23" i="3" s="1"/>
  <c r="CY23" i="3" s="1"/>
  <c r="CZ23" i="3" s="1"/>
  <c r="DA23" i="3" s="1"/>
  <c r="DB23" i="3" s="1"/>
  <c r="DC23" i="3" s="1"/>
  <c r="DD23" i="3" s="1"/>
  <c r="DE23" i="3" s="1"/>
  <c r="DF23" i="3" s="1"/>
  <c r="DG23" i="3" s="1"/>
  <c r="DH23" i="3" s="1"/>
  <c r="DI23" i="3" s="1"/>
  <c r="DJ23" i="3" s="1"/>
  <c r="DK23" i="3" s="1"/>
  <c r="DL23" i="3" s="1"/>
  <c r="DM23" i="3" s="1"/>
  <c r="DN23" i="3" s="1"/>
  <c r="DO23" i="3" s="1"/>
  <c r="DP23" i="3" s="1"/>
  <c r="DQ23" i="3" s="1"/>
  <c r="DR23" i="3" s="1"/>
  <c r="DS23" i="3" s="1"/>
  <c r="DT23" i="3" s="1"/>
  <c r="G61" i="2"/>
  <c r="E61" i="2"/>
  <c r="EB38" i="2"/>
  <c r="DZ38" i="2"/>
  <c r="DP38" i="2"/>
  <c r="DN38" i="2"/>
  <c r="DD38" i="2"/>
  <c r="DB38" i="2"/>
  <c r="CR38" i="2"/>
  <c r="CP38" i="2"/>
  <c r="CF38" i="2"/>
  <c r="CD38" i="2"/>
  <c r="BT38" i="2"/>
  <c r="BR38" i="2"/>
  <c r="BH38" i="2"/>
  <c r="BF38" i="2"/>
  <c r="AV38" i="2"/>
  <c r="AT38" i="2"/>
  <c r="AJ38" i="2"/>
  <c r="AH38" i="2"/>
  <c r="X38" i="2"/>
  <c r="V38" i="2"/>
  <c r="L38" i="2"/>
  <c r="J38" i="2"/>
  <c r="G32" i="2"/>
  <c r="E32" i="2"/>
  <c r="DT31" i="2"/>
  <c r="DT60" i="2" s="1"/>
  <c r="DS31" i="2"/>
  <c r="DS60" i="2" s="1"/>
  <c r="DQ31" i="2"/>
  <c r="DQ60" i="2" s="1"/>
  <c r="DP31" i="2"/>
  <c r="DP60" i="2" s="1"/>
  <c r="DN31" i="2"/>
  <c r="DN60" i="2" s="1"/>
  <c r="DM31" i="2"/>
  <c r="DM60" i="2" s="1"/>
  <c r="DK31" i="2"/>
  <c r="DK60" i="2" s="1"/>
  <c r="DJ31" i="2"/>
  <c r="DJ60" i="2" s="1"/>
  <c r="DH31" i="2"/>
  <c r="DH60" i="2" s="1"/>
  <c r="DG31" i="2"/>
  <c r="DG60" i="2" s="1"/>
  <c r="DE31" i="2"/>
  <c r="DE60" i="2" s="1"/>
  <c r="DD31" i="2"/>
  <c r="DD60" i="2" s="1"/>
  <c r="DB31" i="2"/>
  <c r="DB60" i="2" s="1"/>
  <c r="DA31" i="2"/>
  <c r="DA60" i="2" s="1"/>
  <c r="CY31" i="2"/>
  <c r="CY60" i="2" s="1"/>
  <c r="CX31" i="2"/>
  <c r="CX60" i="2" s="1"/>
  <c r="CV31" i="2"/>
  <c r="CV60" i="2" s="1"/>
  <c r="CU31" i="2"/>
  <c r="CU60" i="2" s="1"/>
  <c r="CS31" i="2"/>
  <c r="CS60" i="2" s="1"/>
  <c r="CR31" i="2"/>
  <c r="CR60" i="2" s="1"/>
  <c r="CP31" i="2"/>
  <c r="CP60" i="2" s="1"/>
  <c r="CO31" i="2"/>
  <c r="CO60" i="2" s="1"/>
  <c r="CM31" i="2"/>
  <c r="CM60" i="2" s="1"/>
  <c r="CL31" i="2"/>
  <c r="CL60" i="2" s="1"/>
  <c r="CJ31" i="2"/>
  <c r="CJ60" i="2" s="1"/>
  <c r="CI31" i="2"/>
  <c r="CI60" i="2" s="1"/>
  <c r="CG31" i="2"/>
  <c r="CG60" i="2" s="1"/>
  <c r="CF31" i="2"/>
  <c r="CF60" i="2" s="1"/>
  <c r="CD31" i="2"/>
  <c r="CD60" i="2" s="1"/>
  <c r="CC31" i="2"/>
  <c r="CC60" i="2" s="1"/>
  <c r="CA31" i="2"/>
  <c r="CA60" i="2" s="1"/>
  <c r="BZ31" i="2"/>
  <c r="BZ60" i="2" s="1"/>
  <c r="BX31" i="2"/>
  <c r="BX60" i="2" s="1"/>
  <c r="BW31" i="2"/>
  <c r="BW60" i="2" s="1"/>
  <c r="BU31" i="2"/>
  <c r="BU60" i="2" s="1"/>
  <c r="BT31" i="2"/>
  <c r="BT60" i="2" s="1"/>
  <c r="BR31" i="2"/>
  <c r="BR60" i="2" s="1"/>
  <c r="BQ31" i="2"/>
  <c r="BQ60" i="2" s="1"/>
  <c r="BO31" i="2"/>
  <c r="BO60" i="2" s="1"/>
  <c r="BN31" i="2"/>
  <c r="BN60" i="2" s="1"/>
  <c r="BL31" i="2"/>
  <c r="BL60" i="2" s="1"/>
  <c r="BK31" i="2"/>
  <c r="BK60" i="2" s="1"/>
  <c r="BI31" i="2"/>
  <c r="BI60" i="2" s="1"/>
  <c r="BH31" i="2"/>
  <c r="BH60" i="2" s="1"/>
  <c r="BF31" i="2"/>
  <c r="BF60" i="2" s="1"/>
  <c r="BE31" i="2"/>
  <c r="BE60" i="2" s="1"/>
  <c r="BC31" i="2"/>
  <c r="BC60" i="2" s="1"/>
  <c r="BB31" i="2"/>
  <c r="BB60" i="2" s="1"/>
  <c r="AZ31" i="2"/>
  <c r="AZ60" i="2" s="1"/>
  <c r="AY31" i="2"/>
  <c r="AY60" i="2" s="1"/>
  <c r="AW31" i="2"/>
  <c r="AW60" i="2" s="1"/>
  <c r="AV31" i="2"/>
  <c r="AV60" i="2" s="1"/>
  <c r="AT31" i="2"/>
  <c r="AT60" i="2" s="1"/>
  <c r="AS31" i="2"/>
  <c r="AS60" i="2" s="1"/>
  <c r="AQ31" i="2"/>
  <c r="AQ60" i="2" s="1"/>
  <c r="AP31" i="2"/>
  <c r="AP60" i="2" s="1"/>
  <c r="AN31" i="2"/>
  <c r="AN60" i="2" s="1"/>
  <c r="AM31" i="2"/>
  <c r="AM60" i="2" s="1"/>
  <c r="AK31" i="2"/>
  <c r="AK60" i="2" s="1"/>
  <c r="AJ31" i="2"/>
  <c r="AJ60" i="2" s="1"/>
  <c r="AH31" i="2"/>
  <c r="AH60" i="2" s="1"/>
  <c r="AG31" i="2"/>
  <c r="AG60" i="2" s="1"/>
  <c r="AE31" i="2"/>
  <c r="AE60" i="2" s="1"/>
  <c r="AD31" i="2"/>
  <c r="AD60" i="2" s="1"/>
  <c r="AB31" i="2"/>
  <c r="AB60" i="2" s="1"/>
  <c r="AA31" i="2"/>
  <c r="AA60" i="2" s="1"/>
  <c r="Y31" i="2"/>
  <c r="Y60" i="2" s="1"/>
  <c r="X31" i="2"/>
  <c r="X60" i="2" s="1"/>
  <c r="V31" i="2"/>
  <c r="V60" i="2" s="1"/>
  <c r="U31" i="2"/>
  <c r="U60" i="2" s="1"/>
  <c r="S31" i="2"/>
  <c r="S60" i="2" s="1"/>
  <c r="R31" i="2"/>
  <c r="R60" i="2" s="1"/>
  <c r="P31" i="2"/>
  <c r="P60" i="2" s="1"/>
  <c r="O31" i="2"/>
  <c r="O60" i="2" s="1"/>
  <c r="M31" i="2"/>
  <c r="M60" i="2" s="1"/>
  <c r="L31" i="2"/>
  <c r="L60" i="2" s="1"/>
  <c r="J31" i="2"/>
  <c r="J60" i="2" s="1"/>
  <c r="I31" i="2"/>
  <c r="I60" i="2" s="1"/>
  <c r="G31" i="2"/>
  <c r="G60" i="2" s="1"/>
  <c r="F31" i="2"/>
  <c r="F60" i="2" s="1"/>
  <c r="E31" i="2"/>
  <c r="B28" i="2"/>
  <c r="I27" i="2"/>
  <c r="J27" i="2" s="1"/>
  <c r="K27" i="2" s="1"/>
  <c r="L27" i="2" s="1"/>
  <c r="M27" i="2" s="1"/>
  <c r="N27" i="2" s="1"/>
  <c r="O27" i="2" s="1"/>
  <c r="P27" i="2" s="1"/>
  <c r="Q27" i="2" s="1"/>
  <c r="R27" i="2" s="1"/>
  <c r="S27" i="2" s="1"/>
  <c r="T27" i="2" s="1"/>
  <c r="U27" i="2" s="1"/>
  <c r="V27" i="2" s="1"/>
  <c r="W27" i="2" s="1"/>
  <c r="X27" i="2" s="1"/>
  <c r="Y27" i="2" s="1"/>
  <c r="Z27" i="2" s="1"/>
  <c r="AA27" i="2" s="1"/>
  <c r="AB27" i="2" s="1"/>
  <c r="AC27" i="2" s="1"/>
  <c r="AD27" i="2" s="1"/>
  <c r="AE27" i="2" s="1"/>
  <c r="AF27" i="2" s="1"/>
  <c r="AG27" i="2" s="1"/>
  <c r="AH27" i="2" s="1"/>
  <c r="AI27" i="2" s="1"/>
  <c r="AJ27" i="2" s="1"/>
  <c r="AK27" i="2" s="1"/>
  <c r="AL27" i="2" s="1"/>
  <c r="AM27" i="2" s="1"/>
  <c r="AN27" i="2" s="1"/>
  <c r="AO27" i="2" s="1"/>
  <c r="AP27" i="2" s="1"/>
  <c r="AQ27" i="2" s="1"/>
  <c r="AR27" i="2" s="1"/>
  <c r="AS27" i="2" s="1"/>
  <c r="AT27" i="2" s="1"/>
  <c r="AU27" i="2" s="1"/>
  <c r="AV27" i="2" s="1"/>
  <c r="AW27" i="2" s="1"/>
  <c r="AX27" i="2" s="1"/>
  <c r="AY27" i="2" s="1"/>
  <c r="AZ27" i="2" s="1"/>
  <c r="BA27" i="2" s="1"/>
  <c r="BB27" i="2" s="1"/>
  <c r="BC27" i="2" s="1"/>
  <c r="BD27" i="2" s="1"/>
  <c r="BE27" i="2" s="1"/>
  <c r="BF27" i="2" s="1"/>
  <c r="BG27" i="2" s="1"/>
  <c r="BH27" i="2" s="1"/>
  <c r="BI27" i="2" s="1"/>
  <c r="BJ27" i="2" s="1"/>
  <c r="BK27" i="2" s="1"/>
  <c r="BL27" i="2" s="1"/>
  <c r="BM27" i="2" s="1"/>
  <c r="BN27" i="2" s="1"/>
  <c r="BO27" i="2" s="1"/>
  <c r="BP27" i="2" s="1"/>
  <c r="BQ27" i="2" s="1"/>
  <c r="BR27" i="2" s="1"/>
  <c r="BS27" i="2" s="1"/>
  <c r="BT27" i="2" s="1"/>
  <c r="BU27" i="2" s="1"/>
  <c r="BV27" i="2" s="1"/>
  <c r="BW27" i="2" s="1"/>
  <c r="BX27" i="2" s="1"/>
  <c r="BY27" i="2" s="1"/>
  <c r="BZ27" i="2" s="1"/>
  <c r="CA27" i="2" s="1"/>
  <c r="CB27" i="2" s="1"/>
  <c r="CC27" i="2" s="1"/>
  <c r="CD27" i="2" s="1"/>
  <c r="CE27" i="2" s="1"/>
  <c r="CF27" i="2" s="1"/>
  <c r="CG27" i="2" s="1"/>
  <c r="CH27" i="2" s="1"/>
  <c r="CI27" i="2" s="1"/>
  <c r="CJ27" i="2" s="1"/>
  <c r="CK27" i="2" s="1"/>
  <c r="CL27" i="2" s="1"/>
  <c r="CM27" i="2" s="1"/>
  <c r="CN27" i="2" s="1"/>
  <c r="CO27" i="2" s="1"/>
  <c r="CP27" i="2" s="1"/>
  <c r="CQ27" i="2" s="1"/>
  <c r="CR27" i="2" s="1"/>
  <c r="CS27" i="2" s="1"/>
  <c r="CT27" i="2" s="1"/>
  <c r="CU27" i="2" s="1"/>
  <c r="CV27" i="2" s="1"/>
  <c r="CW27" i="2" s="1"/>
  <c r="CX27" i="2" s="1"/>
  <c r="CY27" i="2" s="1"/>
  <c r="CZ27" i="2" s="1"/>
  <c r="DA27" i="2" s="1"/>
  <c r="DB27" i="2" s="1"/>
  <c r="DC27" i="2" s="1"/>
  <c r="DD27" i="2" s="1"/>
  <c r="DE27" i="2" s="1"/>
  <c r="DF27" i="2" s="1"/>
  <c r="DG27" i="2" s="1"/>
  <c r="DH27" i="2" s="1"/>
  <c r="DI27" i="2" s="1"/>
  <c r="DJ27" i="2" s="1"/>
  <c r="DK27" i="2" s="1"/>
  <c r="DL27" i="2" s="1"/>
  <c r="DM27" i="2" s="1"/>
  <c r="DN27" i="2" s="1"/>
  <c r="DO27" i="2" s="1"/>
  <c r="DP27" i="2" s="1"/>
  <c r="DQ27" i="2" s="1"/>
  <c r="DR27" i="2" s="1"/>
  <c r="DS27" i="2" s="1"/>
  <c r="DT27" i="2" s="1"/>
  <c r="F27" i="2"/>
  <c r="G27" i="2" s="1"/>
  <c r="H27" i="2" s="1"/>
  <c r="DW26" i="2"/>
  <c r="DV26" i="2"/>
  <c r="AK26" i="2"/>
  <c r="AW26" i="2" s="1"/>
  <c r="BI26" i="2" s="1"/>
  <c r="BU26" i="2" s="1"/>
  <c r="CG26" i="2" s="1"/>
  <c r="CS26" i="2" s="1"/>
  <c r="DE26" i="2" s="1"/>
  <c r="DQ26" i="2" s="1"/>
  <c r="AB26" i="2"/>
  <c r="AN26" i="2" s="1"/>
  <c r="AZ26" i="2" s="1"/>
  <c r="BL26" i="2" s="1"/>
  <c r="BX26" i="2" s="1"/>
  <c r="CJ26" i="2" s="1"/>
  <c r="CV26" i="2" s="1"/>
  <c r="DH26" i="2" s="1"/>
  <c r="DT26" i="2" s="1"/>
  <c r="AA26" i="2"/>
  <c r="AM26" i="2" s="1"/>
  <c r="AY26" i="2" s="1"/>
  <c r="BK26" i="2" s="1"/>
  <c r="BW26" i="2" s="1"/>
  <c r="CI26" i="2" s="1"/>
  <c r="CU26" i="2" s="1"/>
  <c r="DG26" i="2" s="1"/>
  <c r="DS26" i="2" s="1"/>
  <c r="Z26" i="2"/>
  <c r="AL26" i="2" s="1"/>
  <c r="AX26" i="2" s="1"/>
  <c r="BJ26" i="2" s="1"/>
  <c r="BV26" i="2" s="1"/>
  <c r="CH26" i="2" s="1"/>
  <c r="CT26" i="2" s="1"/>
  <c r="DF26" i="2" s="1"/>
  <c r="DR26" i="2" s="1"/>
  <c r="Y26" i="2"/>
  <c r="X26" i="2"/>
  <c r="AJ26" i="2" s="1"/>
  <c r="AV26" i="2" s="1"/>
  <c r="BH26" i="2" s="1"/>
  <c r="BT26" i="2" s="1"/>
  <c r="CF26" i="2" s="1"/>
  <c r="CR26" i="2" s="1"/>
  <c r="DD26" i="2" s="1"/>
  <c r="DP26" i="2" s="1"/>
  <c r="W26" i="2"/>
  <c r="AI26" i="2" s="1"/>
  <c r="AU26" i="2" s="1"/>
  <c r="BG26" i="2" s="1"/>
  <c r="BS26" i="2" s="1"/>
  <c r="CE26" i="2" s="1"/>
  <c r="CQ26" i="2" s="1"/>
  <c r="DC26" i="2" s="1"/>
  <c r="DO26" i="2" s="1"/>
  <c r="V26" i="2"/>
  <c r="AH26" i="2" s="1"/>
  <c r="AT26" i="2" s="1"/>
  <c r="BF26" i="2" s="1"/>
  <c r="BR26" i="2" s="1"/>
  <c r="CD26" i="2" s="1"/>
  <c r="CP26" i="2" s="1"/>
  <c r="DB26" i="2" s="1"/>
  <c r="DN26" i="2" s="1"/>
  <c r="U26" i="2"/>
  <c r="AG26" i="2" s="1"/>
  <c r="AS26" i="2" s="1"/>
  <c r="BE26" i="2" s="1"/>
  <c r="BQ26" i="2" s="1"/>
  <c r="CC26" i="2" s="1"/>
  <c r="CO26" i="2" s="1"/>
  <c r="DA26" i="2" s="1"/>
  <c r="DM26" i="2" s="1"/>
  <c r="T26" i="2"/>
  <c r="AF26" i="2" s="1"/>
  <c r="AR26" i="2" s="1"/>
  <c r="BD26" i="2" s="1"/>
  <c r="BP26" i="2" s="1"/>
  <c r="CB26" i="2" s="1"/>
  <c r="CN26" i="2" s="1"/>
  <c r="CZ26" i="2" s="1"/>
  <c r="DL26" i="2" s="1"/>
  <c r="S26" i="2"/>
  <c r="AE26" i="2" s="1"/>
  <c r="AQ26" i="2" s="1"/>
  <c r="BC26" i="2" s="1"/>
  <c r="BO26" i="2" s="1"/>
  <c r="CA26" i="2" s="1"/>
  <c r="CM26" i="2" s="1"/>
  <c r="CY26" i="2" s="1"/>
  <c r="DK26" i="2" s="1"/>
  <c r="R26" i="2"/>
  <c r="AD26" i="2" s="1"/>
  <c r="AP26" i="2" s="1"/>
  <c r="BB26" i="2" s="1"/>
  <c r="BN26" i="2" s="1"/>
  <c r="BZ26" i="2" s="1"/>
  <c r="CL26" i="2" s="1"/>
  <c r="CX26" i="2" s="1"/>
  <c r="DJ26" i="2" s="1"/>
  <c r="Q26" i="2"/>
  <c r="AB24" i="2"/>
  <c r="AN24" i="2" s="1"/>
  <c r="AZ24" i="2" s="1"/>
  <c r="BL24" i="2" s="1"/>
  <c r="BX24" i="2" s="1"/>
  <c r="CJ24" i="2" s="1"/>
  <c r="CV24" i="2" s="1"/>
  <c r="DH24" i="2" s="1"/>
  <c r="DT24" i="2" s="1"/>
  <c r="H23" i="2"/>
  <c r="I23" i="2" s="1"/>
  <c r="J23" i="2" s="1"/>
  <c r="K23" i="2" s="1"/>
  <c r="L23" i="2" s="1"/>
  <c r="M23" i="2" s="1"/>
  <c r="N23" i="2" s="1"/>
  <c r="O23" i="2" s="1"/>
  <c r="P23" i="2" s="1"/>
  <c r="Q23" i="2" s="1"/>
  <c r="R23" i="2" s="1"/>
  <c r="S23" i="2" s="1"/>
  <c r="T23" i="2" s="1"/>
  <c r="U23" i="2" s="1"/>
  <c r="V23" i="2" s="1"/>
  <c r="W23" i="2" s="1"/>
  <c r="X23" i="2" s="1"/>
  <c r="Y23" i="2" s="1"/>
  <c r="Z23" i="2" s="1"/>
  <c r="AA23" i="2" s="1"/>
  <c r="AB23" i="2" s="1"/>
  <c r="AC23" i="2" s="1"/>
  <c r="AD23" i="2" s="1"/>
  <c r="AE23" i="2" s="1"/>
  <c r="AF23" i="2" s="1"/>
  <c r="AG23" i="2" s="1"/>
  <c r="AH23" i="2" s="1"/>
  <c r="AI23" i="2" s="1"/>
  <c r="AJ23" i="2" s="1"/>
  <c r="AK23" i="2" s="1"/>
  <c r="AL23" i="2" s="1"/>
  <c r="AM23" i="2" s="1"/>
  <c r="AN23" i="2" s="1"/>
  <c r="AO23" i="2" s="1"/>
  <c r="AP23" i="2" s="1"/>
  <c r="AQ23" i="2" s="1"/>
  <c r="AR23" i="2" s="1"/>
  <c r="AS23" i="2" s="1"/>
  <c r="AT23" i="2" s="1"/>
  <c r="AU23" i="2" s="1"/>
  <c r="AV23" i="2" s="1"/>
  <c r="AW23" i="2" s="1"/>
  <c r="AX23" i="2" s="1"/>
  <c r="AY23" i="2" s="1"/>
  <c r="AZ23" i="2" s="1"/>
  <c r="BA23" i="2" s="1"/>
  <c r="BB23" i="2" s="1"/>
  <c r="BC23" i="2" s="1"/>
  <c r="BD23" i="2" s="1"/>
  <c r="BE23" i="2" s="1"/>
  <c r="BF23" i="2" s="1"/>
  <c r="BG23" i="2" s="1"/>
  <c r="BH23" i="2" s="1"/>
  <c r="BI23" i="2" s="1"/>
  <c r="BJ23" i="2" s="1"/>
  <c r="BK23" i="2" s="1"/>
  <c r="BL23" i="2" s="1"/>
  <c r="BM23" i="2" s="1"/>
  <c r="BN23" i="2" s="1"/>
  <c r="BO23" i="2" s="1"/>
  <c r="BP23" i="2" s="1"/>
  <c r="BQ23" i="2" s="1"/>
  <c r="BR23" i="2" s="1"/>
  <c r="BS23" i="2" s="1"/>
  <c r="BT23" i="2" s="1"/>
  <c r="BU23" i="2" s="1"/>
  <c r="BV23" i="2" s="1"/>
  <c r="BW23" i="2" s="1"/>
  <c r="BX23" i="2" s="1"/>
  <c r="BY23" i="2" s="1"/>
  <c r="BZ23" i="2" s="1"/>
  <c r="CA23" i="2" s="1"/>
  <c r="CB23" i="2" s="1"/>
  <c r="CC23" i="2" s="1"/>
  <c r="CD23" i="2" s="1"/>
  <c r="CE23" i="2" s="1"/>
  <c r="CF23" i="2" s="1"/>
  <c r="CG23" i="2" s="1"/>
  <c r="CH23" i="2" s="1"/>
  <c r="CI23" i="2" s="1"/>
  <c r="CJ23" i="2" s="1"/>
  <c r="CK23" i="2" s="1"/>
  <c r="CL23" i="2" s="1"/>
  <c r="CM23" i="2" s="1"/>
  <c r="CN23" i="2" s="1"/>
  <c r="CO23" i="2" s="1"/>
  <c r="CP23" i="2" s="1"/>
  <c r="CQ23" i="2" s="1"/>
  <c r="CR23" i="2" s="1"/>
  <c r="CS23" i="2" s="1"/>
  <c r="CT23" i="2" s="1"/>
  <c r="CU23" i="2" s="1"/>
  <c r="CV23" i="2" s="1"/>
  <c r="CW23" i="2" s="1"/>
  <c r="CX23" i="2" s="1"/>
  <c r="CY23" i="2" s="1"/>
  <c r="CZ23" i="2" s="1"/>
  <c r="DA23" i="2" s="1"/>
  <c r="DB23" i="2" s="1"/>
  <c r="DC23" i="2" s="1"/>
  <c r="DD23" i="2" s="1"/>
  <c r="DE23" i="2" s="1"/>
  <c r="DF23" i="2" s="1"/>
  <c r="DG23" i="2" s="1"/>
  <c r="DH23" i="2" s="1"/>
  <c r="DI23" i="2" s="1"/>
  <c r="DJ23" i="2" s="1"/>
  <c r="DK23" i="2" s="1"/>
  <c r="DL23" i="2" s="1"/>
  <c r="DM23" i="2" s="1"/>
  <c r="DN23" i="2" s="1"/>
  <c r="DO23" i="2" s="1"/>
  <c r="DP23" i="2" s="1"/>
  <c r="DQ23" i="2" s="1"/>
  <c r="DR23" i="2" s="1"/>
  <c r="DS23" i="2" s="1"/>
  <c r="DT23" i="2" s="1"/>
  <c r="G23" i="2"/>
  <c r="F23" i="2"/>
  <c r="DS38" i="2"/>
  <c r="E105" i="1"/>
  <c r="F105" i="1" s="1"/>
  <c r="G105" i="1" s="1"/>
  <c r="H105" i="1" s="1"/>
  <c r="I105" i="1" s="1"/>
  <c r="J105" i="1" s="1"/>
  <c r="K105" i="1" s="1"/>
  <c r="L105" i="1" s="1"/>
  <c r="M105" i="1" s="1"/>
  <c r="N105" i="1" s="1"/>
  <c r="O105" i="1" s="1"/>
  <c r="P105" i="1" s="1"/>
  <c r="DS101" i="1"/>
  <c r="DG101" i="1"/>
  <c r="CU101" i="1"/>
  <c r="CI101" i="1"/>
  <c r="BW101" i="1"/>
  <c r="BK101" i="1"/>
  <c r="AY101" i="1"/>
  <c r="AM101" i="1"/>
  <c r="AA101" i="1"/>
  <c r="O101" i="1"/>
  <c r="E108" i="1"/>
  <c r="F108" i="1" s="1"/>
  <c r="G108" i="1" s="1"/>
  <c r="H108" i="1" s="1"/>
  <c r="I108" i="1" s="1"/>
  <c r="J108" i="1" s="1"/>
  <c r="K108" i="1" s="1"/>
  <c r="L108" i="1" s="1"/>
  <c r="M108" i="1" s="1"/>
  <c r="N108" i="1" s="1"/>
  <c r="O108" i="1" s="1"/>
  <c r="P108" i="1" s="1"/>
  <c r="D100" i="1"/>
  <c r="E107" i="1"/>
  <c r="F107" i="1" s="1"/>
  <c r="G107" i="1" s="1"/>
  <c r="H107" i="1" s="1"/>
  <c r="I107" i="1" s="1"/>
  <c r="J107" i="1" s="1"/>
  <c r="K107" i="1" s="1"/>
  <c r="L107" i="1" s="1"/>
  <c r="M107" i="1" s="1"/>
  <c r="N107" i="1" s="1"/>
  <c r="O107" i="1" s="1"/>
  <c r="P107" i="1" s="1"/>
  <c r="D99" i="1"/>
  <c r="D98" i="1"/>
  <c r="D97" i="1"/>
  <c r="DT101" i="1"/>
  <c r="DR101" i="1"/>
  <c r="DQ101" i="1"/>
  <c r="DP101" i="1"/>
  <c r="DO101" i="1"/>
  <c r="DN101" i="1"/>
  <c r="DM101" i="1"/>
  <c r="DL101" i="1"/>
  <c r="DK101" i="1"/>
  <c r="DJ101" i="1"/>
  <c r="DI101" i="1"/>
  <c r="DH101" i="1"/>
  <c r="DF101" i="1"/>
  <c r="DE101" i="1"/>
  <c r="DD101" i="1"/>
  <c r="DC101" i="1"/>
  <c r="DB101" i="1"/>
  <c r="DA101" i="1"/>
  <c r="CZ101" i="1"/>
  <c r="CY101" i="1"/>
  <c r="CX101" i="1"/>
  <c r="CW101" i="1"/>
  <c r="CV101" i="1"/>
  <c r="CT101" i="1"/>
  <c r="CS101" i="1"/>
  <c r="CR101" i="1"/>
  <c r="CQ101" i="1"/>
  <c r="CP101" i="1"/>
  <c r="CO101" i="1"/>
  <c r="CN101" i="1"/>
  <c r="CM101" i="1"/>
  <c r="CL101" i="1"/>
  <c r="CK101" i="1"/>
  <c r="CJ101" i="1"/>
  <c r="CH101" i="1"/>
  <c r="CG101" i="1"/>
  <c r="CF101" i="1"/>
  <c r="CE101" i="1"/>
  <c r="CD101" i="1"/>
  <c r="CC101" i="1"/>
  <c r="CB101" i="1"/>
  <c r="CA101" i="1"/>
  <c r="BZ101" i="1"/>
  <c r="BY101" i="1"/>
  <c r="BX101" i="1"/>
  <c r="BV101" i="1"/>
  <c r="BU101" i="1"/>
  <c r="BT101" i="1"/>
  <c r="BS101" i="1"/>
  <c r="BR101" i="1"/>
  <c r="BQ101" i="1"/>
  <c r="BP101" i="1"/>
  <c r="BO101" i="1"/>
  <c r="BN101" i="1"/>
  <c r="BM101" i="1"/>
  <c r="BL101" i="1"/>
  <c r="BJ101" i="1"/>
  <c r="BI101" i="1"/>
  <c r="BH101" i="1"/>
  <c r="BG101" i="1"/>
  <c r="BF101" i="1"/>
  <c r="BE101" i="1"/>
  <c r="BD101" i="1"/>
  <c r="BC101" i="1"/>
  <c r="BB101" i="1"/>
  <c r="BA101" i="1"/>
  <c r="AZ101" i="1"/>
  <c r="AX101" i="1"/>
  <c r="AW101" i="1"/>
  <c r="AV101" i="1"/>
  <c r="AU101" i="1"/>
  <c r="AT101" i="1"/>
  <c r="AS101" i="1"/>
  <c r="AR101" i="1"/>
  <c r="AQ101" i="1"/>
  <c r="AP101" i="1"/>
  <c r="AO101" i="1"/>
  <c r="AN101" i="1"/>
  <c r="AL101" i="1"/>
  <c r="AK101" i="1"/>
  <c r="AJ101" i="1"/>
  <c r="AI101" i="1"/>
  <c r="AH101" i="1"/>
  <c r="AG101" i="1"/>
  <c r="AF101" i="1"/>
  <c r="AE101" i="1"/>
  <c r="AD101" i="1"/>
  <c r="AC101" i="1"/>
  <c r="AB101" i="1"/>
  <c r="Z101" i="1"/>
  <c r="Y101" i="1"/>
  <c r="X101" i="1"/>
  <c r="W101" i="1"/>
  <c r="V101" i="1"/>
  <c r="U101" i="1"/>
  <c r="T101" i="1"/>
  <c r="S101" i="1"/>
  <c r="R101" i="1"/>
  <c r="Q101" i="1"/>
  <c r="P101" i="1"/>
  <c r="N101" i="1"/>
  <c r="M101" i="1"/>
  <c r="L101" i="1"/>
  <c r="K101" i="1"/>
  <c r="J101" i="1"/>
  <c r="I101" i="1"/>
  <c r="H101" i="1"/>
  <c r="G101" i="1"/>
  <c r="F101" i="1"/>
  <c r="D96" i="1"/>
  <c r="D83" i="1"/>
  <c r="E64" i="1"/>
  <c r="G55" i="1"/>
  <c r="J50" i="1"/>
  <c r="I49" i="1"/>
  <c r="E40" i="1"/>
  <c r="F40" i="1" s="1"/>
  <c r="G36" i="1"/>
  <c r="G62" i="1" s="1"/>
  <c r="F36" i="1"/>
  <c r="E36" i="1"/>
  <c r="F35" i="1"/>
  <c r="E35" i="1"/>
  <c r="DU34" i="1"/>
  <c r="G34" i="1"/>
  <c r="H34" i="1" s="1"/>
  <c r="I34" i="1" s="1"/>
  <c r="F34" i="1"/>
  <c r="F31" i="1" s="1"/>
  <c r="D34" i="1"/>
  <c r="E42" i="1" s="1"/>
  <c r="DV33" i="1"/>
  <c r="AW33" i="1"/>
  <c r="BI33" i="1" s="1"/>
  <c r="AK33" i="1"/>
  <c r="AH33" i="1"/>
  <c r="AF33" i="1"/>
  <c r="AR33" i="1" s="1"/>
  <c r="BD33" i="1" s="1"/>
  <c r="AC33" i="1"/>
  <c r="AB33" i="1"/>
  <c r="AA33" i="1"/>
  <c r="Z33" i="1"/>
  <c r="AL33" i="1" s="1"/>
  <c r="Y33" i="1"/>
  <c r="X33" i="1"/>
  <c r="W33" i="1"/>
  <c r="V33" i="1"/>
  <c r="U33" i="1"/>
  <c r="T33" i="1"/>
  <c r="S33" i="1"/>
  <c r="AE33" i="1" s="1"/>
  <c r="R33" i="1"/>
  <c r="Q33" i="1"/>
  <c r="E31" i="1"/>
  <c r="AB30" i="1"/>
  <c r="AN30" i="1" s="1"/>
  <c r="AZ30" i="1" s="1"/>
  <c r="BL30" i="1" s="1"/>
  <c r="BX30" i="1" s="1"/>
  <c r="CJ30" i="1" s="1"/>
  <c r="CV30" i="1" s="1"/>
  <c r="DH30" i="1" s="1"/>
  <c r="DT30" i="1" s="1"/>
  <c r="K49" i="1"/>
  <c r="G12" i="1"/>
  <c r="H12" i="1" s="1"/>
  <c r="I12" i="1" s="1"/>
  <c r="J12" i="1" s="1"/>
  <c r="K12" i="1" s="1"/>
  <c r="L12" i="1" s="1"/>
  <c r="M12" i="1" s="1"/>
  <c r="N12" i="1" s="1"/>
  <c r="F12" i="1"/>
  <c r="M45" i="4" l="1"/>
  <c r="AK45" i="4"/>
  <c r="BI45" i="4"/>
  <c r="CG45" i="4"/>
  <c r="DI45" i="4"/>
  <c r="AO45" i="4"/>
  <c r="BM45" i="4"/>
  <c r="BM33" i="5" s="1"/>
  <c r="CK45" i="4"/>
  <c r="DJ45" i="4"/>
  <c r="DJ33" i="5" s="1"/>
  <c r="R45" i="4"/>
  <c r="AP45" i="4"/>
  <c r="BN45" i="4"/>
  <c r="BN33" i="5" s="1"/>
  <c r="BO34" i="6" s="1"/>
  <c r="CL45" i="4"/>
  <c r="CL71" i="4" s="1"/>
  <c r="S45" i="4"/>
  <c r="S71" i="4" s="1"/>
  <c r="AQ45" i="4"/>
  <c r="AQ71" i="4" s="1"/>
  <c r="BO45" i="4"/>
  <c r="BO71" i="4" s="1"/>
  <c r="DQ45" i="4"/>
  <c r="BD45" i="4"/>
  <c r="BD71" i="4" s="1"/>
  <c r="CB45" i="4"/>
  <c r="CB71" i="4" s="1"/>
  <c r="DE45" i="4"/>
  <c r="DP45" i="4"/>
  <c r="DP71" i="4" s="1"/>
  <c r="AQ33" i="1"/>
  <c r="BU33" i="1"/>
  <c r="BP33" i="1"/>
  <c r="AX33" i="1"/>
  <c r="I31" i="1"/>
  <c r="I44" i="1" s="1"/>
  <c r="J34" i="1"/>
  <c r="BA82" i="1"/>
  <c r="BA81" i="1"/>
  <c r="CW82" i="1"/>
  <c r="CW81" i="1"/>
  <c r="CW83" i="1" s="1"/>
  <c r="G42" i="1"/>
  <c r="K50" i="1"/>
  <c r="I50" i="1"/>
  <c r="DV89" i="1"/>
  <c r="DW33" i="1"/>
  <c r="DV34" i="1"/>
  <c r="E26" i="9"/>
  <c r="E26" i="8"/>
  <c r="E73" i="7"/>
  <c r="E30" i="7"/>
  <c r="E49" i="7" s="1"/>
  <c r="E26" i="6"/>
  <c r="E26" i="5"/>
  <c r="E73" i="4"/>
  <c r="E30" i="4"/>
  <c r="E49" i="4" s="1"/>
  <c r="E28" i="3"/>
  <c r="E28" i="2"/>
  <c r="Q82" i="1"/>
  <c r="Q81" i="1"/>
  <c r="BI82" i="1"/>
  <c r="BI81" i="1"/>
  <c r="CG82" i="1"/>
  <c r="CG81" i="1"/>
  <c r="H49" i="1"/>
  <c r="F26" i="9"/>
  <c r="F26" i="8"/>
  <c r="F73" i="7"/>
  <c r="F30" i="7"/>
  <c r="F49" i="7" s="1"/>
  <c r="F26" i="6"/>
  <c r="F73" i="4"/>
  <c r="F26" i="5"/>
  <c r="F30" i="4"/>
  <c r="F49" i="4" s="1"/>
  <c r="F28" i="3"/>
  <c r="F28" i="2"/>
  <c r="G35" i="1"/>
  <c r="BM82" i="1"/>
  <c r="BM81" i="1"/>
  <c r="BM83" i="1" s="1"/>
  <c r="DI82" i="1"/>
  <c r="DI81" i="1"/>
  <c r="I45" i="1"/>
  <c r="H45" i="1"/>
  <c r="AO82" i="1"/>
  <c r="AO81" i="1"/>
  <c r="AO83" i="1" s="1"/>
  <c r="CK82" i="1"/>
  <c r="CK81" i="1"/>
  <c r="AT33" i="1"/>
  <c r="AP81" i="1"/>
  <c r="AP83" i="1" s="1"/>
  <c r="AP82" i="1"/>
  <c r="BN81" i="1"/>
  <c r="BN82" i="1"/>
  <c r="CL81" i="1"/>
  <c r="CL82" i="1"/>
  <c r="DJ81" i="1"/>
  <c r="DJ82" i="1"/>
  <c r="J45" i="1"/>
  <c r="G65" i="1"/>
  <c r="F65" i="1"/>
  <c r="E65" i="1"/>
  <c r="Y82" i="1"/>
  <c r="Y81" i="1"/>
  <c r="F63" i="1"/>
  <c r="R81" i="1"/>
  <c r="R83" i="1" s="1"/>
  <c r="R82" i="1"/>
  <c r="E82" i="1"/>
  <c r="E81" i="1"/>
  <c r="AW82" i="1"/>
  <c r="AW81" i="1"/>
  <c r="AW83" i="1" s="1"/>
  <c r="F67" i="1"/>
  <c r="G67" i="1"/>
  <c r="E67" i="1"/>
  <c r="F27" i="9"/>
  <c r="F27" i="8"/>
  <c r="F31" i="7"/>
  <c r="F27" i="6"/>
  <c r="F27" i="5"/>
  <c r="F31" i="4"/>
  <c r="F64" i="1"/>
  <c r="F62" i="1"/>
  <c r="F59" i="1"/>
  <c r="F81" i="1"/>
  <c r="F82" i="1"/>
  <c r="BU82" i="1"/>
  <c r="BU81" i="1"/>
  <c r="AG33" i="1"/>
  <c r="G27" i="9"/>
  <c r="G27" i="8"/>
  <c r="G31" i="7"/>
  <c r="G27" i="6"/>
  <c r="G31" i="4"/>
  <c r="H35" i="4" s="1"/>
  <c r="G27" i="5"/>
  <c r="G63" i="1"/>
  <c r="G61" i="1"/>
  <c r="G60" i="1"/>
  <c r="AC82" i="1"/>
  <c r="AC81" i="1"/>
  <c r="F42" i="1"/>
  <c r="AD81" i="1"/>
  <c r="AD82" i="1"/>
  <c r="G31" i="1"/>
  <c r="G44" i="1" s="1"/>
  <c r="M82" i="1"/>
  <c r="M81" i="1"/>
  <c r="M83" i="1" s="1"/>
  <c r="BB81" i="1"/>
  <c r="BB82" i="1"/>
  <c r="BZ81" i="1"/>
  <c r="BZ82" i="1"/>
  <c r="CX81" i="1"/>
  <c r="CX82" i="1"/>
  <c r="H42" i="1"/>
  <c r="G54" i="1"/>
  <c r="G57" i="1" s="1"/>
  <c r="I42" i="1"/>
  <c r="BY82" i="1"/>
  <c r="BY81" i="1"/>
  <c r="BY83" i="1" s="1"/>
  <c r="H31" i="1"/>
  <c r="H44" i="1" s="1"/>
  <c r="G45" i="1"/>
  <c r="F45" i="1"/>
  <c r="E45" i="1"/>
  <c r="DU89" i="1"/>
  <c r="AO33" i="1"/>
  <c r="AK82" i="1"/>
  <c r="AK81" i="1"/>
  <c r="G68" i="1"/>
  <c r="E68" i="1"/>
  <c r="I65" i="7"/>
  <c r="I65" i="4"/>
  <c r="U65" i="7"/>
  <c r="U65" i="4"/>
  <c r="AG65" i="7"/>
  <c r="AG65" i="4"/>
  <c r="AS65" i="7"/>
  <c r="AS65" i="4"/>
  <c r="BE65" i="7"/>
  <c r="BE65" i="4"/>
  <c r="BQ65" i="7"/>
  <c r="BQ65" i="4"/>
  <c r="CC65" i="7"/>
  <c r="CC65" i="4"/>
  <c r="CO65" i="7"/>
  <c r="CO65" i="4"/>
  <c r="DA65" i="7"/>
  <c r="DA65" i="4"/>
  <c r="DM65" i="7"/>
  <c r="DM65" i="4"/>
  <c r="Q108" i="1"/>
  <c r="R108" i="1" s="1"/>
  <c r="S108" i="1" s="1"/>
  <c r="T108" i="1" s="1"/>
  <c r="U108" i="1" s="1"/>
  <c r="V108" i="1" s="1"/>
  <c r="W108" i="1" s="1"/>
  <c r="X108" i="1" s="1"/>
  <c r="Y108" i="1" s="1"/>
  <c r="Z108" i="1" s="1"/>
  <c r="AA108" i="1" s="1"/>
  <c r="AB108" i="1" s="1"/>
  <c r="AC108" i="1" s="1"/>
  <c r="AD108" i="1" s="1"/>
  <c r="AE108" i="1" s="1"/>
  <c r="AF108" i="1" s="1"/>
  <c r="AG108" i="1" s="1"/>
  <c r="AH108" i="1" s="1"/>
  <c r="AI108" i="1" s="1"/>
  <c r="AJ108" i="1" s="1"/>
  <c r="AK108" i="1" s="1"/>
  <c r="AL108" i="1" s="1"/>
  <c r="AM108" i="1" s="1"/>
  <c r="AN108" i="1" s="1"/>
  <c r="AO108" i="1" s="1"/>
  <c r="AP108" i="1" s="1"/>
  <c r="AQ108" i="1" s="1"/>
  <c r="AR108" i="1" s="1"/>
  <c r="AS108" i="1" s="1"/>
  <c r="AT108" i="1" s="1"/>
  <c r="AU108" i="1" s="1"/>
  <c r="AV108" i="1" s="1"/>
  <c r="AW108" i="1" s="1"/>
  <c r="AX108" i="1" s="1"/>
  <c r="AY108" i="1" s="1"/>
  <c r="AZ108" i="1" s="1"/>
  <c r="BA108" i="1" s="1"/>
  <c r="BB108" i="1" s="1"/>
  <c r="BC108" i="1" s="1"/>
  <c r="BD108" i="1" s="1"/>
  <c r="BE108" i="1" s="1"/>
  <c r="BF108" i="1" s="1"/>
  <c r="BG108" i="1" s="1"/>
  <c r="BH108" i="1" s="1"/>
  <c r="BI108" i="1" s="1"/>
  <c r="BJ108" i="1" s="1"/>
  <c r="BK108" i="1" s="1"/>
  <c r="BL108" i="1" s="1"/>
  <c r="BM108" i="1" s="1"/>
  <c r="BN108" i="1" s="1"/>
  <c r="BO108" i="1" s="1"/>
  <c r="BP108" i="1" s="1"/>
  <c r="BQ108" i="1" s="1"/>
  <c r="BR108" i="1" s="1"/>
  <c r="BS108" i="1" s="1"/>
  <c r="BT108" i="1" s="1"/>
  <c r="BU108" i="1" s="1"/>
  <c r="BV108" i="1" s="1"/>
  <c r="BW108" i="1" s="1"/>
  <c r="BX108" i="1" s="1"/>
  <c r="BY108" i="1" s="1"/>
  <c r="BZ108" i="1" s="1"/>
  <c r="CA108" i="1" s="1"/>
  <c r="CB108" i="1" s="1"/>
  <c r="CC108" i="1" s="1"/>
  <c r="CD108" i="1" s="1"/>
  <c r="CE108" i="1" s="1"/>
  <c r="CF108" i="1" s="1"/>
  <c r="CG108" i="1" s="1"/>
  <c r="CH108" i="1" s="1"/>
  <c r="CI108" i="1" s="1"/>
  <c r="CJ108" i="1" s="1"/>
  <c r="CK108" i="1" s="1"/>
  <c r="CL108" i="1" s="1"/>
  <c r="CM108" i="1" s="1"/>
  <c r="CN108" i="1" s="1"/>
  <c r="CO108" i="1" s="1"/>
  <c r="CP108" i="1" s="1"/>
  <c r="CQ108" i="1" s="1"/>
  <c r="CR108" i="1" s="1"/>
  <c r="CS108" i="1" s="1"/>
  <c r="CT108" i="1" s="1"/>
  <c r="CU108" i="1" s="1"/>
  <c r="CV108" i="1" s="1"/>
  <c r="CW108" i="1" s="1"/>
  <c r="CX108" i="1" s="1"/>
  <c r="CY108" i="1" s="1"/>
  <c r="CZ108" i="1" s="1"/>
  <c r="DA108" i="1" s="1"/>
  <c r="DB108" i="1" s="1"/>
  <c r="DC108" i="1" s="1"/>
  <c r="DD108" i="1" s="1"/>
  <c r="DE108" i="1" s="1"/>
  <c r="DF108" i="1" s="1"/>
  <c r="DG108" i="1" s="1"/>
  <c r="DH108" i="1" s="1"/>
  <c r="DI108" i="1" s="1"/>
  <c r="DJ108" i="1" s="1"/>
  <c r="DK108" i="1" s="1"/>
  <c r="DL108" i="1" s="1"/>
  <c r="DM108" i="1" s="1"/>
  <c r="DN108" i="1" s="1"/>
  <c r="DO108" i="1" s="1"/>
  <c r="DP108" i="1" s="1"/>
  <c r="DQ108" i="1" s="1"/>
  <c r="DR108" i="1" s="1"/>
  <c r="DS108" i="1" s="1"/>
  <c r="DT108" i="1" s="1"/>
  <c r="DU108" i="1"/>
  <c r="J49" i="1"/>
  <c r="F68" i="1"/>
  <c r="J65" i="7"/>
  <c r="J65" i="4"/>
  <c r="V65" i="7"/>
  <c r="V65" i="4"/>
  <c r="AH65" i="7"/>
  <c r="AH65" i="4"/>
  <c r="AT65" i="7"/>
  <c r="AT65" i="4"/>
  <c r="BF65" i="7"/>
  <c r="BF65" i="4"/>
  <c r="BR65" i="7"/>
  <c r="BR65" i="4"/>
  <c r="CD65" i="7"/>
  <c r="CD65" i="4"/>
  <c r="CP65" i="7"/>
  <c r="CP65" i="4"/>
  <c r="DB65" i="7"/>
  <c r="DB65" i="4"/>
  <c r="DN65" i="7"/>
  <c r="DN65" i="4"/>
  <c r="AM33" i="1"/>
  <c r="W82" i="1"/>
  <c r="D71" i="1"/>
  <c r="K65" i="7"/>
  <c r="K65" i="4"/>
  <c r="W65" i="7"/>
  <c r="W65" i="4"/>
  <c r="AI65" i="7"/>
  <c r="AI65" i="4"/>
  <c r="AU65" i="7"/>
  <c r="AU65" i="4"/>
  <c r="BG65" i="7"/>
  <c r="BG65" i="4"/>
  <c r="BS65" i="7"/>
  <c r="BS65" i="4"/>
  <c r="CE65" i="7"/>
  <c r="CE65" i="4"/>
  <c r="CQ65" i="7"/>
  <c r="CQ65" i="4"/>
  <c r="DC65" i="7"/>
  <c r="DC65" i="4"/>
  <c r="DO65" i="7"/>
  <c r="DO65" i="4"/>
  <c r="AN33" i="1"/>
  <c r="H50" i="1"/>
  <c r="E59" i="1"/>
  <c r="DT82" i="1"/>
  <c r="L65" i="7"/>
  <c r="L65" i="4"/>
  <c r="X65" i="7"/>
  <c r="X65" i="4"/>
  <c r="AJ65" i="7"/>
  <c r="AJ65" i="4"/>
  <c r="AV65" i="7"/>
  <c r="AV65" i="4"/>
  <c r="BH65" i="7"/>
  <c r="BH65" i="4"/>
  <c r="BT65" i="7"/>
  <c r="BT65" i="4"/>
  <c r="CF65" i="7"/>
  <c r="CF65" i="4"/>
  <c r="CR65" i="7"/>
  <c r="CR65" i="4"/>
  <c r="DD65" i="7"/>
  <c r="DD65" i="4"/>
  <c r="DP65" i="7"/>
  <c r="DP65" i="4"/>
  <c r="CS82" i="1"/>
  <c r="CS81" i="1"/>
  <c r="CS83" i="1" s="1"/>
  <c r="DE82" i="1"/>
  <c r="DE81" i="1"/>
  <c r="DQ82" i="1"/>
  <c r="DQ81" i="1"/>
  <c r="DQ83" i="1" s="1"/>
  <c r="E60" i="1"/>
  <c r="G66" i="1"/>
  <c r="M65" i="7"/>
  <c r="M65" i="4"/>
  <c r="Y65" i="7"/>
  <c r="Y65" i="4"/>
  <c r="AK65" i="7"/>
  <c r="AK65" i="4"/>
  <c r="AW65" i="7"/>
  <c r="AW65" i="4"/>
  <c r="BI65" i="7"/>
  <c r="BI65" i="4"/>
  <c r="BU65" i="7"/>
  <c r="BU65" i="4"/>
  <c r="CG65" i="7"/>
  <c r="CG65" i="4"/>
  <c r="CS65" i="7"/>
  <c r="CS65" i="4"/>
  <c r="DE65" i="7"/>
  <c r="DE65" i="4"/>
  <c r="DQ65" i="7"/>
  <c r="DQ65" i="4"/>
  <c r="AD33" i="1"/>
  <c r="E44" i="1"/>
  <c r="E54" i="1"/>
  <c r="E55" i="1"/>
  <c r="G59" i="1"/>
  <c r="F60" i="1"/>
  <c r="E61" i="1"/>
  <c r="E66" i="1"/>
  <c r="N65" i="7"/>
  <c r="N65" i="4"/>
  <c r="Z65" i="7"/>
  <c r="Z65" i="4"/>
  <c r="AL65" i="7"/>
  <c r="AL65" i="4"/>
  <c r="AX65" i="7"/>
  <c r="AX65" i="4"/>
  <c r="BJ65" i="7"/>
  <c r="BJ65" i="4"/>
  <c r="BV65" i="7"/>
  <c r="BV65" i="4"/>
  <c r="CH65" i="7"/>
  <c r="CH65" i="4"/>
  <c r="CT65" i="7"/>
  <c r="CT65" i="4"/>
  <c r="DF65" i="7"/>
  <c r="DF65" i="4"/>
  <c r="DR65" i="7"/>
  <c r="DR65" i="4"/>
  <c r="O82" i="1"/>
  <c r="O81" i="1"/>
  <c r="AA82" i="1"/>
  <c r="AA81" i="1"/>
  <c r="AA83" i="1" s="1"/>
  <c r="AM82" i="1"/>
  <c r="AM81" i="1"/>
  <c r="F44" i="1"/>
  <c r="F54" i="1"/>
  <c r="F55" i="1"/>
  <c r="F61" i="1"/>
  <c r="E62" i="1"/>
  <c r="F66" i="1"/>
  <c r="E63" i="1"/>
  <c r="P65" i="7"/>
  <c r="P65" i="4"/>
  <c r="AB65" i="7"/>
  <c r="AB65" i="4"/>
  <c r="AN65" i="7"/>
  <c r="AN65" i="4"/>
  <c r="AZ65" i="7"/>
  <c r="AZ65" i="4"/>
  <c r="BL65" i="7"/>
  <c r="BL65" i="4"/>
  <c r="BX65" i="7"/>
  <c r="BX65" i="4"/>
  <c r="CJ65" i="7"/>
  <c r="CJ65" i="4"/>
  <c r="CV65" i="7"/>
  <c r="CV65" i="4"/>
  <c r="DH65" i="7"/>
  <c r="DH65" i="4"/>
  <c r="DT65" i="7"/>
  <c r="DT65" i="4"/>
  <c r="Q65" i="7"/>
  <c r="Q65" i="4"/>
  <c r="AC65" i="7"/>
  <c r="AC65" i="4"/>
  <c r="AO65" i="7"/>
  <c r="AO65" i="4"/>
  <c r="BA65" i="7"/>
  <c r="BA65" i="4"/>
  <c r="BM65" i="7"/>
  <c r="BM65" i="4"/>
  <c r="BY65" i="7"/>
  <c r="BY65" i="4"/>
  <c r="CK65" i="7"/>
  <c r="CK65" i="4"/>
  <c r="CW65" i="7"/>
  <c r="CW65" i="4"/>
  <c r="DI65" i="7"/>
  <c r="DI65" i="4"/>
  <c r="E77" i="1"/>
  <c r="E78" i="1" s="1"/>
  <c r="F65" i="7"/>
  <c r="F65" i="4"/>
  <c r="R65" i="7"/>
  <c r="R65" i="4"/>
  <c r="AD65" i="7"/>
  <c r="AD65" i="4"/>
  <c r="AP65" i="7"/>
  <c r="AP65" i="4"/>
  <c r="BB65" i="7"/>
  <c r="BB65" i="4"/>
  <c r="BN65" i="7"/>
  <c r="BN65" i="4"/>
  <c r="BZ65" i="7"/>
  <c r="BZ65" i="4"/>
  <c r="CL65" i="7"/>
  <c r="CL65" i="4"/>
  <c r="CX65" i="7"/>
  <c r="CX65" i="4"/>
  <c r="DJ65" i="7"/>
  <c r="DJ65" i="4"/>
  <c r="AI33" i="1"/>
  <c r="G64" i="1"/>
  <c r="F77" i="1"/>
  <c r="F78" i="1" s="1"/>
  <c r="F79" i="1" s="1"/>
  <c r="G65" i="7"/>
  <c r="G65" i="4"/>
  <c r="S65" i="7"/>
  <c r="S65" i="4"/>
  <c r="AE65" i="7"/>
  <c r="AE65" i="4"/>
  <c r="AQ65" i="7"/>
  <c r="AQ65" i="4"/>
  <c r="BC65" i="7"/>
  <c r="BC65" i="4"/>
  <c r="BO65" i="7"/>
  <c r="BO65" i="4"/>
  <c r="CA65" i="7"/>
  <c r="CA65" i="4"/>
  <c r="CM65" i="7"/>
  <c r="CM65" i="4"/>
  <c r="CY65" i="7"/>
  <c r="CY65" i="4"/>
  <c r="DK65" i="7"/>
  <c r="DK65" i="4"/>
  <c r="DU105" i="1"/>
  <c r="Q105" i="1"/>
  <c r="R105" i="1" s="1"/>
  <c r="S105" i="1" s="1"/>
  <c r="T105" i="1" s="1"/>
  <c r="U105" i="1" s="1"/>
  <c r="V105" i="1" s="1"/>
  <c r="W105" i="1" s="1"/>
  <c r="X105" i="1" s="1"/>
  <c r="Y105" i="1" s="1"/>
  <c r="Z105" i="1" s="1"/>
  <c r="AA105" i="1" s="1"/>
  <c r="AB105" i="1" s="1"/>
  <c r="AC105" i="1" s="1"/>
  <c r="AD105" i="1" s="1"/>
  <c r="AE105" i="1" s="1"/>
  <c r="AF105" i="1" s="1"/>
  <c r="AG105" i="1" s="1"/>
  <c r="AH105" i="1" s="1"/>
  <c r="AI105" i="1" s="1"/>
  <c r="AJ105" i="1" s="1"/>
  <c r="AK105" i="1" s="1"/>
  <c r="AL105" i="1" s="1"/>
  <c r="AM105" i="1" s="1"/>
  <c r="AN105" i="1" s="1"/>
  <c r="AO105" i="1" s="1"/>
  <c r="AP105" i="1" s="1"/>
  <c r="AQ105" i="1" s="1"/>
  <c r="AR105" i="1" s="1"/>
  <c r="AS105" i="1" s="1"/>
  <c r="AT105" i="1" s="1"/>
  <c r="AU105" i="1" s="1"/>
  <c r="AV105" i="1" s="1"/>
  <c r="AW105" i="1" s="1"/>
  <c r="AX105" i="1" s="1"/>
  <c r="AY105" i="1" s="1"/>
  <c r="AZ105" i="1" s="1"/>
  <c r="BA105" i="1" s="1"/>
  <c r="BB105" i="1" s="1"/>
  <c r="BC105" i="1" s="1"/>
  <c r="BD105" i="1" s="1"/>
  <c r="BE105" i="1" s="1"/>
  <c r="BF105" i="1" s="1"/>
  <c r="BG105" i="1" s="1"/>
  <c r="BH105" i="1" s="1"/>
  <c r="BI105" i="1" s="1"/>
  <c r="BJ105" i="1" s="1"/>
  <c r="BK105" i="1" s="1"/>
  <c r="BL105" i="1" s="1"/>
  <c r="BM105" i="1" s="1"/>
  <c r="BN105" i="1" s="1"/>
  <c r="BO105" i="1" s="1"/>
  <c r="BP105" i="1" s="1"/>
  <c r="BQ105" i="1" s="1"/>
  <c r="BR105" i="1" s="1"/>
  <c r="BS105" i="1" s="1"/>
  <c r="BT105" i="1" s="1"/>
  <c r="BU105" i="1" s="1"/>
  <c r="BV105" i="1" s="1"/>
  <c r="BW105" i="1" s="1"/>
  <c r="BX105" i="1" s="1"/>
  <c r="BY105" i="1" s="1"/>
  <c r="BZ105" i="1" s="1"/>
  <c r="CA105" i="1" s="1"/>
  <c r="CB105" i="1" s="1"/>
  <c r="CC105" i="1" s="1"/>
  <c r="CD105" i="1" s="1"/>
  <c r="CE105" i="1" s="1"/>
  <c r="CF105" i="1" s="1"/>
  <c r="CG105" i="1" s="1"/>
  <c r="CH105" i="1" s="1"/>
  <c r="CI105" i="1" s="1"/>
  <c r="CJ105" i="1" s="1"/>
  <c r="CK105" i="1" s="1"/>
  <c r="CL105" i="1" s="1"/>
  <c r="CM105" i="1" s="1"/>
  <c r="CN105" i="1" s="1"/>
  <c r="CO105" i="1" s="1"/>
  <c r="CP105" i="1" s="1"/>
  <c r="CQ105" i="1" s="1"/>
  <c r="CR105" i="1" s="1"/>
  <c r="CS105" i="1" s="1"/>
  <c r="CT105" i="1" s="1"/>
  <c r="CU105" i="1" s="1"/>
  <c r="CV105" i="1" s="1"/>
  <c r="CW105" i="1" s="1"/>
  <c r="CX105" i="1" s="1"/>
  <c r="CY105" i="1" s="1"/>
  <c r="CZ105" i="1" s="1"/>
  <c r="DA105" i="1" s="1"/>
  <c r="DB105" i="1" s="1"/>
  <c r="DC105" i="1" s="1"/>
  <c r="DD105" i="1" s="1"/>
  <c r="DE105" i="1" s="1"/>
  <c r="DF105" i="1" s="1"/>
  <c r="DG105" i="1" s="1"/>
  <c r="DH105" i="1" s="1"/>
  <c r="DI105" i="1" s="1"/>
  <c r="DJ105" i="1" s="1"/>
  <c r="DK105" i="1" s="1"/>
  <c r="DL105" i="1" s="1"/>
  <c r="DM105" i="1" s="1"/>
  <c r="DN105" i="1" s="1"/>
  <c r="DO105" i="1" s="1"/>
  <c r="DP105" i="1" s="1"/>
  <c r="DQ105" i="1" s="1"/>
  <c r="DR105" i="1" s="1"/>
  <c r="DS105" i="1" s="1"/>
  <c r="DT105" i="1" s="1"/>
  <c r="AJ33" i="1"/>
  <c r="E27" i="9"/>
  <c r="E27" i="8"/>
  <c r="E31" i="7"/>
  <c r="H35" i="7" s="1"/>
  <c r="E27" i="6"/>
  <c r="E27" i="5"/>
  <c r="E31" i="4"/>
  <c r="E69" i="1"/>
  <c r="G77" i="1"/>
  <c r="H81" i="1"/>
  <c r="BD82" i="1"/>
  <c r="BP81" i="1"/>
  <c r="CZ81" i="1"/>
  <c r="H65" i="7"/>
  <c r="H65" i="4"/>
  <c r="T65" i="7"/>
  <c r="T65" i="4"/>
  <c r="AF65" i="7"/>
  <c r="AF65" i="4"/>
  <c r="AR65" i="7"/>
  <c r="AR65" i="4"/>
  <c r="BD65" i="7"/>
  <c r="BD65" i="4"/>
  <c r="BP65" i="7"/>
  <c r="BP65" i="4"/>
  <c r="CB65" i="7"/>
  <c r="CB65" i="4"/>
  <c r="CN65" i="7"/>
  <c r="CN65" i="4"/>
  <c r="CZ65" i="7"/>
  <c r="CZ65" i="4"/>
  <c r="DL65" i="7"/>
  <c r="DL65" i="4"/>
  <c r="DU107" i="1"/>
  <c r="Q107" i="1"/>
  <c r="R107" i="1" s="1"/>
  <c r="S107" i="1" s="1"/>
  <c r="T107" i="1" s="1"/>
  <c r="U107" i="1" s="1"/>
  <c r="V107" i="1" s="1"/>
  <c r="W107" i="1" s="1"/>
  <c r="X107" i="1" s="1"/>
  <c r="Y107" i="1" s="1"/>
  <c r="Z107" i="1" s="1"/>
  <c r="AA107" i="1" s="1"/>
  <c r="AB107" i="1" s="1"/>
  <c r="AC107" i="1" s="1"/>
  <c r="AD107" i="1" s="1"/>
  <c r="AE107" i="1" s="1"/>
  <c r="AF107" i="1" s="1"/>
  <c r="AG107" i="1" s="1"/>
  <c r="AH107" i="1" s="1"/>
  <c r="AI107" i="1" s="1"/>
  <c r="AJ107" i="1" s="1"/>
  <c r="AK107" i="1" s="1"/>
  <c r="AL107" i="1" s="1"/>
  <c r="AM107" i="1" s="1"/>
  <c r="AN107" i="1" s="1"/>
  <c r="AO107" i="1" s="1"/>
  <c r="AP107" i="1" s="1"/>
  <c r="AQ107" i="1" s="1"/>
  <c r="AR107" i="1" s="1"/>
  <c r="AS107" i="1" s="1"/>
  <c r="AT107" i="1" s="1"/>
  <c r="AU107" i="1" s="1"/>
  <c r="AV107" i="1" s="1"/>
  <c r="AW107" i="1" s="1"/>
  <c r="AX107" i="1" s="1"/>
  <c r="AY107" i="1" s="1"/>
  <c r="AZ107" i="1" s="1"/>
  <c r="BA107" i="1" s="1"/>
  <c r="BB107" i="1" s="1"/>
  <c r="BC107" i="1" s="1"/>
  <c r="BD107" i="1" s="1"/>
  <c r="BE107" i="1" s="1"/>
  <c r="BF107" i="1" s="1"/>
  <c r="BG107" i="1" s="1"/>
  <c r="BH107" i="1" s="1"/>
  <c r="BI107" i="1" s="1"/>
  <c r="BJ107" i="1" s="1"/>
  <c r="BK107" i="1" s="1"/>
  <c r="BL107" i="1" s="1"/>
  <c r="BM107" i="1" s="1"/>
  <c r="BN107" i="1" s="1"/>
  <c r="BO107" i="1" s="1"/>
  <c r="BP107" i="1" s="1"/>
  <c r="BQ107" i="1" s="1"/>
  <c r="BR107" i="1" s="1"/>
  <c r="BS107" i="1" s="1"/>
  <c r="BT107" i="1" s="1"/>
  <c r="BU107" i="1" s="1"/>
  <c r="BV107" i="1" s="1"/>
  <c r="BW107" i="1" s="1"/>
  <c r="BX107" i="1" s="1"/>
  <c r="BY107" i="1" s="1"/>
  <c r="BZ107" i="1" s="1"/>
  <c r="CA107" i="1" s="1"/>
  <c r="CB107" i="1" s="1"/>
  <c r="CC107" i="1" s="1"/>
  <c r="CD107" i="1" s="1"/>
  <c r="CE107" i="1" s="1"/>
  <c r="CF107" i="1" s="1"/>
  <c r="CG107" i="1" s="1"/>
  <c r="CH107" i="1" s="1"/>
  <c r="CI107" i="1" s="1"/>
  <c r="CJ107" i="1" s="1"/>
  <c r="CK107" i="1" s="1"/>
  <c r="CL107" i="1" s="1"/>
  <c r="CM107" i="1" s="1"/>
  <c r="CN107" i="1" s="1"/>
  <c r="CO107" i="1" s="1"/>
  <c r="CP107" i="1" s="1"/>
  <c r="CQ107" i="1" s="1"/>
  <c r="CR107" i="1" s="1"/>
  <c r="CS107" i="1" s="1"/>
  <c r="CT107" i="1" s="1"/>
  <c r="CU107" i="1" s="1"/>
  <c r="CV107" i="1" s="1"/>
  <c r="CW107" i="1" s="1"/>
  <c r="CX107" i="1" s="1"/>
  <c r="CY107" i="1" s="1"/>
  <c r="CZ107" i="1" s="1"/>
  <c r="DA107" i="1" s="1"/>
  <c r="DB107" i="1" s="1"/>
  <c r="DC107" i="1" s="1"/>
  <c r="DD107" i="1" s="1"/>
  <c r="DE107" i="1" s="1"/>
  <c r="DF107" i="1" s="1"/>
  <c r="DG107" i="1" s="1"/>
  <c r="DH107" i="1" s="1"/>
  <c r="DI107" i="1" s="1"/>
  <c r="DJ107" i="1" s="1"/>
  <c r="DK107" i="1" s="1"/>
  <c r="DL107" i="1" s="1"/>
  <c r="DM107" i="1" s="1"/>
  <c r="DN107" i="1" s="1"/>
  <c r="DO107" i="1" s="1"/>
  <c r="DP107" i="1" s="1"/>
  <c r="DQ107" i="1" s="1"/>
  <c r="DR107" i="1" s="1"/>
  <c r="DS107" i="1" s="1"/>
  <c r="DT107" i="1" s="1"/>
  <c r="E106" i="1"/>
  <c r="F106" i="1" s="1"/>
  <c r="G106" i="1" s="1"/>
  <c r="H106" i="1" s="1"/>
  <c r="I106" i="1" s="1"/>
  <c r="J106" i="1" s="1"/>
  <c r="K106" i="1" s="1"/>
  <c r="L106" i="1" s="1"/>
  <c r="M106" i="1" s="1"/>
  <c r="N106" i="1" s="1"/>
  <c r="O106" i="1" s="1"/>
  <c r="P106" i="1" s="1"/>
  <c r="O65" i="7"/>
  <c r="O65" i="4"/>
  <c r="AA65" i="7"/>
  <c r="AA65" i="4"/>
  <c r="AM65" i="7"/>
  <c r="AM65" i="4"/>
  <c r="AY65" i="7"/>
  <c r="AY65" i="4"/>
  <c r="BK65" i="7"/>
  <c r="BK65" i="4"/>
  <c r="BW65" i="7"/>
  <c r="BW65" i="4"/>
  <c r="CI65" i="7"/>
  <c r="CI65" i="4"/>
  <c r="CU65" i="7"/>
  <c r="CU65" i="4"/>
  <c r="DG65" i="7"/>
  <c r="DG65" i="4"/>
  <c r="DS65" i="7"/>
  <c r="DS65" i="4"/>
  <c r="T81" i="1"/>
  <c r="AF81" i="1"/>
  <c r="BD81" i="1"/>
  <c r="CB81" i="1"/>
  <c r="DL81" i="1"/>
  <c r="H82" i="1"/>
  <c r="AF82" i="1"/>
  <c r="CB82" i="1"/>
  <c r="CN82" i="1"/>
  <c r="DL82" i="1"/>
  <c r="E104" i="1"/>
  <c r="F104" i="1" s="1"/>
  <c r="G104" i="1" s="1"/>
  <c r="H104" i="1" s="1"/>
  <c r="I104" i="1" s="1"/>
  <c r="J104" i="1" s="1"/>
  <c r="K104" i="1" s="1"/>
  <c r="L104" i="1" s="1"/>
  <c r="M104" i="1" s="1"/>
  <c r="N104" i="1" s="1"/>
  <c r="O104" i="1" s="1"/>
  <c r="P104" i="1" s="1"/>
  <c r="I81" i="1"/>
  <c r="U81" i="1"/>
  <c r="AG81" i="1"/>
  <c r="AS81" i="1"/>
  <c r="BE81" i="1"/>
  <c r="BQ81" i="1"/>
  <c r="CC81" i="1"/>
  <c r="CO81" i="1"/>
  <c r="DA81" i="1"/>
  <c r="DA83" i="1" s="1"/>
  <c r="DM81" i="1"/>
  <c r="I82" i="1"/>
  <c r="U82" i="1"/>
  <c r="AG82" i="1"/>
  <c r="AS82" i="1"/>
  <c r="BE82" i="1"/>
  <c r="BQ82" i="1"/>
  <c r="CC82" i="1"/>
  <c r="CO82" i="1"/>
  <c r="DA82" i="1"/>
  <c r="DM82" i="1"/>
  <c r="E101" i="1"/>
  <c r="F69" i="1"/>
  <c r="J81" i="1"/>
  <c r="V81" i="1"/>
  <c r="V83" i="1" s="1"/>
  <c r="AH81" i="1"/>
  <c r="AT81" i="1"/>
  <c r="BF81" i="1"/>
  <c r="BR81" i="1"/>
  <c r="CD81" i="1"/>
  <c r="CP81" i="1"/>
  <c r="DB81" i="1"/>
  <c r="DB83" i="1" s="1"/>
  <c r="DN81" i="1"/>
  <c r="DN83" i="1" s="1"/>
  <c r="J82" i="1"/>
  <c r="V82" i="1"/>
  <c r="AH82" i="1"/>
  <c r="AT82" i="1"/>
  <c r="BF82" i="1"/>
  <c r="BR82" i="1"/>
  <c r="CD82" i="1"/>
  <c r="CP82" i="1"/>
  <c r="DB82" i="1"/>
  <c r="DN82" i="1"/>
  <c r="G69" i="1"/>
  <c r="K81" i="1"/>
  <c r="W81" i="1"/>
  <c r="AI81" i="1"/>
  <c r="AU81" i="1"/>
  <c r="BG81" i="1"/>
  <c r="BG83" i="1" s="1"/>
  <c r="BS81" i="1"/>
  <c r="CE81" i="1"/>
  <c r="CQ81" i="1"/>
  <c r="DC81" i="1"/>
  <c r="DC83" i="1" s="1"/>
  <c r="DO81" i="1"/>
  <c r="K82" i="1"/>
  <c r="AI82" i="1"/>
  <c r="AU82" i="1"/>
  <c r="BG82" i="1"/>
  <c r="BS82" i="1"/>
  <c r="CE82" i="1"/>
  <c r="CQ82" i="1"/>
  <c r="DC82" i="1"/>
  <c r="DO82" i="1"/>
  <c r="DX26" i="2"/>
  <c r="P81" i="1"/>
  <c r="AB81" i="1"/>
  <c r="AN81" i="1"/>
  <c r="AN83" i="1" s="1"/>
  <c r="AZ81" i="1"/>
  <c r="BL81" i="1"/>
  <c r="BX81" i="1"/>
  <c r="CJ81" i="1"/>
  <c r="CV81" i="1"/>
  <c r="DH81" i="1"/>
  <c r="DT81" i="1"/>
  <c r="DT83" i="1" s="1"/>
  <c r="P82" i="1"/>
  <c r="AB82" i="1"/>
  <c r="AN82" i="1"/>
  <c r="AZ82" i="1"/>
  <c r="BL82" i="1"/>
  <c r="BX82" i="1"/>
  <c r="CJ82" i="1"/>
  <c r="CV82" i="1"/>
  <c r="DH82" i="1"/>
  <c r="E60" i="2"/>
  <c r="P38" i="2"/>
  <c r="AB38" i="2"/>
  <c r="AN38" i="2"/>
  <c r="AZ38" i="2"/>
  <c r="BL38" i="2"/>
  <c r="BX38" i="2"/>
  <c r="CJ38" i="2"/>
  <c r="CV38" i="2"/>
  <c r="DH38" i="2"/>
  <c r="DT38" i="2"/>
  <c r="E38" i="2"/>
  <c r="Q38" i="2"/>
  <c r="AC38" i="2"/>
  <c r="AO38" i="2"/>
  <c r="BA38" i="2"/>
  <c r="BM38" i="2"/>
  <c r="BY38" i="2"/>
  <c r="CK38" i="2"/>
  <c r="CW38" i="2"/>
  <c r="DI38" i="2"/>
  <c r="DU38" i="2"/>
  <c r="F38" i="2"/>
  <c r="R38" i="2"/>
  <c r="AD38" i="2"/>
  <c r="AP38" i="2"/>
  <c r="BB38" i="2"/>
  <c r="BN38" i="2"/>
  <c r="BZ38" i="2"/>
  <c r="CL38" i="2"/>
  <c r="CX38" i="2"/>
  <c r="DJ38" i="2"/>
  <c r="DV38" i="2"/>
  <c r="AC26" i="2"/>
  <c r="AO26" i="2" s="1"/>
  <c r="BA26" i="2" s="1"/>
  <c r="BM26" i="2" s="1"/>
  <c r="BY26" i="2" s="1"/>
  <c r="CK26" i="2" s="1"/>
  <c r="CW26" i="2" s="1"/>
  <c r="DI26" i="2" s="1"/>
  <c r="G38" i="2"/>
  <c r="S38" i="2"/>
  <c r="AE38" i="2"/>
  <c r="AQ38" i="2"/>
  <c r="BC38" i="2"/>
  <c r="BO38" i="2"/>
  <c r="CA38" i="2"/>
  <c r="CM38" i="2"/>
  <c r="CY38" i="2"/>
  <c r="DK38" i="2"/>
  <c r="DW38" i="2"/>
  <c r="H38" i="2"/>
  <c r="T38" i="2"/>
  <c r="AF38" i="2"/>
  <c r="AR38" i="2"/>
  <c r="BD38" i="2"/>
  <c r="BP38" i="2"/>
  <c r="CB38" i="2"/>
  <c r="CN38" i="2"/>
  <c r="CZ38" i="2"/>
  <c r="DL38" i="2"/>
  <c r="DX38" i="2"/>
  <c r="I38" i="2"/>
  <c r="U38" i="2"/>
  <c r="AG38" i="2"/>
  <c r="AS38" i="2"/>
  <c r="BE38" i="2"/>
  <c r="BQ38" i="2"/>
  <c r="CC38" i="2"/>
  <c r="CO38" i="2"/>
  <c r="DA38" i="2"/>
  <c r="DM38" i="2"/>
  <c r="DY38" i="2"/>
  <c r="K38" i="2"/>
  <c r="W38" i="2"/>
  <c r="AI38" i="2"/>
  <c r="AU38" i="2"/>
  <c r="BG38" i="2"/>
  <c r="BS38" i="2"/>
  <c r="CE38" i="2"/>
  <c r="CQ38" i="2"/>
  <c r="DC38" i="2"/>
  <c r="DO38" i="2"/>
  <c r="EA38" i="2"/>
  <c r="M38" i="2"/>
  <c r="Y38" i="2"/>
  <c r="AK38" i="2"/>
  <c r="AW38" i="2"/>
  <c r="BI38" i="2"/>
  <c r="BU38" i="2"/>
  <c r="CG38" i="2"/>
  <c r="CS38" i="2"/>
  <c r="DE38" i="2"/>
  <c r="DQ38" i="2"/>
  <c r="EC38" i="2"/>
  <c r="N38" i="2"/>
  <c r="Z38" i="2"/>
  <c r="AL38" i="2"/>
  <c r="AX38" i="2"/>
  <c r="BJ38" i="2"/>
  <c r="BV38" i="2"/>
  <c r="CH38" i="2"/>
  <c r="CT38" i="2"/>
  <c r="DF38" i="2"/>
  <c r="DR38" i="2"/>
  <c r="ED38" i="2"/>
  <c r="DW26" i="3"/>
  <c r="O38" i="2"/>
  <c r="AA38" i="2"/>
  <c r="AM38" i="2"/>
  <c r="AY38" i="2"/>
  <c r="BK38" i="2"/>
  <c r="BW38" i="2"/>
  <c r="CI38" i="2"/>
  <c r="CU38" i="2"/>
  <c r="DG38" i="2"/>
  <c r="F29" i="4"/>
  <c r="AC33" i="5"/>
  <c r="AC71" i="4"/>
  <c r="BA71" i="4"/>
  <c r="BA33" i="5"/>
  <c r="BY33" i="5"/>
  <c r="BY71" i="4"/>
  <c r="CW71" i="4"/>
  <c r="CW33" i="5"/>
  <c r="J45" i="4"/>
  <c r="J71" i="4" s="1"/>
  <c r="AH45" i="4"/>
  <c r="AH71" i="4" s="1"/>
  <c r="BF45" i="4"/>
  <c r="BF71" i="4" s="1"/>
  <c r="CD45" i="4"/>
  <c r="CD71" i="4" s="1"/>
  <c r="DE71" i="4"/>
  <c r="M71" i="4"/>
  <c r="AK71" i="4"/>
  <c r="BI71" i="4"/>
  <c r="CG71" i="4"/>
  <c r="DI33" i="5"/>
  <c r="DI71" i="4"/>
  <c r="CN51" i="4"/>
  <c r="M60" i="4"/>
  <c r="M51" i="4"/>
  <c r="Y60" i="4"/>
  <c r="Y51" i="4"/>
  <c r="BU60" i="4"/>
  <c r="BU51" i="4"/>
  <c r="CG60" i="4"/>
  <c r="CG51" i="4"/>
  <c r="CS60" i="4"/>
  <c r="CS51" i="4"/>
  <c r="DE60" i="4"/>
  <c r="DE51" i="4"/>
  <c r="Q33" i="5"/>
  <c r="Q71" i="4"/>
  <c r="AO33" i="5"/>
  <c r="AO71" i="4"/>
  <c r="BM71" i="4"/>
  <c r="CK33" i="5"/>
  <c r="CK71" i="4"/>
  <c r="DJ71" i="4"/>
  <c r="CZ51" i="4"/>
  <c r="H58" i="4"/>
  <c r="AD28" i="4"/>
  <c r="AP28" i="4" s="1"/>
  <c r="BB28" i="4" s="1"/>
  <c r="BN28" i="4" s="1"/>
  <c r="BZ28" i="4" s="1"/>
  <c r="CL28" i="4" s="1"/>
  <c r="CX28" i="4" s="1"/>
  <c r="DJ28" i="4" s="1"/>
  <c r="R71" i="4"/>
  <c r="AP71" i="4"/>
  <c r="DL45" i="4"/>
  <c r="DL71" i="4" s="1"/>
  <c r="T58" i="4"/>
  <c r="DW33" i="4"/>
  <c r="G15" i="4" s="1"/>
  <c r="DN45" i="4"/>
  <c r="DN71" i="4" s="1"/>
  <c r="DU28" i="5"/>
  <c r="DX28" i="4"/>
  <c r="T45" i="4"/>
  <c r="T71" i="4" s="1"/>
  <c r="AR45" i="4"/>
  <c r="AR71" i="4" s="1"/>
  <c r="BP45" i="4"/>
  <c r="BP71" i="4" s="1"/>
  <c r="CN45" i="4"/>
  <c r="CN71" i="4" s="1"/>
  <c r="DQ71" i="4"/>
  <c r="AR58" i="4"/>
  <c r="AW60" i="4"/>
  <c r="E57" i="4"/>
  <c r="E51" i="4"/>
  <c r="E59" i="4"/>
  <c r="E60" i="4"/>
  <c r="Q57" i="4"/>
  <c r="Q51" i="4"/>
  <c r="Q59" i="4"/>
  <c r="AC57" i="4"/>
  <c r="AC51" i="4"/>
  <c r="AC59" i="4"/>
  <c r="V71" i="4"/>
  <c r="AT45" i="4"/>
  <c r="AT71" i="4" s="1"/>
  <c r="BR45" i="4"/>
  <c r="BR71" i="4" s="1"/>
  <c r="CP45" i="4"/>
  <c r="CP71" i="4" s="1"/>
  <c r="F58" i="4"/>
  <c r="F51" i="4"/>
  <c r="F60" i="4"/>
  <c r="R58" i="4"/>
  <c r="R51" i="4"/>
  <c r="R60" i="4"/>
  <c r="AD58" i="4"/>
  <c r="AD51" i="4"/>
  <c r="AP58" i="4"/>
  <c r="AP51" i="4"/>
  <c r="BB58" i="4"/>
  <c r="BB51" i="4"/>
  <c r="BN60" i="4"/>
  <c r="BN58" i="4"/>
  <c r="BN51" i="4"/>
  <c r="BZ60" i="4"/>
  <c r="BZ58" i="4"/>
  <c r="BZ51" i="4"/>
  <c r="CL58" i="4"/>
  <c r="CL51" i="4"/>
  <c r="CX58" i="4"/>
  <c r="CX51" i="4"/>
  <c r="DJ58" i="4"/>
  <c r="DJ51" i="4"/>
  <c r="Y71" i="4"/>
  <c r="AW71" i="4"/>
  <c r="BU71" i="4"/>
  <c r="CS71" i="4"/>
  <c r="T51" i="4"/>
  <c r="DW29" i="4"/>
  <c r="F71" i="4"/>
  <c r="AD71" i="4"/>
  <c r="BB71" i="4"/>
  <c r="BZ71" i="4"/>
  <c r="CX71" i="4"/>
  <c r="AR51" i="4"/>
  <c r="CN58" i="4"/>
  <c r="CX60" i="4"/>
  <c r="CZ45" i="4"/>
  <c r="CZ71" i="4" s="1"/>
  <c r="AZ26" i="4"/>
  <c r="BL26" i="4" s="1"/>
  <c r="BX26" i="4" s="1"/>
  <c r="CJ26" i="4" s="1"/>
  <c r="CV26" i="4" s="1"/>
  <c r="DH26" i="4" s="1"/>
  <c r="DT26" i="4" s="1"/>
  <c r="J57" i="4"/>
  <c r="J51" i="4"/>
  <c r="V57" i="4"/>
  <c r="V51" i="4"/>
  <c r="AH57" i="4"/>
  <c r="AH51" i="4"/>
  <c r="AH60" i="4"/>
  <c r="AT57" i="4"/>
  <c r="AT51" i="4"/>
  <c r="AT60" i="4"/>
  <c r="BF57" i="4"/>
  <c r="BF51" i="4"/>
  <c r="BF60" i="4"/>
  <c r="BR57" i="4"/>
  <c r="BR51" i="4"/>
  <c r="BR60" i="4"/>
  <c r="CD57" i="4"/>
  <c r="CD51" i="4"/>
  <c r="CP57" i="4"/>
  <c r="CP51" i="4"/>
  <c r="DB57" i="4"/>
  <c r="DB51" i="4"/>
  <c r="DN60" i="4"/>
  <c r="DN57" i="4"/>
  <c r="DN51" i="4"/>
  <c r="DB71" i="4"/>
  <c r="DV29" i="4"/>
  <c r="N37" i="4"/>
  <c r="Z37" i="4"/>
  <c r="AL37" i="4"/>
  <c r="AX37" i="4"/>
  <c r="BJ37" i="4"/>
  <c r="BV37" i="4"/>
  <c r="CH37" i="4"/>
  <c r="CT37" i="4"/>
  <c r="DF37" i="4"/>
  <c r="DR37" i="4"/>
  <c r="W50" i="4"/>
  <c r="AI50" i="4"/>
  <c r="AU50" i="4"/>
  <c r="BG50" i="4"/>
  <c r="BS50" i="4"/>
  <c r="CE50" i="4"/>
  <c r="CQ50" i="4"/>
  <c r="DC50" i="4"/>
  <c r="DO50" i="4"/>
  <c r="L51" i="4"/>
  <c r="X51" i="4"/>
  <c r="AJ51" i="4"/>
  <c r="AV51" i="4"/>
  <c r="BH51" i="4"/>
  <c r="BT51" i="4"/>
  <c r="CF51" i="4"/>
  <c r="CR51" i="4"/>
  <c r="DD51" i="4"/>
  <c r="DP51" i="4"/>
  <c r="P52" i="4"/>
  <c r="AB52" i="4"/>
  <c r="AN52" i="4"/>
  <c r="AZ52" i="4"/>
  <c r="BL52" i="4"/>
  <c r="BX52" i="4"/>
  <c r="CJ52" i="4"/>
  <c r="CV52" i="4"/>
  <c r="DH52" i="4"/>
  <c r="DT52" i="4"/>
  <c r="K57" i="4"/>
  <c r="W57" i="4"/>
  <c r="AI57" i="4"/>
  <c r="AU57" i="4"/>
  <c r="BG57" i="4"/>
  <c r="BS57" i="4"/>
  <c r="CE57" i="4"/>
  <c r="CQ57" i="4"/>
  <c r="DC57" i="4"/>
  <c r="DO57" i="4"/>
  <c r="L58" i="4"/>
  <c r="X58" i="4"/>
  <c r="AJ58" i="4"/>
  <c r="AV58" i="4"/>
  <c r="BH58" i="4"/>
  <c r="BT58" i="4"/>
  <c r="CF58" i="4"/>
  <c r="CR58" i="4"/>
  <c r="DD58" i="4"/>
  <c r="DP58" i="4"/>
  <c r="M59" i="4"/>
  <c r="Y59" i="4"/>
  <c r="AK59" i="4"/>
  <c r="AW59" i="4"/>
  <c r="BI59" i="4"/>
  <c r="BU59" i="4"/>
  <c r="CG59" i="4"/>
  <c r="CS59" i="4"/>
  <c r="DE59" i="4"/>
  <c r="DQ59" i="4"/>
  <c r="N60" i="4"/>
  <c r="AA60" i="4"/>
  <c r="AO60" i="4"/>
  <c r="BB60" i="4"/>
  <c r="BO60" i="4"/>
  <c r="CB60" i="4"/>
  <c r="CO60" i="4"/>
  <c r="DB60" i="4"/>
  <c r="DO60" i="4"/>
  <c r="O37" i="4"/>
  <c r="AA37" i="4"/>
  <c r="AM37" i="4"/>
  <c r="AY37" i="4"/>
  <c r="BK37" i="4"/>
  <c r="BW37" i="4"/>
  <c r="CI37" i="4"/>
  <c r="CU37" i="4"/>
  <c r="DG37" i="4"/>
  <c r="DS37" i="4"/>
  <c r="E45" i="4"/>
  <c r="Q52" i="4"/>
  <c r="AC52" i="4"/>
  <c r="AO52" i="4"/>
  <c r="BA52" i="4"/>
  <c r="BM52" i="4"/>
  <c r="BY52" i="4"/>
  <c r="CK52" i="4"/>
  <c r="CW52" i="4"/>
  <c r="DI52" i="4"/>
  <c r="L57" i="4"/>
  <c r="X57" i="4"/>
  <c r="AJ57" i="4"/>
  <c r="AJ61" i="4" s="1"/>
  <c r="AV57" i="4"/>
  <c r="AV61" i="4" s="1"/>
  <c r="BH57" i="4"/>
  <c r="BT57" i="4"/>
  <c r="CF57" i="4"/>
  <c r="CR57" i="4"/>
  <c r="DD57" i="4"/>
  <c r="DP57" i="4"/>
  <c r="M58" i="4"/>
  <c r="Y58" i="4"/>
  <c r="AK58" i="4"/>
  <c r="AW58" i="4"/>
  <c r="BI58" i="4"/>
  <c r="BU58" i="4"/>
  <c r="CG58" i="4"/>
  <c r="CS58" i="4"/>
  <c r="DE58" i="4"/>
  <c r="DQ58" i="4"/>
  <c r="N59" i="4"/>
  <c r="Z59" i="4"/>
  <c r="AL59" i="4"/>
  <c r="AX59" i="4"/>
  <c r="BJ59" i="4"/>
  <c r="BV59" i="4"/>
  <c r="CH59" i="4"/>
  <c r="CT59" i="4"/>
  <c r="DF59" i="4"/>
  <c r="DR59" i="4"/>
  <c r="O60" i="4"/>
  <c r="AC60" i="4"/>
  <c r="AP60" i="4"/>
  <c r="BC60" i="4"/>
  <c r="BP60" i="4"/>
  <c r="CC60" i="4"/>
  <c r="CP60" i="4"/>
  <c r="DC60" i="4"/>
  <c r="AC28" i="4"/>
  <c r="AO28" i="4" s="1"/>
  <c r="BA28" i="4" s="1"/>
  <c r="BM28" i="4" s="1"/>
  <c r="BY28" i="4" s="1"/>
  <c r="CK28" i="4" s="1"/>
  <c r="CW28" i="4" s="1"/>
  <c r="DI28" i="4" s="1"/>
  <c r="P37" i="4"/>
  <c r="AB37" i="4"/>
  <c r="AN37" i="4"/>
  <c r="AZ37" i="4"/>
  <c r="BL37" i="4"/>
  <c r="BX37" i="4"/>
  <c r="CJ37" i="4"/>
  <c r="CV37" i="4"/>
  <c r="DH37" i="4"/>
  <c r="DT37" i="4"/>
  <c r="AW50" i="4"/>
  <c r="BI50" i="4"/>
  <c r="BU50" i="4"/>
  <c r="CG50" i="4"/>
  <c r="CS50" i="4"/>
  <c r="DE50" i="4"/>
  <c r="DQ50" i="4"/>
  <c r="N51" i="4"/>
  <c r="Z51" i="4"/>
  <c r="AL51" i="4"/>
  <c r="AX51" i="4"/>
  <c r="BJ51" i="4"/>
  <c r="BV51" i="4"/>
  <c r="CH51" i="4"/>
  <c r="CT51" i="4"/>
  <c r="DF51" i="4"/>
  <c r="DR51" i="4"/>
  <c r="R52" i="4"/>
  <c r="AD52" i="4"/>
  <c r="AP52" i="4"/>
  <c r="BB52" i="4"/>
  <c r="BN52" i="4"/>
  <c r="BZ52" i="4"/>
  <c r="CL52" i="4"/>
  <c r="CX52" i="4"/>
  <c r="DJ52" i="4"/>
  <c r="M57" i="4"/>
  <c r="Y57" i="4"/>
  <c r="Y61" i="4" s="1"/>
  <c r="AK57" i="4"/>
  <c r="AW57" i="4"/>
  <c r="BI57" i="4"/>
  <c r="BU57" i="4"/>
  <c r="CG57" i="4"/>
  <c r="CS57" i="4"/>
  <c r="DE57" i="4"/>
  <c r="DQ57" i="4"/>
  <c r="N58" i="4"/>
  <c r="Z58" i="4"/>
  <c r="AL58" i="4"/>
  <c r="AX58" i="4"/>
  <c r="AX61" i="4" s="1"/>
  <c r="BJ58" i="4"/>
  <c r="BJ61" i="4" s="1"/>
  <c r="BV58" i="4"/>
  <c r="CH58" i="4"/>
  <c r="CT58" i="4"/>
  <c r="DF58" i="4"/>
  <c r="DR58" i="4"/>
  <c r="O59" i="4"/>
  <c r="AA59" i="4"/>
  <c r="AM59" i="4"/>
  <c r="AY59" i="4"/>
  <c r="BK59" i="4"/>
  <c r="BW59" i="4"/>
  <c r="CI59" i="4"/>
  <c r="CU59" i="4"/>
  <c r="DG59" i="4"/>
  <c r="DS59" i="4"/>
  <c r="DT60" i="4"/>
  <c r="DH60" i="4"/>
  <c r="CV60" i="4"/>
  <c r="CJ60" i="4"/>
  <c r="BX60" i="4"/>
  <c r="BL60" i="4"/>
  <c r="AZ60" i="4"/>
  <c r="AN60" i="4"/>
  <c r="AB60" i="4"/>
  <c r="P60" i="4"/>
  <c r="Q60" i="4"/>
  <c r="AD60" i="4"/>
  <c r="AQ60" i="4"/>
  <c r="BD60" i="4"/>
  <c r="BQ60" i="4"/>
  <c r="CD60" i="4"/>
  <c r="CQ60" i="4"/>
  <c r="DD60" i="4"/>
  <c r="DQ60" i="4"/>
  <c r="DU48" i="4"/>
  <c r="O51" i="4"/>
  <c r="AA51" i="4"/>
  <c r="AM51" i="4"/>
  <c r="AY51" i="4"/>
  <c r="BK51" i="4"/>
  <c r="BW51" i="4"/>
  <c r="CI51" i="4"/>
  <c r="CU51" i="4"/>
  <c r="DG51" i="4"/>
  <c r="DS51" i="4"/>
  <c r="S52" i="4"/>
  <c r="AE52" i="4"/>
  <c r="AQ52" i="4"/>
  <c r="BC52" i="4"/>
  <c r="BO52" i="4"/>
  <c r="CA52" i="4"/>
  <c r="CM52" i="4"/>
  <c r="CY52" i="4"/>
  <c r="DK52" i="4"/>
  <c r="Z57" i="4"/>
  <c r="AL57" i="4"/>
  <c r="CH57" i="4"/>
  <c r="CT57" i="4"/>
  <c r="DF57" i="4"/>
  <c r="DF61" i="4" s="1"/>
  <c r="DR57" i="4"/>
  <c r="O58" i="4"/>
  <c r="AA58" i="4"/>
  <c r="AM58" i="4"/>
  <c r="AY58" i="4"/>
  <c r="BK58" i="4"/>
  <c r="BK61" i="4" s="1"/>
  <c r="BW58" i="4"/>
  <c r="CI58" i="4"/>
  <c r="CI61" i="4" s="1"/>
  <c r="CU58" i="4"/>
  <c r="DG58" i="4"/>
  <c r="DS58" i="4"/>
  <c r="P59" i="4"/>
  <c r="AB59" i="4"/>
  <c r="AN59" i="4"/>
  <c r="AZ59" i="4"/>
  <c r="BL59" i="4"/>
  <c r="BX59" i="4"/>
  <c r="CJ59" i="4"/>
  <c r="CV59" i="4"/>
  <c r="DH59" i="4"/>
  <c r="DT59" i="4"/>
  <c r="AE60" i="4"/>
  <c r="BE60" i="4"/>
  <c r="CE60" i="4"/>
  <c r="CR60" i="4"/>
  <c r="AM57" i="4"/>
  <c r="AY57" i="4"/>
  <c r="CU57" i="4"/>
  <c r="DG57" i="4"/>
  <c r="DG61" i="4" s="1"/>
  <c r="DS57" i="4"/>
  <c r="P58" i="4"/>
  <c r="AB58" i="4"/>
  <c r="AN58" i="4"/>
  <c r="AZ58" i="4"/>
  <c r="BL58" i="4"/>
  <c r="BX58" i="4"/>
  <c r="CJ58" i="4"/>
  <c r="CV58" i="4"/>
  <c r="DH58" i="4"/>
  <c r="DT58" i="4"/>
  <c r="AO59" i="4"/>
  <c r="BA59" i="4"/>
  <c r="BM59" i="4"/>
  <c r="BY59" i="4"/>
  <c r="CK59" i="4"/>
  <c r="CW59" i="4"/>
  <c r="CW61" i="4" s="1"/>
  <c r="DI59" i="4"/>
  <c r="S60" i="4"/>
  <c r="AS60" i="4"/>
  <c r="BS60" i="4"/>
  <c r="CF60" i="4"/>
  <c r="DK37" i="4"/>
  <c r="AO51" i="4"/>
  <c r="BA51" i="4"/>
  <c r="BM51" i="4"/>
  <c r="BY51" i="4"/>
  <c r="CK51" i="4"/>
  <c r="CW51" i="4"/>
  <c r="DI51" i="4"/>
  <c r="I52" i="4"/>
  <c r="U52" i="4"/>
  <c r="AG52" i="4"/>
  <c r="AS52" i="4"/>
  <c r="BE52" i="4"/>
  <c r="BQ52" i="4"/>
  <c r="CC52" i="4"/>
  <c r="CO52" i="4"/>
  <c r="DA52" i="4"/>
  <c r="DM52" i="4"/>
  <c r="P57" i="4"/>
  <c r="AB57" i="4"/>
  <c r="AN57" i="4"/>
  <c r="AZ57" i="4"/>
  <c r="BL57" i="4"/>
  <c r="BX57" i="4"/>
  <c r="CJ57" i="4"/>
  <c r="CV57" i="4"/>
  <c r="DH57" i="4"/>
  <c r="DT57" i="4"/>
  <c r="E58" i="4"/>
  <c r="Q58" i="4"/>
  <c r="AC58" i="4"/>
  <c r="AO58" i="4"/>
  <c r="BA58" i="4"/>
  <c r="BM58" i="4"/>
  <c r="BY58" i="4"/>
  <c r="BY61" i="4" s="1"/>
  <c r="CK58" i="4"/>
  <c r="CK61" i="4" s="1"/>
  <c r="CW58" i="4"/>
  <c r="DI58" i="4"/>
  <c r="F59" i="4"/>
  <c r="R59" i="4"/>
  <c r="AD59" i="4"/>
  <c r="AP59" i="4"/>
  <c r="BB59" i="4"/>
  <c r="BN59" i="4"/>
  <c r="BZ59" i="4"/>
  <c r="CL59" i="4"/>
  <c r="CX59" i="4"/>
  <c r="DJ59" i="4"/>
  <c r="G60" i="4"/>
  <c r="AG60" i="4"/>
  <c r="BG60" i="4"/>
  <c r="BT60" i="4"/>
  <c r="BA57" i="4"/>
  <c r="BA61" i="4" s="1"/>
  <c r="BM57" i="4"/>
  <c r="DI57" i="4"/>
  <c r="G59" i="4"/>
  <c r="S59" i="4"/>
  <c r="AE59" i="4"/>
  <c r="AQ59" i="4"/>
  <c r="BC59" i="4"/>
  <c r="BO59" i="4"/>
  <c r="CA59" i="4"/>
  <c r="CM59" i="4"/>
  <c r="CY59" i="4"/>
  <c r="DK59" i="4"/>
  <c r="U60" i="4"/>
  <c r="AU60" i="4"/>
  <c r="BH60" i="4"/>
  <c r="I37" i="4"/>
  <c r="U37" i="4"/>
  <c r="AG37" i="4"/>
  <c r="AS37" i="4"/>
  <c r="BE37" i="4"/>
  <c r="BQ37" i="4"/>
  <c r="CC37" i="4"/>
  <c r="CO37" i="4"/>
  <c r="DA37" i="4"/>
  <c r="DM37" i="4"/>
  <c r="DU40" i="4"/>
  <c r="DV40" i="4"/>
  <c r="DW41" i="4"/>
  <c r="U48" i="4"/>
  <c r="DV48" i="4" s="1"/>
  <c r="AG48" i="4"/>
  <c r="AS48" i="4"/>
  <c r="BE48" i="4"/>
  <c r="BQ48" i="4"/>
  <c r="CC48" i="4"/>
  <c r="CO48" i="4"/>
  <c r="DA48" i="4"/>
  <c r="DM48" i="4"/>
  <c r="R50" i="4"/>
  <c r="AD50" i="4"/>
  <c r="DW50" i="4" s="1"/>
  <c r="AP50" i="4"/>
  <c r="BB50" i="4"/>
  <c r="BN50" i="4"/>
  <c r="BZ50" i="4"/>
  <c r="CL50" i="4"/>
  <c r="CX50" i="4"/>
  <c r="DJ50" i="4"/>
  <c r="CA51" i="4"/>
  <c r="CM51" i="4"/>
  <c r="K52" i="4"/>
  <c r="W52" i="4"/>
  <c r="AI52" i="4"/>
  <c r="AU52" i="4"/>
  <c r="BG52" i="4"/>
  <c r="BS52" i="4"/>
  <c r="CE52" i="4"/>
  <c r="CQ52" i="4"/>
  <c r="DC52" i="4"/>
  <c r="DO52" i="4"/>
  <c r="F57" i="4"/>
  <c r="R57" i="4"/>
  <c r="AD57" i="4"/>
  <c r="AP57" i="4"/>
  <c r="BB57" i="4"/>
  <c r="BN57" i="4"/>
  <c r="BZ57" i="4"/>
  <c r="CL57" i="4"/>
  <c r="CX57" i="4"/>
  <c r="DJ57" i="4"/>
  <c r="G58" i="4"/>
  <c r="G61" i="4" s="1"/>
  <c r="S58" i="4"/>
  <c r="S61" i="4" s="1"/>
  <c r="AE58" i="4"/>
  <c r="AQ58" i="4"/>
  <c r="BC58" i="4"/>
  <c r="BC61" i="4" s="1"/>
  <c r="BO58" i="4"/>
  <c r="CA58" i="4"/>
  <c r="CA61" i="4" s="1"/>
  <c r="CM58" i="4"/>
  <c r="CM61" i="4" s="1"/>
  <c r="CY58" i="4"/>
  <c r="DK58" i="4"/>
  <c r="H59" i="4"/>
  <c r="T59" i="4"/>
  <c r="AF59" i="4"/>
  <c r="AR59" i="4"/>
  <c r="BD59" i="4"/>
  <c r="BP59" i="4"/>
  <c r="CB59" i="4"/>
  <c r="CN59" i="4"/>
  <c r="CZ59" i="4"/>
  <c r="DL59" i="4"/>
  <c r="I60" i="4"/>
  <c r="V60" i="4"/>
  <c r="AI60" i="4"/>
  <c r="AV60" i="4"/>
  <c r="BI60" i="4"/>
  <c r="BV60" i="4"/>
  <c r="CI60" i="4"/>
  <c r="CW60" i="4"/>
  <c r="DJ60" i="4"/>
  <c r="K37" i="4"/>
  <c r="W37" i="4"/>
  <c r="AI37" i="4"/>
  <c r="AU37" i="4"/>
  <c r="BG37" i="4"/>
  <c r="BS37" i="4"/>
  <c r="CE37" i="4"/>
  <c r="CQ37" i="4"/>
  <c r="DC37" i="4"/>
  <c r="DO37" i="4"/>
  <c r="AU45" i="4"/>
  <c r="AU71" i="4" s="1"/>
  <c r="W48" i="4"/>
  <c r="AI48" i="4"/>
  <c r="AU48" i="4"/>
  <c r="BG48" i="4"/>
  <c r="BS48" i="4"/>
  <c r="CE48" i="4"/>
  <c r="CQ48" i="4"/>
  <c r="DC48" i="4"/>
  <c r="T50" i="4"/>
  <c r="AF50" i="4"/>
  <c r="AR50" i="4"/>
  <c r="BD50" i="4"/>
  <c r="BP50" i="4"/>
  <c r="CB50" i="4"/>
  <c r="CN50" i="4"/>
  <c r="CZ50" i="4"/>
  <c r="DA51" i="4"/>
  <c r="M52" i="4"/>
  <c r="Y52" i="4"/>
  <c r="AK52" i="4"/>
  <c r="AW52" i="4"/>
  <c r="BI52" i="4"/>
  <c r="BU52" i="4"/>
  <c r="CG52" i="4"/>
  <c r="CS52" i="4"/>
  <c r="DE52" i="4"/>
  <c r="DQ52" i="4"/>
  <c r="H57" i="4"/>
  <c r="H61" i="4" s="1"/>
  <c r="T57" i="4"/>
  <c r="AF57" i="4"/>
  <c r="AR57" i="4"/>
  <c r="BD57" i="4"/>
  <c r="BP57" i="4"/>
  <c r="CB57" i="4"/>
  <c r="CN57" i="4"/>
  <c r="CN61" i="4" s="1"/>
  <c r="CZ57" i="4"/>
  <c r="DL57" i="4"/>
  <c r="I58" i="4"/>
  <c r="U58" i="4"/>
  <c r="AG58" i="4"/>
  <c r="AS58" i="4"/>
  <c r="BE58" i="4"/>
  <c r="BQ58" i="4"/>
  <c r="CC58" i="4"/>
  <c r="CO58" i="4"/>
  <c r="DA58" i="4"/>
  <c r="DM58" i="4"/>
  <c r="J59" i="4"/>
  <c r="V59" i="4"/>
  <c r="AH59" i="4"/>
  <c r="AT59" i="4"/>
  <c r="BF59" i="4"/>
  <c r="BR59" i="4"/>
  <c r="CD59" i="4"/>
  <c r="CP59" i="4"/>
  <c r="DB59" i="4"/>
  <c r="DN59" i="4"/>
  <c r="K60" i="4"/>
  <c r="X60" i="4"/>
  <c r="AK60" i="4"/>
  <c r="AX60" i="4"/>
  <c r="BK60" i="4"/>
  <c r="BY60" i="4"/>
  <c r="CL60" i="4"/>
  <c r="CY60" i="4"/>
  <c r="DL60" i="4"/>
  <c r="L37" i="4"/>
  <c r="X37" i="4"/>
  <c r="AJ37" i="4"/>
  <c r="AV37" i="4"/>
  <c r="BH37" i="4"/>
  <c r="BT37" i="4"/>
  <c r="CF37" i="4"/>
  <c r="CR37" i="4"/>
  <c r="DD37" i="4"/>
  <c r="N52" i="4"/>
  <c r="Z52" i="4"/>
  <c r="AL52" i="4"/>
  <c r="AX52" i="4"/>
  <c r="BJ52" i="4"/>
  <c r="BV52" i="4"/>
  <c r="CH52" i="4"/>
  <c r="CT52" i="4"/>
  <c r="DF52" i="4"/>
  <c r="I57" i="4"/>
  <c r="U57" i="4"/>
  <c r="AG57" i="4"/>
  <c r="AS57" i="4"/>
  <c r="BE57" i="4"/>
  <c r="BQ57" i="4"/>
  <c r="BQ61" i="4" s="1"/>
  <c r="CC57" i="4"/>
  <c r="CC61" i="4" s="1"/>
  <c r="CO57" i="4"/>
  <c r="DA57" i="4"/>
  <c r="J58" i="4"/>
  <c r="V58" i="4"/>
  <c r="AH58" i="4"/>
  <c r="AT58" i="4"/>
  <c r="BF58" i="4"/>
  <c r="BR58" i="4"/>
  <c r="CD58" i="4"/>
  <c r="CP58" i="4"/>
  <c r="DB58" i="4"/>
  <c r="DN58" i="4"/>
  <c r="K59" i="4"/>
  <c r="W59" i="4"/>
  <c r="AI59" i="4"/>
  <c r="AU59" i="4"/>
  <c r="BG59" i="4"/>
  <c r="BS59" i="4"/>
  <c r="CE59" i="4"/>
  <c r="CQ59" i="4"/>
  <c r="DC59" i="4"/>
  <c r="L60" i="4"/>
  <c r="CZ60" i="4"/>
  <c r="DM60" i="4"/>
  <c r="K58" i="4"/>
  <c r="W58" i="4"/>
  <c r="AI58" i="4"/>
  <c r="AU58" i="4"/>
  <c r="BG58" i="4"/>
  <c r="BS58" i="4"/>
  <c r="CE58" i="4"/>
  <c r="CQ58" i="4"/>
  <c r="DC58" i="4"/>
  <c r="DV28" i="5"/>
  <c r="DW24" i="5"/>
  <c r="AN22" i="5"/>
  <c r="AZ22" i="5" s="1"/>
  <c r="BL22" i="5" s="1"/>
  <c r="BX22" i="5" s="1"/>
  <c r="CJ22" i="5" s="1"/>
  <c r="CV22" i="5" s="1"/>
  <c r="DH22" i="5" s="1"/>
  <c r="DT22" i="5" s="1"/>
  <c r="F44" i="6"/>
  <c r="G53" i="5"/>
  <c r="H33" i="5"/>
  <c r="T33" i="5"/>
  <c r="AF33" i="5"/>
  <c r="AR33" i="5"/>
  <c r="BD33" i="5"/>
  <c r="BP33" i="5"/>
  <c r="CB33" i="5"/>
  <c r="CN33" i="5"/>
  <c r="CZ33" i="5"/>
  <c r="DL33" i="5"/>
  <c r="V33" i="5"/>
  <c r="AH33" i="5"/>
  <c r="BF33" i="5"/>
  <c r="BR33" i="5"/>
  <c r="CD33" i="5"/>
  <c r="DB33" i="5"/>
  <c r="DN33" i="5"/>
  <c r="M33" i="5"/>
  <c r="Y33" i="5"/>
  <c r="AK33" i="5"/>
  <c r="AW33" i="5"/>
  <c r="BI33" i="5"/>
  <c r="BU33" i="5"/>
  <c r="CG33" i="5"/>
  <c r="CS33" i="5"/>
  <c r="DE33" i="5"/>
  <c r="DQ33" i="5"/>
  <c r="F33" i="5"/>
  <c r="R33" i="5"/>
  <c r="AD33" i="5"/>
  <c r="AP33" i="5"/>
  <c r="BB33" i="5"/>
  <c r="BZ33" i="5"/>
  <c r="CA34" i="6" s="1"/>
  <c r="CL33" i="5"/>
  <c r="CX33" i="5"/>
  <c r="G37" i="6"/>
  <c r="G33" i="5"/>
  <c r="H34" i="6" s="1"/>
  <c r="S33" i="5"/>
  <c r="AE33" i="5"/>
  <c r="AQ33" i="5"/>
  <c r="BC33" i="5"/>
  <c r="BO33" i="5"/>
  <c r="CA33" i="5"/>
  <c r="AC24" i="6"/>
  <c r="AO24" i="6" s="1"/>
  <c r="BA24" i="6" s="1"/>
  <c r="BM24" i="6" s="1"/>
  <c r="BY24" i="6" s="1"/>
  <c r="CK24" i="6" s="1"/>
  <c r="CW24" i="6" s="1"/>
  <c r="DI24" i="6" s="1"/>
  <c r="DV28" i="6"/>
  <c r="DV29" i="6"/>
  <c r="DV25" i="6"/>
  <c r="DW24" i="6"/>
  <c r="DU28" i="6"/>
  <c r="DU29" i="6"/>
  <c r="AL37" i="7"/>
  <c r="BN37" i="7"/>
  <c r="CJ37" i="7"/>
  <c r="CL37" i="7"/>
  <c r="O51" i="7"/>
  <c r="O58" i="7"/>
  <c r="O57" i="7"/>
  <c r="O59" i="7"/>
  <c r="AA51" i="7"/>
  <c r="AA59" i="7"/>
  <c r="AA58" i="7"/>
  <c r="AA57" i="7"/>
  <c r="AM51" i="7"/>
  <c r="AM58" i="7"/>
  <c r="AM57" i="7"/>
  <c r="AM59" i="7"/>
  <c r="AY51" i="7"/>
  <c r="AY59" i="7"/>
  <c r="AY57" i="7"/>
  <c r="AY58" i="7"/>
  <c r="BK51" i="7"/>
  <c r="BK58" i="7"/>
  <c r="BK59" i="7"/>
  <c r="BW51" i="7"/>
  <c r="BW59" i="7"/>
  <c r="BW58" i="7"/>
  <c r="BW57" i="7"/>
  <c r="CI51" i="7"/>
  <c r="CI58" i="7"/>
  <c r="CI59" i="7"/>
  <c r="CI57" i="7"/>
  <c r="CU51" i="7"/>
  <c r="CU59" i="7"/>
  <c r="CU57" i="7"/>
  <c r="CU58" i="7"/>
  <c r="DG51" i="7"/>
  <c r="DG58" i="7"/>
  <c r="DG59" i="7"/>
  <c r="DS51" i="7"/>
  <c r="DS59" i="7"/>
  <c r="DS58" i="7"/>
  <c r="CP37" i="7"/>
  <c r="Z45" i="7"/>
  <c r="Z71" i="7" s="1"/>
  <c r="CX45" i="7"/>
  <c r="AD45" i="7"/>
  <c r="E58" i="7"/>
  <c r="E51" i="7"/>
  <c r="Q58" i="7"/>
  <c r="Q51" i="7"/>
  <c r="AC58" i="7"/>
  <c r="AC51" i="7"/>
  <c r="AO58" i="7"/>
  <c r="AO51" i="7"/>
  <c r="BA58" i="7"/>
  <c r="BA51" i="7"/>
  <c r="BM58" i="7"/>
  <c r="BM51" i="7"/>
  <c r="BY58" i="7"/>
  <c r="BY60" i="7"/>
  <c r="BY51" i="7"/>
  <c r="CK58" i="7"/>
  <c r="CK51" i="7"/>
  <c r="CW60" i="7"/>
  <c r="CW58" i="7"/>
  <c r="CW51" i="7"/>
  <c r="DI58" i="7"/>
  <c r="DI51" i="7"/>
  <c r="DK37" i="7"/>
  <c r="CY37" i="7"/>
  <c r="CM37" i="7"/>
  <c r="CA37" i="7"/>
  <c r="BO37" i="7"/>
  <c r="BC37" i="7"/>
  <c r="AQ37" i="7"/>
  <c r="AE37" i="7"/>
  <c r="S37" i="7"/>
  <c r="G37" i="7"/>
  <c r="DI37" i="7"/>
  <c r="CW37" i="7"/>
  <c r="CK37" i="7"/>
  <c r="BY37" i="7"/>
  <c r="BM37" i="7"/>
  <c r="BA37" i="7"/>
  <c r="AO37" i="7"/>
  <c r="AC37" i="7"/>
  <c r="Q37" i="7"/>
  <c r="E37" i="7"/>
  <c r="DS37" i="7"/>
  <c r="DG37" i="7"/>
  <c r="CU37" i="7"/>
  <c r="CI37" i="7"/>
  <c r="BW37" i="7"/>
  <c r="BK37" i="7"/>
  <c r="AY37" i="7"/>
  <c r="AM37" i="7"/>
  <c r="AA37" i="7"/>
  <c r="O37" i="7"/>
  <c r="DQ37" i="7"/>
  <c r="DE37" i="7"/>
  <c r="CS37" i="7"/>
  <c r="CG37" i="7"/>
  <c r="BU37" i="7"/>
  <c r="BI37" i="7"/>
  <c r="AW37" i="7"/>
  <c r="AK37" i="7"/>
  <c r="Y37" i="7"/>
  <c r="M37" i="7"/>
  <c r="DP37" i="7"/>
  <c r="DD37" i="7"/>
  <c r="CR37" i="7"/>
  <c r="CF37" i="7"/>
  <c r="BT37" i="7"/>
  <c r="BH37" i="7"/>
  <c r="AV37" i="7"/>
  <c r="AJ37" i="7"/>
  <c r="X37" i="7"/>
  <c r="L37" i="7"/>
  <c r="DO37" i="7"/>
  <c r="DC37" i="7"/>
  <c r="CQ37" i="7"/>
  <c r="CE37" i="7"/>
  <c r="BS37" i="7"/>
  <c r="BG37" i="7"/>
  <c r="AU37" i="7"/>
  <c r="AI37" i="7"/>
  <c r="W37" i="7"/>
  <c r="K37" i="7"/>
  <c r="DL37" i="7"/>
  <c r="CZ37" i="7"/>
  <c r="CN37" i="7"/>
  <c r="CB37" i="7"/>
  <c r="BP37" i="7"/>
  <c r="BD37" i="7"/>
  <c r="AR37" i="7"/>
  <c r="AF37" i="7"/>
  <c r="T37" i="7"/>
  <c r="H37" i="7"/>
  <c r="DJ37" i="7"/>
  <c r="CH37" i="7"/>
  <c r="BE37" i="7"/>
  <c r="AB37" i="7"/>
  <c r="DH37" i="7"/>
  <c r="CD37" i="7"/>
  <c r="BB37" i="7"/>
  <c r="Z37" i="7"/>
  <c r="DF37" i="7"/>
  <c r="CC37" i="7"/>
  <c r="AZ37" i="7"/>
  <c r="V37" i="7"/>
  <c r="DB37" i="7"/>
  <c r="BZ37" i="7"/>
  <c r="AX37" i="7"/>
  <c r="U37" i="7"/>
  <c r="DA37" i="7"/>
  <c r="BX37" i="7"/>
  <c r="AT37" i="7"/>
  <c r="R37" i="7"/>
  <c r="CX37" i="7"/>
  <c r="BV37" i="7"/>
  <c r="AS37" i="7"/>
  <c r="P37" i="7"/>
  <c r="CV37" i="7"/>
  <c r="BR37" i="7"/>
  <c r="AP37" i="7"/>
  <c r="N37" i="7"/>
  <c r="CT37" i="7"/>
  <c r="BQ37" i="7"/>
  <c r="AN37" i="7"/>
  <c r="J37" i="7"/>
  <c r="DR37" i="7"/>
  <c r="CO37" i="7"/>
  <c r="BL37" i="7"/>
  <c r="AH37" i="7"/>
  <c r="F37" i="7"/>
  <c r="DN37" i="7"/>
  <c r="I37" i="7"/>
  <c r="DT37" i="7"/>
  <c r="AD37" i="7"/>
  <c r="AZ45" i="7"/>
  <c r="U45" i="7"/>
  <c r="AX45" i="7"/>
  <c r="AX71" i="7" s="1"/>
  <c r="P45" i="7"/>
  <c r="AS45" i="7"/>
  <c r="AG37" i="7"/>
  <c r="DB45" i="7"/>
  <c r="DB71" i="7" s="1"/>
  <c r="F29" i="7"/>
  <c r="AF51" i="7"/>
  <c r="AF57" i="7"/>
  <c r="BP51" i="7"/>
  <c r="BP57" i="7"/>
  <c r="CN57" i="7"/>
  <c r="CN51" i="7"/>
  <c r="I51" i="7"/>
  <c r="I58" i="7"/>
  <c r="U51" i="7"/>
  <c r="U58" i="7"/>
  <c r="AG51" i="7"/>
  <c r="AG58" i="7"/>
  <c r="AS60" i="7"/>
  <c r="AS51" i="7"/>
  <c r="AS58" i="7"/>
  <c r="BE51" i="7"/>
  <c r="BE58" i="7"/>
  <c r="BQ60" i="7"/>
  <c r="BQ51" i="7"/>
  <c r="BQ58" i="7"/>
  <c r="CC51" i="7"/>
  <c r="CC60" i="7"/>
  <c r="CO51" i="7"/>
  <c r="CO60" i="7"/>
  <c r="DA51" i="7"/>
  <c r="DA58" i="7"/>
  <c r="DM51" i="7"/>
  <c r="DM60" i="7"/>
  <c r="DM58" i="7"/>
  <c r="DV33" i="7"/>
  <c r="F15" i="7" s="1"/>
  <c r="DW28" i="7"/>
  <c r="K58" i="7"/>
  <c r="K51" i="7"/>
  <c r="K57" i="7"/>
  <c r="K60" i="7"/>
  <c r="W51" i="7"/>
  <c r="W58" i="7"/>
  <c r="W60" i="7"/>
  <c r="AI58" i="7"/>
  <c r="AI51" i="7"/>
  <c r="AI60" i="7"/>
  <c r="AU51" i="7"/>
  <c r="AU58" i="7"/>
  <c r="BG58" i="7"/>
  <c r="BG51" i="7"/>
  <c r="BG60" i="7"/>
  <c r="BS51" i="7"/>
  <c r="BS58" i="7"/>
  <c r="CE58" i="7"/>
  <c r="CE51" i="7"/>
  <c r="CQ51" i="7"/>
  <c r="CQ58" i="7"/>
  <c r="DC58" i="7"/>
  <c r="DC51" i="7"/>
  <c r="DO51" i="7"/>
  <c r="DO58" i="7"/>
  <c r="S45" i="7"/>
  <c r="BM45" i="7"/>
  <c r="CS45" i="7"/>
  <c r="BT45" i="7"/>
  <c r="BT71" i="7" s="1"/>
  <c r="T45" i="7"/>
  <c r="T71" i="7" s="1"/>
  <c r="AP45" i="7"/>
  <c r="DU32" i="7"/>
  <c r="DV32" i="7"/>
  <c r="M51" i="7"/>
  <c r="M57" i="7"/>
  <c r="Y57" i="7"/>
  <c r="Y51" i="7"/>
  <c r="Y60" i="7"/>
  <c r="AK51" i="7"/>
  <c r="AK57" i="7"/>
  <c r="AW51" i="7"/>
  <c r="AW57" i="7"/>
  <c r="AW60" i="7"/>
  <c r="BU60" i="7"/>
  <c r="BU51" i="7"/>
  <c r="BU57" i="7"/>
  <c r="CS51" i="7"/>
  <c r="CS60" i="7"/>
  <c r="CS57" i="7"/>
  <c r="DE51" i="7"/>
  <c r="DE57" i="7"/>
  <c r="DQ51" i="7"/>
  <c r="DQ60" i="7"/>
  <c r="I45" i="7"/>
  <c r="AU57" i="7"/>
  <c r="G58" i="7"/>
  <c r="G60" i="7"/>
  <c r="G51" i="7"/>
  <c r="S58" i="7"/>
  <c r="S60" i="7"/>
  <c r="S51" i="7"/>
  <c r="AE58" i="7"/>
  <c r="AE60" i="7"/>
  <c r="AE51" i="7"/>
  <c r="AQ58" i="7"/>
  <c r="AQ51" i="7"/>
  <c r="BC58" i="7"/>
  <c r="BC51" i="7"/>
  <c r="BO58" i="7"/>
  <c r="BO51" i="7"/>
  <c r="CA58" i="7"/>
  <c r="CA51" i="7"/>
  <c r="CM58" i="7"/>
  <c r="CM51" i="7"/>
  <c r="CY58" i="7"/>
  <c r="CY51" i="7"/>
  <c r="DK58" i="7"/>
  <c r="DK51" i="7"/>
  <c r="DA45" i="7"/>
  <c r="BQ45" i="7"/>
  <c r="CJ45" i="7"/>
  <c r="AB50" i="7"/>
  <c r="BG50" i="7"/>
  <c r="CI50" i="7"/>
  <c r="DM50" i="7"/>
  <c r="DN57" i="7"/>
  <c r="AH59" i="7"/>
  <c r="AK50" i="7"/>
  <c r="BL50" i="7"/>
  <c r="CQ50" i="7"/>
  <c r="V51" i="7"/>
  <c r="DL52" i="7"/>
  <c r="BF59" i="7"/>
  <c r="DR50" i="7"/>
  <c r="DF50" i="7"/>
  <c r="CT50" i="7"/>
  <c r="CH50" i="7"/>
  <c r="BV50" i="7"/>
  <c r="BJ50" i="7"/>
  <c r="AX50" i="7"/>
  <c r="AL50" i="7"/>
  <c r="Z50" i="7"/>
  <c r="N50" i="7"/>
  <c r="DP50" i="7"/>
  <c r="DD50" i="7"/>
  <c r="CR50" i="7"/>
  <c r="CF50" i="7"/>
  <c r="BT50" i="7"/>
  <c r="BH50" i="7"/>
  <c r="AV50" i="7"/>
  <c r="AJ50" i="7"/>
  <c r="X50" i="7"/>
  <c r="L50" i="7"/>
  <c r="DN50" i="7"/>
  <c r="DB50" i="7"/>
  <c r="CP50" i="7"/>
  <c r="CD50" i="7"/>
  <c r="BR50" i="7"/>
  <c r="BF50" i="7"/>
  <c r="AT50" i="7"/>
  <c r="AH50" i="7"/>
  <c r="V50" i="7"/>
  <c r="DL50" i="7"/>
  <c r="CZ50" i="7"/>
  <c r="CN50" i="7"/>
  <c r="CB50" i="7"/>
  <c r="BP50" i="7"/>
  <c r="BD50" i="7"/>
  <c r="AR50" i="7"/>
  <c r="AF50" i="7"/>
  <c r="T50" i="7"/>
  <c r="DK50" i="7"/>
  <c r="CY50" i="7"/>
  <c r="CM50" i="7"/>
  <c r="CA50" i="7"/>
  <c r="BO50" i="7"/>
  <c r="BC50" i="7"/>
  <c r="AQ50" i="7"/>
  <c r="AE50" i="7"/>
  <c r="S50" i="7"/>
  <c r="DJ50" i="7"/>
  <c r="CX50" i="7"/>
  <c r="CL50" i="7"/>
  <c r="BZ50" i="7"/>
  <c r="BN50" i="7"/>
  <c r="BB50" i="7"/>
  <c r="AP50" i="7"/>
  <c r="AD50" i="7"/>
  <c r="R50" i="7"/>
  <c r="DI50" i="7"/>
  <c r="CW50" i="7"/>
  <c r="CK50" i="7"/>
  <c r="BY50" i="7"/>
  <c r="BM50" i="7"/>
  <c r="BA50" i="7"/>
  <c r="AO50" i="7"/>
  <c r="AC50" i="7"/>
  <c r="Q50" i="7"/>
  <c r="AM50" i="7"/>
  <c r="BQ50" i="7"/>
  <c r="CS50" i="7"/>
  <c r="DT50" i="7"/>
  <c r="AZ51" i="7"/>
  <c r="CD51" i="7"/>
  <c r="BL57" i="7"/>
  <c r="BH59" i="7"/>
  <c r="J45" i="7"/>
  <c r="M50" i="7"/>
  <c r="AN50" i="7"/>
  <c r="BS50" i="7"/>
  <c r="CU50" i="7"/>
  <c r="Z51" i="7"/>
  <c r="CF51" i="7"/>
  <c r="BR59" i="7"/>
  <c r="O50" i="7"/>
  <c r="AS50" i="7"/>
  <c r="BU50" i="7"/>
  <c r="CV50" i="7"/>
  <c r="AB51" i="7"/>
  <c r="BF51" i="7"/>
  <c r="CH51" i="7"/>
  <c r="DQ57" i="7"/>
  <c r="CD59" i="7"/>
  <c r="N58" i="7"/>
  <c r="N57" i="7"/>
  <c r="N61" i="7" s="1"/>
  <c r="AX57" i="7"/>
  <c r="AX58" i="7"/>
  <c r="BJ57" i="7"/>
  <c r="BJ58" i="7"/>
  <c r="DF58" i="7"/>
  <c r="DF57" i="7"/>
  <c r="DR57" i="7"/>
  <c r="DR58" i="7"/>
  <c r="P50" i="7"/>
  <c r="AU50" i="7"/>
  <c r="BW50" i="7"/>
  <c r="DA50" i="7"/>
  <c r="DN51" i="7"/>
  <c r="J57" i="7"/>
  <c r="CH57" i="7"/>
  <c r="AH51" i="7"/>
  <c r="BJ51" i="7"/>
  <c r="DP59" i="7"/>
  <c r="CP59" i="7"/>
  <c r="P60" i="7"/>
  <c r="P59" i="7"/>
  <c r="AN60" i="7"/>
  <c r="AN59" i="7"/>
  <c r="CJ60" i="7"/>
  <c r="CJ59" i="7"/>
  <c r="CJ57" i="7"/>
  <c r="DH59" i="7"/>
  <c r="DH57" i="7"/>
  <c r="W50" i="7"/>
  <c r="AY50" i="7"/>
  <c r="CC50" i="7"/>
  <c r="DE50" i="7"/>
  <c r="BL51" i="7"/>
  <c r="DR51" i="7"/>
  <c r="BL60" i="7"/>
  <c r="F59" i="7"/>
  <c r="F57" i="7"/>
  <c r="F51" i="7"/>
  <c r="R59" i="7"/>
  <c r="R51" i="7"/>
  <c r="AD59" i="7"/>
  <c r="AD57" i="7"/>
  <c r="AD51" i="7"/>
  <c r="AP57" i="7"/>
  <c r="AP59" i="7"/>
  <c r="AP51" i="7"/>
  <c r="BB59" i="7"/>
  <c r="BB51" i="7"/>
  <c r="BN59" i="7"/>
  <c r="BN51" i="7"/>
  <c r="BZ59" i="7"/>
  <c r="BZ57" i="7"/>
  <c r="BZ51" i="7"/>
  <c r="CL59" i="7"/>
  <c r="CL57" i="7"/>
  <c r="CL51" i="7"/>
  <c r="CX59" i="7"/>
  <c r="CX57" i="7"/>
  <c r="CX51" i="7"/>
  <c r="DJ59" i="7"/>
  <c r="DJ57" i="7"/>
  <c r="DJ51" i="7"/>
  <c r="V45" i="7"/>
  <c r="R45" i="7"/>
  <c r="CH45" i="7"/>
  <c r="DU48" i="7"/>
  <c r="AA50" i="7"/>
  <c r="BE50" i="7"/>
  <c r="CG50" i="7"/>
  <c r="DH50" i="7"/>
  <c r="AN51" i="7"/>
  <c r="BR51" i="7"/>
  <c r="CT51" i="7"/>
  <c r="V59" i="7"/>
  <c r="DR60" i="7"/>
  <c r="DF60" i="7"/>
  <c r="CT60" i="7"/>
  <c r="CH60" i="7"/>
  <c r="BV60" i="7"/>
  <c r="BJ60" i="7"/>
  <c r="AX60" i="7"/>
  <c r="AL60" i="7"/>
  <c r="Z60" i="7"/>
  <c r="N60" i="7"/>
  <c r="DP60" i="7"/>
  <c r="DD60" i="7"/>
  <c r="CR60" i="7"/>
  <c r="CF60" i="7"/>
  <c r="BT60" i="7"/>
  <c r="BH60" i="7"/>
  <c r="AV60" i="7"/>
  <c r="AJ60" i="7"/>
  <c r="X60" i="7"/>
  <c r="L60" i="7"/>
  <c r="DN60" i="7"/>
  <c r="DB60" i="7"/>
  <c r="CP60" i="7"/>
  <c r="CD60" i="7"/>
  <c r="BR60" i="7"/>
  <c r="BF60" i="7"/>
  <c r="AT60" i="7"/>
  <c r="AH60" i="7"/>
  <c r="V60" i="7"/>
  <c r="J60" i="7"/>
  <c r="DL60" i="7"/>
  <c r="CZ60" i="7"/>
  <c r="CN60" i="7"/>
  <c r="CB60" i="7"/>
  <c r="BP60" i="7"/>
  <c r="BD60" i="7"/>
  <c r="AR60" i="7"/>
  <c r="AF60" i="7"/>
  <c r="T60" i="7"/>
  <c r="H60" i="7"/>
  <c r="DK60" i="7"/>
  <c r="CY60" i="7"/>
  <c r="CM60" i="7"/>
  <c r="CA60" i="7"/>
  <c r="BO60" i="7"/>
  <c r="BC60" i="7"/>
  <c r="AQ60" i="7"/>
  <c r="DJ60" i="7"/>
  <c r="CX60" i="7"/>
  <c r="CL60" i="7"/>
  <c r="BZ60" i="7"/>
  <c r="BN60" i="7"/>
  <c r="BB60" i="7"/>
  <c r="AP60" i="7"/>
  <c r="AD60" i="7"/>
  <c r="R60" i="7"/>
  <c r="F60" i="7"/>
  <c r="DS60" i="7"/>
  <c r="DG60" i="7"/>
  <c r="CU60" i="7"/>
  <c r="CI60" i="7"/>
  <c r="BW60" i="7"/>
  <c r="BK60" i="7"/>
  <c r="AY60" i="7"/>
  <c r="AM60" i="7"/>
  <c r="AA60" i="7"/>
  <c r="O60" i="7"/>
  <c r="AB60" i="7"/>
  <c r="BA60" i="7"/>
  <c r="CE60" i="7"/>
  <c r="DH60" i="7"/>
  <c r="DP58" i="7"/>
  <c r="E60" i="7"/>
  <c r="AC60" i="7"/>
  <c r="BE60" i="7"/>
  <c r="CG60" i="7"/>
  <c r="DI60" i="7"/>
  <c r="W48" i="7"/>
  <c r="AI48" i="7"/>
  <c r="AU48" i="7"/>
  <c r="BG48" i="7"/>
  <c r="BS48" i="7"/>
  <c r="CE48" i="7"/>
  <c r="CQ48" i="7"/>
  <c r="DC48" i="7"/>
  <c r="M52" i="7"/>
  <c r="DU52" i="7" s="1"/>
  <c r="Y52" i="7"/>
  <c r="AK52" i="7"/>
  <c r="AW52" i="7"/>
  <c r="BI52" i="7"/>
  <c r="BV52" i="7"/>
  <c r="CJ52" i="7"/>
  <c r="CX52" i="7"/>
  <c r="P57" i="7"/>
  <c r="P61" i="7" s="1"/>
  <c r="AI57" i="7"/>
  <c r="AZ57" i="7"/>
  <c r="AZ61" i="7" s="1"/>
  <c r="BV57" i="7"/>
  <c r="CP57" i="7"/>
  <c r="DL57" i="7"/>
  <c r="T59" i="7"/>
  <c r="AR59" i="7"/>
  <c r="BP59" i="7"/>
  <c r="CN59" i="7"/>
  <c r="DL59" i="7"/>
  <c r="I60" i="7"/>
  <c r="AG60" i="7"/>
  <c r="BI60" i="7"/>
  <c r="CK60" i="7"/>
  <c r="DO60" i="7"/>
  <c r="T57" i="7"/>
  <c r="AL57" i="7"/>
  <c r="BD57" i="7"/>
  <c r="BX57" i="7"/>
  <c r="CT57" i="7"/>
  <c r="CT61" i="7" s="1"/>
  <c r="X59" i="7"/>
  <c r="AV59" i="7"/>
  <c r="BT59" i="7"/>
  <c r="CR59" i="7"/>
  <c r="M60" i="7"/>
  <c r="AK60" i="7"/>
  <c r="BM60" i="7"/>
  <c r="CQ60" i="7"/>
  <c r="DT60" i="7"/>
  <c r="DO57" i="7"/>
  <c r="DC57" i="7"/>
  <c r="CQ57" i="7"/>
  <c r="CE57" i="7"/>
  <c r="CE61" i="7" s="1"/>
  <c r="BS57" i="7"/>
  <c r="BG57" i="7"/>
  <c r="DM57" i="7"/>
  <c r="DA57" i="7"/>
  <c r="CO57" i="7"/>
  <c r="CO61" i="7" s="1"/>
  <c r="CC57" i="7"/>
  <c r="BQ57" i="7"/>
  <c r="BE57" i="7"/>
  <c r="AS57" i="7"/>
  <c r="AG57" i="7"/>
  <c r="U57" i="7"/>
  <c r="I57" i="7"/>
  <c r="DK57" i="7"/>
  <c r="CY57" i="7"/>
  <c r="CM57" i="7"/>
  <c r="CA57" i="7"/>
  <c r="BO57" i="7"/>
  <c r="BO61" i="7" s="1"/>
  <c r="BC57" i="7"/>
  <c r="AQ57" i="7"/>
  <c r="AE57" i="7"/>
  <c r="S57" i="7"/>
  <c r="G57" i="7"/>
  <c r="DI57" i="7"/>
  <c r="CW57" i="7"/>
  <c r="CK57" i="7"/>
  <c r="BY57" i="7"/>
  <c r="BM57" i="7"/>
  <c r="BA57" i="7"/>
  <c r="AO57" i="7"/>
  <c r="AC57" i="7"/>
  <c r="Q57" i="7"/>
  <c r="E57" i="7"/>
  <c r="DS57" i="7"/>
  <c r="DS61" i="7" s="1"/>
  <c r="DG57" i="7"/>
  <c r="DP57" i="7"/>
  <c r="DD57" i="7"/>
  <c r="CR57" i="7"/>
  <c r="CF57" i="7"/>
  <c r="BT57" i="7"/>
  <c r="BH57" i="7"/>
  <c r="AV57" i="7"/>
  <c r="AJ57" i="7"/>
  <c r="X57" i="7"/>
  <c r="L57" i="7"/>
  <c r="W57" i="7"/>
  <c r="AN57" i="7"/>
  <c r="BI57" i="7"/>
  <c r="CB57" i="7"/>
  <c r="CV57" i="7"/>
  <c r="DT57" i="7"/>
  <c r="DQ59" i="7"/>
  <c r="DE59" i="7"/>
  <c r="CS59" i="7"/>
  <c r="CG59" i="7"/>
  <c r="BU59" i="7"/>
  <c r="BI59" i="7"/>
  <c r="AW59" i="7"/>
  <c r="AK59" i="7"/>
  <c r="Y59" i="7"/>
  <c r="M59" i="7"/>
  <c r="DO59" i="7"/>
  <c r="DC59" i="7"/>
  <c r="CQ59" i="7"/>
  <c r="CE59" i="7"/>
  <c r="BS59" i="7"/>
  <c r="BG59" i="7"/>
  <c r="AU59" i="7"/>
  <c r="AI59" i="7"/>
  <c r="W59" i="7"/>
  <c r="K59" i="7"/>
  <c r="DM59" i="7"/>
  <c r="DA59" i="7"/>
  <c r="CO59" i="7"/>
  <c r="CC59" i="7"/>
  <c r="BQ59" i="7"/>
  <c r="BE59" i="7"/>
  <c r="AS59" i="7"/>
  <c r="AG59" i="7"/>
  <c r="U59" i="7"/>
  <c r="I59" i="7"/>
  <c r="DK59" i="7"/>
  <c r="CY59" i="7"/>
  <c r="CM59" i="7"/>
  <c r="CA59" i="7"/>
  <c r="BO59" i="7"/>
  <c r="BC59" i="7"/>
  <c r="AQ59" i="7"/>
  <c r="AE59" i="7"/>
  <c r="S59" i="7"/>
  <c r="G59" i="7"/>
  <c r="DI59" i="7"/>
  <c r="CW59" i="7"/>
  <c r="CK59" i="7"/>
  <c r="BY59" i="7"/>
  <c r="BM59" i="7"/>
  <c r="BA59" i="7"/>
  <c r="AO59" i="7"/>
  <c r="AC59" i="7"/>
  <c r="Q59" i="7"/>
  <c r="E59" i="7"/>
  <c r="DR59" i="7"/>
  <c r="DF59" i="7"/>
  <c r="CT59" i="7"/>
  <c r="CH59" i="7"/>
  <c r="BV59" i="7"/>
  <c r="BJ59" i="7"/>
  <c r="AX59" i="7"/>
  <c r="AL59" i="7"/>
  <c r="Z59" i="7"/>
  <c r="N59" i="7"/>
  <c r="AB59" i="7"/>
  <c r="AB61" i="7" s="1"/>
  <c r="AZ59" i="7"/>
  <c r="BX59" i="7"/>
  <c r="CV59" i="7"/>
  <c r="DT59" i="7"/>
  <c r="Q60" i="7"/>
  <c r="AO60" i="7"/>
  <c r="BS60" i="7"/>
  <c r="CV60" i="7"/>
  <c r="DR52" i="7"/>
  <c r="DF52" i="7"/>
  <c r="CT52" i="7"/>
  <c r="CH52" i="7"/>
  <c r="DP52" i="7"/>
  <c r="DD52" i="7"/>
  <c r="CR52" i="7"/>
  <c r="CF52" i="7"/>
  <c r="BT52" i="7"/>
  <c r="S52" i="7"/>
  <c r="DV52" i="7" s="1"/>
  <c r="AE52" i="7"/>
  <c r="AQ52" i="7"/>
  <c r="BC52" i="7"/>
  <c r="BO52" i="7"/>
  <c r="CB52" i="7"/>
  <c r="CP52" i="7"/>
  <c r="DE52" i="7"/>
  <c r="DT52" i="7"/>
  <c r="H57" i="7"/>
  <c r="Z57" i="7"/>
  <c r="AR57" i="7"/>
  <c r="BK57" i="7"/>
  <c r="BK61" i="7" s="1"/>
  <c r="CG57" i="7"/>
  <c r="CZ57" i="7"/>
  <c r="H59" i="7"/>
  <c r="AF59" i="7"/>
  <c r="BD59" i="7"/>
  <c r="CB59" i="7"/>
  <c r="CZ59" i="7"/>
  <c r="U60" i="7"/>
  <c r="AU60" i="7"/>
  <c r="BX60" i="7"/>
  <c r="DA60" i="7"/>
  <c r="M58" i="7"/>
  <c r="Y58" i="7"/>
  <c r="AK58" i="7"/>
  <c r="AW58" i="7"/>
  <c r="BI58" i="7"/>
  <c r="BU58" i="7"/>
  <c r="CG58" i="7"/>
  <c r="CS58" i="7"/>
  <c r="DE58" i="7"/>
  <c r="DQ58" i="7"/>
  <c r="P58" i="7"/>
  <c r="AB58" i="7"/>
  <c r="AN58" i="7"/>
  <c r="AZ58" i="7"/>
  <c r="BL58" i="7"/>
  <c r="BX58" i="7"/>
  <c r="CJ58" i="7"/>
  <c r="CV58" i="7"/>
  <c r="DH58" i="7"/>
  <c r="DT58" i="7"/>
  <c r="F58" i="7"/>
  <c r="R58" i="7"/>
  <c r="R61" i="7" s="1"/>
  <c r="AD58" i="7"/>
  <c r="AP58" i="7"/>
  <c r="BB58" i="7"/>
  <c r="BB61" i="7" s="1"/>
  <c r="BN58" i="7"/>
  <c r="BZ58" i="7"/>
  <c r="CL58" i="7"/>
  <c r="CX58" i="7"/>
  <c r="DJ58" i="7"/>
  <c r="H58" i="7"/>
  <c r="T58" i="7"/>
  <c r="AF58" i="7"/>
  <c r="AR58" i="7"/>
  <c r="BD58" i="7"/>
  <c r="BP58" i="7"/>
  <c r="CB58" i="7"/>
  <c r="CN58" i="7"/>
  <c r="CZ58" i="7"/>
  <c r="DL58" i="7"/>
  <c r="J58" i="7"/>
  <c r="V58" i="7"/>
  <c r="AH58" i="7"/>
  <c r="AT58" i="7"/>
  <c r="AT61" i="7" s="1"/>
  <c r="BF58" i="7"/>
  <c r="BF61" i="7" s="1"/>
  <c r="BR58" i="7"/>
  <c r="BR61" i="7" s="1"/>
  <c r="CD58" i="7"/>
  <c r="CP58" i="7"/>
  <c r="DB58" i="7"/>
  <c r="DB61" i="7" s="1"/>
  <c r="DN58" i="7"/>
  <c r="DW24" i="8"/>
  <c r="DV29" i="8"/>
  <c r="DV54" i="8"/>
  <c r="DV28" i="8"/>
  <c r="L58" i="7"/>
  <c r="X58" i="7"/>
  <c r="AJ58" i="7"/>
  <c r="AV58" i="7"/>
  <c r="BH58" i="7"/>
  <c r="BT58" i="7"/>
  <c r="CF58" i="7"/>
  <c r="CR58" i="7"/>
  <c r="DD58" i="7"/>
  <c r="DU28" i="8"/>
  <c r="DU55" i="8"/>
  <c r="DU54" i="8"/>
  <c r="DU29" i="8"/>
  <c r="G37" i="9"/>
  <c r="E44" i="9"/>
  <c r="F53" i="8"/>
  <c r="DW45" i="9"/>
  <c r="DW29" i="9"/>
  <c r="DX24" i="9"/>
  <c r="AC24" i="9"/>
  <c r="AO24" i="9" s="1"/>
  <c r="BA24" i="9" s="1"/>
  <c r="BM24" i="9" s="1"/>
  <c r="BY24" i="9" s="1"/>
  <c r="CK24" i="9" s="1"/>
  <c r="CW24" i="9" s="1"/>
  <c r="DI24" i="9" s="1"/>
  <c r="DU29" i="9"/>
  <c r="DV29" i="9"/>
  <c r="CZ83" i="1" l="1"/>
  <c r="BX83" i="1"/>
  <c r="AI83" i="1"/>
  <c r="DM83" i="1"/>
  <c r="CZ82" i="1"/>
  <c r="BB83" i="1"/>
  <c r="G78" i="1"/>
  <c r="G79" i="1" s="1"/>
  <c r="I46" i="1"/>
  <c r="BP82" i="1"/>
  <c r="BP83" i="1" s="1"/>
  <c r="CP83" i="1"/>
  <c r="BQ83" i="1"/>
  <c r="I76" i="1"/>
  <c r="AM83" i="1"/>
  <c r="AD83" i="1"/>
  <c r="BN83" i="1"/>
  <c r="AK83" i="1"/>
  <c r="H76" i="1"/>
  <c r="F76" i="1"/>
  <c r="Y83" i="1"/>
  <c r="CQ83" i="1"/>
  <c r="AG83" i="1"/>
  <c r="DL83" i="1"/>
  <c r="AC83" i="1"/>
  <c r="CG83" i="1"/>
  <c r="AT83" i="1"/>
  <c r="U83" i="1"/>
  <c r="DE83" i="1"/>
  <c r="I83" i="1"/>
  <c r="O83" i="1"/>
  <c r="G71" i="1"/>
  <c r="G73" i="1" s="1"/>
  <c r="AU83" i="1"/>
  <c r="J83" i="1"/>
  <c r="BD83" i="1"/>
  <c r="AZ71" i="7"/>
  <c r="AZ33" i="8"/>
  <c r="Z61" i="7"/>
  <c r="DU42" i="7"/>
  <c r="DV44" i="7"/>
  <c r="DJ45" i="7"/>
  <c r="DR45" i="7"/>
  <c r="CT45" i="7"/>
  <c r="CT71" i="7" s="1"/>
  <c r="T33" i="8"/>
  <c r="U34" i="9" s="1"/>
  <c r="CD61" i="7"/>
  <c r="DV50" i="7"/>
  <c r="CC45" i="7"/>
  <c r="AN45" i="7"/>
  <c r="AN71" i="7" s="1"/>
  <c r="DV59" i="7"/>
  <c r="BT61" i="7"/>
  <c r="BM61" i="7"/>
  <c r="CM61" i="7"/>
  <c r="DM61" i="7"/>
  <c r="CV45" i="7"/>
  <c r="BV45" i="7"/>
  <c r="DV37" i="7"/>
  <c r="V61" i="7"/>
  <c r="BR45" i="7"/>
  <c r="BR71" i="7" s="1"/>
  <c r="BO45" i="7"/>
  <c r="DV40" i="7"/>
  <c r="F45" i="7"/>
  <c r="BE45" i="7"/>
  <c r="BE33" i="8" s="1"/>
  <c r="BL45" i="7"/>
  <c r="BW61" i="7"/>
  <c r="AM45" i="7"/>
  <c r="CA45" i="7"/>
  <c r="AH45" i="7"/>
  <c r="AT45" i="7"/>
  <c r="AT71" i="7" s="1"/>
  <c r="CO45" i="7"/>
  <c r="CO33" i="8" s="1"/>
  <c r="DV41" i="7"/>
  <c r="BX45" i="7"/>
  <c r="DV58" i="7"/>
  <c r="DH45" i="7"/>
  <c r="DV43" i="7"/>
  <c r="CB61" i="7"/>
  <c r="DD61" i="7"/>
  <c r="I61" i="7"/>
  <c r="BZ45" i="7"/>
  <c r="DF61" i="7"/>
  <c r="AK61" i="7"/>
  <c r="N45" i="7"/>
  <c r="N71" i="7" s="1"/>
  <c r="CN45" i="7"/>
  <c r="CN71" i="7" s="1"/>
  <c r="Y45" i="7"/>
  <c r="AY45" i="7"/>
  <c r="CM45" i="7"/>
  <c r="CD45" i="7"/>
  <c r="CD71" i="7" s="1"/>
  <c r="U61" i="7"/>
  <c r="DV42" i="7"/>
  <c r="DE61" i="7"/>
  <c r="AF61" i="7"/>
  <c r="BN61" i="7"/>
  <c r="AD61" i="7"/>
  <c r="S61" i="7"/>
  <c r="AS61" i="7"/>
  <c r="DO61" i="7"/>
  <c r="BD61" i="7"/>
  <c r="AH61" i="7"/>
  <c r="AB45" i="7"/>
  <c r="AB71" i="7" s="1"/>
  <c r="CU61" i="7"/>
  <c r="Z33" i="8"/>
  <c r="AR61" i="7"/>
  <c r="DV60" i="7"/>
  <c r="BE61" i="7"/>
  <c r="DV51" i="7"/>
  <c r="BB45" i="7"/>
  <c r="BB71" i="7" s="1"/>
  <c r="Y61" i="7"/>
  <c r="DI45" i="7"/>
  <c r="DF45" i="7"/>
  <c r="BF45" i="7"/>
  <c r="BF71" i="7" s="1"/>
  <c r="DM45" i="7"/>
  <c r="DM33" i="8" s="1"/>
  <c r="DV45" i="6"/>
  <c r="DU41" i="6"/>
  <c r="DU54" i="5"/>
  <c r="DU55" i="5"/>
  <c r="DV29" i="5"/>
  <c r="DW59" i="4"/>
  <c r="DV32" i="4"/>
  <c r="S34" i="6"/>
  <c r="DA61" i="4"/>
  <c r="AI45" i="4"/>
  <c r="AI71" i="4" s="1"/>
  <c r="DV41" i="4"/>
  <c r="DT61" i="4"/>
  <c r="CT61" i="4"/>
  <c r="DO61" i="4"/>
  <c r="DW42" i="4"/>
  <c r="BB34" i="6"/>
  <c r="G34" i="6"/>
  <c r="DP33" i="5"/>
  <c r="DQ34" i="6" s="1"/>
  <c r="DU41" i="4"/>
  <c r="CM45" i="4"/>
  <c r="DV52" i="4"/>
  <c r="DV58" i="4"/>
  <c r="AE61" i="4"/>
  <c r="DU42" i="4"/>
  <c r="BO61" i="4"/>
  <c r="J61" i="4"/>
  <c r="AU33" i="5"/>
  <c r="DV60" i="4"/>
  <c r="DM61" i="4"/>
  <c r="DV43" i="4"/>
  <c r="BW61" i="4"/>
  <c r="DV51" i="4"/>
  <c r="DU33" i="4"/>
  <c r="E15" i="4" s="1"/>
  <c r="BN71" i="4"/>
  <c r="DW37" i="4"/>
  <c r="AQ61" i="4"/>
  <c r="CU61" i="4"/>
  <c r="CS61" i="4"/>
  <c r="DV59" i="4"/>
  <c r="AP34" i="6"/>
  <c r="DV65" i="4"/>
  <c r="AG61" i="4"/>
  <c r="BP61" i="4"/>
  <c r="DV50" i="4"/>
  <c r="DV44" i="4"/>
  <c r="AS45" i="4"/>
  <c r="DV37" i="4"/>
  <c r="AZ61" i="4"/>
  <c r="CG61" i="4"/>
  <c r="DU44" i="4"/>
  <c r="AG45" i="4"/>
  <c r="DU37" i="4"/>
  <c r="DU52" i="4"/>
  <c r="AM61" i="4"/>
  <c r="DP61" i="4"/>
  <c r="DV42" i="4"/>
  <c r="DU32" i="4"/>
  <c r="AT33" i="5"/>
  <c r="AR61" i="4"/>
  <c r="DK61" i="4"/>
  <c r="CL61" i="4"/>
  <c r="DV39" i="4"/>
  <c r="AO61" i="4"/>
  <c r="AA61" i="4"/>
  <c r="N61" i="4"/>
  <c r="AF61" i="4"/>
  <c r="CY61" i="4"/>
  <c r="BZ61" i="4"/>
  <c r="DI61" i="4"/>
  <c r="DW58" i="4"/>
  <c r="O61" i="4"/>
  <c r="BV61" i="4"/>
  <c r="BX45" i="4"/>
  <c r="CP61" i="4"/>
  <c r="BD34" i="6"/>
  <c r="AQ34" i="6"/>
  <c r="AK61" i="4"/>
  <c r="DU43" i="4"/>
  <c r="BL45" i="4"/>
  <c r="BL71" i="4" s="1"/>
  <c r="DV33" i="4"/>
  <c r="F15" i="4" s="1"/>
  <c r="CX33" i="8"/>
  <c r="CX71" i="7"/>
  <c r="R33" i="8"/>
  <c r="R71" i="7"/>
  <c r="CC33" i="8"/>
  <c r="CC71" i="7"/>
  <c r="AB33" i="8"/>
  <c r="BV71" i="7"/>
  <c r="BV33" i="8"/>
  <c r="CV71" i="7"/>
  <c r="CV33" i="8"/>
  <c r="F33" i="8"/>
  <c r="F71" i="7"/>
  <c r="P71" i="7"/>
  <c r="P33" i="8"/>
  <c r="BE71" i="7"/>
  <c r="BL71" i="7"/>
  <c r="BL33" i="8"/>
  <c r="J71" i="7"/>
  <c r="J33" i="8"/>
  <c r="AP33" i="8"/>
  <c r="AP71" i="7"/>
  <c r="AH71" i="7"/>
  <c r="AH33" i="8"/>
  <c r="DH71" i="7"/>
  <c r="DH33" i="8"/>
  <c r="BX71" i="7"/>
  <c r="BX33" i="8"/>
  <c r="BZ33" i="8"/>
  <c r="BZ71" i="7"/>
  <c r="DA33" i="8"/>
  <c r="DA71" i="7"/>
  <c r="CD33" i="8"/>
  <c r="V71" i="7"/>
  <c r="V33" i="8"/>
  <c r="CJ71" i="7"/>
  <c r="CJ33" i="8"/>
  <c r="DF71" i="7"/>
  <c r="DF33" i="8"/>
  <c r="DM71" i="7"/>
  <c r="DJ33" i="8"/>
  <c r="DJ71" i="7"/>
  <c r="DR71" i="7"/>
  <c r="DR33" i="8"/>
  <c r="CH71" i="7"/>
  <c r="CH33" i="8"/>
  <c r="U71" i="7"/>
  <c r="U33" i="8"/>
  <c r="CM71" i="4"/>
  <c r="CM33" i="5"/>
  <c r="CN34" i="6" s="1"/>
  <c r="BM71" i="7"/>
  <c r="BM33" i="8"/>
  <c r="DP82" i="1"/>
  <c r="DP81" i="1"/>
  <c r="DV28" i="9"/>
  <c r="DW41" i="9"/>
  <c r="AO61" i="7"/>
  <c r="DU60" i="7"/>
  <c r="J61" i="7"/>
  <c r="DU44" i="7"/>
  <c r="W45" i="7"/>
  <c r="BU45" i="7"/>
  <c r="DI71" i="7"/>
  <c r="DI33" i="8"/>
  <c r="CT33" i="8"/>
  <c r="BT33" i="8"/>
  <c r="DU59" i="7"/>
  <c r="BH61" i="7"/>
  <c r="BA61" i="7"/>
  <c r="CA61" i="7"/>
  <c r="DA61" i="7"/>
  <c r="AI61" i="7"/>
  <c r="CL61" i="7"/>
  <c r="AX61" i="7"/>
  <c r="M61" i="7"/>
  <c r="H45" i="7"/>
  <c r="AI45" i="7"/>
  <c r="BH45" i="7"/>
  <c r="CG45" i="7"/>
  <c r="DG45" i="7"/>
  <c r="G45" i="7"/>
  <c r="DU41" i="7"/>
  <c r="DU51" i="7"/>
  <c r="AR34" i="6"/>
  <c r="U61" i="4"/>
  <c r="BH45" i="4"/>
  <c r="CB61" i="4"/>
  <c r="DO45" i="4"/>
  <c r="AD61" i="4"/>
  <c r="DM45" i="4"/>
  <c r="BL61" i="4"/>
  <c r="DE61" i="4"/>
  <c r="BH61" i="4"/>
  <c r="DG45" i="4"/>
  <c r="K61" i="4"/>
  <c r="BV45" i="4"/>
  <c r="AT61" i="4"/>
  <c r="DU51" i="4"/>
  <c r="DW52" i="4"/>
  <c r="DW32" i="4"/>
  <c r="E46" i="4"/>
  <c r="DX26" i="3"/>
  <c r="CJ83" i="1"/>
  <c r="BF83" i="1"/>
  <c r="BW33" i="6"/>
  <c r="BW33" i="2"/>
  <c r="DU106" i="1"/>
  <c r="Q106" i="1"/>
  <c r="R106" i="1" s="1"/>
  <c r="S106" i="1" s="1"/>
  <c r="T106" i="1" s="1"/>
  <c r="U106" i="1" s="1"/>
  <c r="V106" i="1" s="1"/>
  <c r="W106" i="1" s="1"/>
  <c r="X106" i="1" s="1"/>
  <c r="Y106" i="1" s="1"/>
  <c r="Z106" i="1" s="1"/>
  <c r="AA106" i="1" s="1"/>
  <c r="AB106" i="1" s="1"/>
  <c r="BP33" i="9"/>
  <c r="BP33" i="3"/>
  <c r="AV33" i="1"/>
  <c r="BO33" i="6"/>
  <c r="BO33" i="2"/>
  <c r="BC81" i="1"/>
  <c r="BC82" i="1"/>
  <c r="BB33" i="6"/>
  <c r="BB33" i="2"/>
  <c r="BY33" i="6"/>
  <c r="BY33" i="2"/>
  <c r="BX33" i="9"/>
  <c r="BX33" i="3"/>
  <c r="AY82" i="1"/>
  <c r="AY81" i="1"/>
  <c r="CT33" i="9"/>
  <c r="CT33" i="3"/>
  <c r="Z33" i="9"/>
  <c r="Z33" i="3"/>
  <c r="E57" i="1"/>
  <c r="BV82" i="1"/>
  <c r="BV81" i="1"/>
  <c r="BI33" i="6"/>
  <c r="BI33" i="2"/>
  <c r="BT33" i="9"/>
  <c r="BT33" i="3"/>
  <c r="BH82" i="1"/>
  <c r="BH81" i="1"/>
  <c r="BH83" i="1" s="1"/>
  <c r="AZ33" i="1"/>
  <c r="BG33" i="9"/>
  <c r="BG33" i="3"/>
  <c r="BF33" i="6"/>
  <c r="BF33" i="2"/>
  <c r="CO33" i="6"/>
  <c r="CO33" i="2"/>
  <c r="U33" i="6"/>
  <c r="U33" i="2"/>
  <c r="BU83" i="1"/>
  <c r="DV105" i="1"/>
  <c r="BS61" i="4"/>
  <c r="AU45" i="7"/>
  <c r="CS33" i="8"/>
  <c r="CS71" i="7"/>
  <c r="S71" i="7"/>
  <c r="S33" i="8"/>
  <c r="AF34" i="6"/>
  <c r="CM34" i="6"/>
  <c r="G44" i="6"/>
  <c r="H53" i="5"/>
  <c r="I61" i="4"/>
  <c r="AV45" i="4"/>
  <c r="DC45" i="4"/>
  <c r="R61" i="4"/>
  <c r="DA45" i="4"/>
  <c r="H31" i="2"/>
  <c r="CU45" i="4"/>
  <c r="BJ45" i="4"/>
  <c r="E61" i="4"/>
  <c r="DU57" i="4"/>
  <c r="F46" i="4"/>
  <c r="G29" i="4"/>
  <c r="E65" i="7"/>
  <c r="E65" i="4"/>
  <c r="E109" i="1"/>
  <c r="BW33" i="9"/>
  <c r="BW33" i="3"/>
  <c r="BD33" i="6"/>
  <c r="BD33" i="2"/>
  <c r="BO33" i="9"/>
  <c r="BO33" i="3"/>
  <c r="AQ82" i="1"/>
  <c r="AQ81" i="1"/>
  <c r="AQ83" i="1" s="1"/>
  <c r="BB33" i="9"/>
  <c r="BB33" i="3"/>
  <c r="BY33" i="9"/>
  <c r="BY33" i="3"/>
  <c r="BL33" i="6"/>
  <c r="BL33" i="2"/>
  <c r="CH33" i="6"/>
  <c r="CH33" i="2"/>
  <c r="N33" i="6"/>
  <c r="N33" i="2"/>
  <c r="BJ82" i="1"/>
  <c r="BJ81" i="1"/>
  <c r="AP33" i="1"/>
  <c r="BI33" i="9"/>
  <c r="BI33" i="3"/>
  <c r="BH33" i="6"/>
  <c r="BH33" i="2"/>
  <c r="AV82" i="1"/>
  <c r="AV81" i="1"/>
  <c r="DO33" i="6"/>
  <c r="DO33" i="2"/>
  <c r="AU33" i="6"/>
  <c r="AU33" i="2"/>
  <c r="AY33" i="1"/>
  <c r="BF33" i="9"/>
  <c r="BF33" i="3"/>
  <c r="CO33" i="9"/>
  <c r="CO33" i="3"/>
  <c r="U33" i="9"/>
  <c r="U33" i="3"/>
  <c r="CB33" i="1"/>
  <c r="DV41" i="9"/>
  <c r="DU41" i="9"/>
  <c r="DW54" i="8"/>
  <c r="DW28" i="8"/>
  <c r="DW29" i="8"/>
  <c r="DX24" i="8"/>
  <c r="DT61" i="7"/>
  <c r="CF61" i="7"/>
  <c r="BY61" i="7"/>
  <c r="CY61" i="7"/>
  <c r="BG61" i="7"/>
  <c r="DU50" i="7"/>
  <c r="CP45" i="7"/>
  <c r="AF45" i="7"/>
  <c r="BG45" i="7"/>
  <c r="CF45" i="7"/>
  <c r="DE45" i="7"/>
  <c r="E45" i="7"/>
  <c r="E46" i="7" s="1"/>
  <c r="DU39" i="7"/>
  <c r="AE45" i="7"/>
  <c r="DV41" i="6"/>
  <c r="T34" i="6"/>
  <c r="AU34" i="6"/>
  <c r="AJ45" i="4"/>
  <c r="BD61" i="4"/>
  <c r="CQ45" i="4"/>
  <c r="F61" i="4"/>
  <c r="CO45" i="4"/>
  <c r="AN61" i="4"/>
  <c r="DT45" i="4"/>
  <c r="E71" i="4"/>
  <c r="E33" i="5"/>
  <c r="CI45" i="4"/>
  <c r="AX45" i="4"/>
  <c r="DW51" i="4"/>
  <c r="DW57" i="4"/>
  <c r="BL83" i="1"/>
  <c r="DO83" i="1"/>
  <c r="AH83" i="1"/>
  <c r="CO83" i="1"/>
  <c r="AR81" i="1"/>
  <c r="BK33" i="6"/>
  <c r="BK33" i="2"/>
  <c r="BD33" i="9"/>
  <c r="BD33" i="3"/>
  <c r="BC33" i="6"/>
  <c r="BC33" i="2"/>
  <c r="AE81" i="1"/>
  <c r="AE83" i="1" s="1"/>
  <c r="AE82" i="1"/>
  <c r="DJ33" i="6"/>
  <c r="DJ33" i="2"/>
  <c r="AP33" i="6"/>
  <c r="AP33" i="2"/>
  <c r="BM33" i="6"/>
  <c r="BM33" i="2"/>
  <c r="BL33" i="9"/>
  <c r="BL33" i="3"/>
  <c r="CH33" i="9"/>
  <c r="CH33" i="3"/>
  <c r="N33" i="9"/>
  <c r="N33" i="3"/>
  <c r="AX82" i="1"/>
  <c r="AX81" i="1"/>
  <c r="DQ33" i="6"/>
  <c r="DQ33" i="2"/>
  <c r="AW33" i="6"/>
  <c r="AW33" i="2"/>
  <c r="BH33" i="9"/>
  <c r="BH33" i="3"/>
  <c r="AJ82" i="1"/>
  <c r="AJ81" i="1"/>
  <c r="DO33" i="9"/>
  <c r="DO33" i="3"/>
  <c r="AU33" i="9"/>
  <c r="AU33" i="3"/>
  <c r="DN33" i="6"/>
  <c r="DN33" i="2"/>
  <c r="AT33" i="6"/>
  <c r="AT33" i="2"/>
  <c r="CC33" i="6"/>
  <c r="CC33" i="2"/>
  <c r="I33" i="6"/>
  <c r="I33" i="2"/>
  <c r="BF33" i="1"/>
  <c r="DH61" i="7"/>
  <c r="BU61" i="7"/>
  <c r="DS45" i="7"/>
  <c r="DU58" i="7"/>
  <c r="DU28" i="9"/>
  <c r="CV61" i="7"/>
  <c r="CR61" i="7"/>
  <c r="CK61" i="7"/>
  <c r="DK61" i="7"/>
  <c r="BS61" i="7"/>
  <c r="BZ61" i="7"/>
  <c r="CJ61" i="7"/>
  <c r="BN45" i="7"/>
  <c r="AR45" i="7"/>
  <c r="BS45" i="7"/>
  <c r="CR45" i="7"/>
  <c r="DQ45" i="7"/>
  <c r="Q45" i="7"/>
  <c r="DV39" i="7"/>
  <c r="AQ45" i="7"/>
  <c r="X45" i="4"/>
  <c r="CE45" i="4"/>
  <c r="CC45" i="4"/>
  <c r="BM61" i="4"/>
  <c r="AB61" i="4"/>
  <c r="DS61" i="4"/>
  <c r="BU61" i="4"/>
  <c r="DH45" i="4"/>
  <c r="X61" i="4"/>
  <c r="BW45" i="4"/>
  <c r="AL45" i="4"/>
  <c r="CD61" i="4"/>
  <c r="AH61" i="4"/>
  <c r="CL34" i="6"/>
  <c r="CX34" i="6"/>
  <c r="AZ83" i="1"/>
  <c r="DY26" i="2"/>
  <c r="CC83" i="1"/>
  <c r="AF83" i="1"/>
  <c r="BK33" i="9"/>
  <c r="BK33" i="3"/>
  <c r="DL33" i="6"/>
  <c r="DL33" i="2"/>
  <c r="AR33" i="6"/>
  <c r="AR33" i="2"/>
  <c r="BC33" i="9"/>
  <c r="BC33" i="3"/>
  <c r="S81" i="1"/>
  <c r="S82" i="1"/>
  <c r="DJ33" i="9"/>
  <c r="DJ33" i="3"/>
  <c r="AP33" i="9"/>
  <c r="AP33" i="3"/>
  <c r="BM33" i="9"/>
  <c r="BM33" i="3"/>
  <c r="DT33" i="6"/>
  <c r="DT33" i="2"/>
  <c r="AZ33" i="6"/>
  <c r="AZ33" i="2"/>
  <c r="BV33" i="6"/>
  <c r="BV33" i="2"/>
  <c r="AL82" i="1"/>
  <c r="AL81" i="1"/>
  <c r="DQ33" i="9"/>
  <c r="DQ33" i="3"/>
  <c r="AW33" i="9"/>
  <c r="AW33" i="3"/>
  <c r="DP33" i="6"/>
  <c r="DP33" i="2"/>
  <c r="AV33" i="6"/>
  <c r="AV33" i="2"/>
  <c r="X82" i="1"/>
  <c r="X81" i="1"/>
  <c r="DC33" i="6"/>
  <c r="DC33" i="2"/>
  <c r="AI33" i="6"/>
  <c r="AI33" i="2"/>
  <c r="DN33" i="9"/>
  <c r="DN33" i="3"/>
  <c r="AT33" i="9"/>
  <c r="AT33" i="3"/>
  <c r="CC33" i="9"/>
  <c r="CC33" i="3"/>
  <c r="I33" i="9"/>
  <c r="I33" i="3"/>
  <c r="G26" i="9"/>
  <c r="G73" i="7"/>
  <c r="G26" i="8"/>
  <c r="G30" i="7"/>
  <c r="G49" i="7" s="1"/>
  <c r="G53" i="7" s="1"/>
  <c r="G26" i="6"/>
  <c r="G73" i="4"/>
  <c r="G26" i="5"/>
  <c r="G30" i="4"/>
  <c r="G49" i="4" s="1"/>
  <c r="G53" i="4" s="1"/>
  <c r="G45" i="5" s="1"/>
  <c r="G28" i="3"/>
  <c r="G28" i="2"/>
  <c r="E53" i="7"/>
  <c r="BA83" i="1"/>
  <c r="W61" i="7"/>
  <c r="DO45" i="7"/>
  <c r="AG33" i="5"/>
  <c r="AH34" i="6" s="1"/>
  <c r="AG71" i="4"/>
  <c r="DT45" i="7"/>
  <c r="AX33" i="8"/>
  <c r="CZ61" i="7"/>
  <c r="CW61" i="7"/>
  <c r="DQ61" i="7"/>
  <c r="AL45" i="7"/>
  <c r="BD45" i="7"/>
  <c r="CE45" i="7"/>
  <c r="DD45" i="7"/>
  <c r="O45" i="7"/>
  <c r="AC45" i="7"/>
  <c r="BC45" i="7"/>
  <c r="DV57" i="7"/>
  <c r="DV61" i="7" s="1"/>
  <c r="F22" i="7" s="1"/>
  <c r="CI61" i="7"/>
  <c r="AY61" i="7"/>
  <c r="O61" i="7"/>
  <c r="BC34" i="6"/>
  <c r="L45" i="4"/>
  <c r="BS45" i="4"/>
  <c r="DV57" i="4"/>
  <c r="BQ45" i="4"/>
  <c r="P61" i="4"/>
  <c r="BI61" i="4"/>
  <c r="CV45" i="4"/>
  <c r="L61" i="4"/>
  <c r="BK45" i="4"/>
  <c r="DC61" i="4"/>
  <c r="Z45" i="4"/>
  <c r="DW39" i="4"/>
  <c r="DW60" i="4"/>
  <c r="DU50" i="4"/>
  <c r="AR82" i="1"/>
  <c r="DS33" i="6"/>
  <c r="DS33" i="2"/>
  <c r="AY33" i="6"/>
  <c r="AY33" i="2"/>
  <c r="DL33" i="9"/>
  <c r="DL33" i="3"/>
  <c r="AR33" i="9"/>
  <c r="AR33" i="3"/>
  <c r="H40" i="1"/>
  <c r="I40" i="1" s="1"/>
  <c r="J40" i="1" s="1"/>
  <c r="K40" i="1" s="1"/>
  <c r="L40" i="1" s="1"/>
  <c r="M40" i="1" s="1"/>
  <c r="N40" i="1" s="1"/>
  <c r="O40" i="1" s="1"/>
  <c r="P40" i="1" s="1"/>
  <c r="DK33" i="6"/>
  <c r="DK33" i="2"/>
  <c r="AQ33" i="6"/>
  <c r="AQ33" i="2"/>
  <c r="G81" i="1"/>
  <c r="G82" i="1"/>
  <c r="G40" i="1"/>
  <c r="CX33" i="6"/>
  <c r="CX33" i="2"/>
  <c r="AD33" i="6"/>
  <c r="AD33" i="2"/>
  <c r="BA33" i="6"/>
  <c r="BA33" i="2"/>
  <c r="DT33" i="9"/>
  <c r="DT33" i="3"/>
  <c r="AZ33" i="9"/>
  <c r="AZ33" i="3"/>
  <c r="BV33" i="9"/>
  <c r="BV33" i="3"/>
  <c r="Z82" i="1"/>
  <c r="Z81" i="1"/>
  <c r="DE33" i="6"/>
  <c r="DE33" i="2"/>
  <c r="AK33" i="6"/>
  <c r="AK33" i="2"/>
  <c r="DP33" i="9"/>
  <c r="DP33" i="3"/>
  <c r="AV33" i="9"/>
  <c r="AV33" i="3"/>
  <c r="E71" i="1"/>
  <c r="L82" i="1"/>
  <c r="L81" i="1"/>
  <c r="DC33" i="9"/>
  <c r="DC33" i="3"/>
  <c r="AI33" i="9"/>
  <c r="AI33" i="3"/>
  <c r="DB33" i="6"/>
  <c r="DB33" i="2"/>
  <c r="AH33" i="6"/>
  <c r="AH33" i="2"/>
  <c r="BQ33" i="6"/>
  <c r="BQ33" i="2"/>
  <c r="E46" i="1"/>
  <c r="CX83" i="1"/>
  <c r="F83" i="1"/>
  <c r="E76" i="1"/>
  <c r="CK83" i="1"/>
  <c r="BI83" i="1"/>
  <c r="K34" i="1"/>
  <c r="K42" i="1" s="1"/>
  <c r="J31" i="1"/>
  <c r="J44" i="1" s="1"/>
  <c r="J46" i="1" s="1"/>
  <c r="Y33" i="8"/>
  <c r="Y71" i="7"/>
  <c r="DV45" i="9"/>
  <c r="DX41" i="9"/>
  <c r="DX45" i="9"/>
  <c r="DX28" i="9"/>
  <c r="DX29" i="9"/>
  <c r="DY24" i="9"/>
  <c r="DW28" i="9"/>
  <c r="CG61" i="7"/>
  <c r="BI61" i="7"/>
  <c r="DP61" i="7"/>
  <c r="DI61" i="7"/>
  <c r="CQ61" i="7"/>
  <c r="I71" i="7"/>
  <c r="I33" i="8"/>
  <c r="AW61" i="7"/>
  <c r="BP45" i="7"/>
  <c r="CQ45" i="7"/>
  <c r="DP45" i="7"/>
  <c r="AA45" i="7"/>
  <c r="AO45" i="7"/>
  <c r="BO71" i="7"/>
  <c r="BO33" i="8"/>
  <c r="AI33" i="5"/>
  <c r="AI34" i="6" s="1"/>
  <c r="J33" i="5"/>
  <c r="DV54" i="5"/>
  <c r="T61" i="4"/>
  <c r="BG45" i="4"/>
  <c r="DJ61" i="4"/>
  <c r="BE45" i="4"/>
  <c r="DR61" i="4"/>
  <c r="AW61" i="4"/>
  <c r="CJ45" i="4"/>
  <c r="AY45" i="4"/>
  <c r="CQ61" i="4"/>
  <c r="N45" i="4"/>
  <c r="V61" i="4"/>
  <c r="DW40" i="4"/>
  <c r="BN34" i="6"/>
  <c r="AB83" i="1"/>
  <c r="CE83" i="1"/>
  <c r="BE83" i="1"/>
  <c r="H83" i="1"/>
  <c r="DS33" i="9"/>
  <c r="DS33" i="3"/>
  <c r="AY33" i="9"/>
  <c r="AY33" i="3"/>
  <c r="CZ33" i="6"/>
  <c r="CZ33" i="2"/>
  <c r="AF33" i="6"/>
  <c r="AF33" i="2"/>
  <c r="DK33" i="9"/>
  <c r="DK33" i="3"/>
  <c r="AQ33" i="9"/>
  <c r="AQ33" i="3"/>
  <c r="CX33" i="9"/>
  <c r="CX33" i="3"/>
  <c r="AD33" i="9"/>
  <c r="AD33" i="3"/>
  <c r="BA33" i="9"/>
  <c r="BA33" i="3"/>
  <c r="DH33" i="6"/>
  <c r="DH33" i="2"/>
  <c r="AN33" i="6"/>
  <c r="AN33" i="2"/>
  <c r="BJ33" i="6"/>
  <c r="BJ33" i="2"/>
  <c r="N82" i="1"/>
  <c r="N81" i="1"/>
  <c r="DE33" i="9"/>
  <c r="DE33" i="3"/>
  <c r="AK33" i="9"/>
  <c r="AK33" i="3"/>
  <c r="DD33" i="6"/>
  <c r="DD33" i="2"/>
  <c r="AJ33" i="6"/>
  <c r="AJ33" i="2"/>
  <c r="CQ33" i="6"/>
  <c r="CQ33" i="2"/>
  <c r="W33" i="6"/>
  <c r="W33" i="2"/>
  <c r="DB33" i="9"/>
  <c r="DB33" i="3"/>
  <c r="AH33" i="9"/>
  <c r="AH33" i="3"/>
  <c r="BQ33" i="9"/>
  <c r="BQ33" i="3"/>
  <c r="F46" i="1"/>
  <c r="F71" i="1"/>
  <c r="E83" i="1"/>
  <c r="CG33" i="1"/>
  <c r="F44" i="9"/>
  <c r="G53" i="8"/>
  <c r="AN61" i="7"/>
  <c r="DG61" i="7"/>
  <c r="G61" i="7"/>
  <c r="AG61" i="7"/>
  <c r="DC61" i="7"/>
  <c r="BX61" i="7"/>
  <c r="DJ61" i="7"/>
  <c r="F61" i="7"/>
  <c r="DR61" i="7"/>
  <c r="CB45" i="7"/>
  <c r="DC45" i="7"/>
  <c r="M45" i="7"/>
  <c r="AM71" i="7"/>
  <c r="AM33" i="8"/>
  <c r="BA45" i="7"/>
  <c r="CA33" i="8"/>
  <c r="CA71" i="7"/>
  <c r="AD33" i="8"/>
  <c r="AD71" i="7"/>
  <c r="G29" i="7"/>
  <c r="AE34" i="6"/>
  <c r="CO61" i="4"/>
  <c r="CX61" i="4"/>
  <c r="AS33" i="5"/>
  <c r="AT34" i="6" s="1"/>
  <c r="AS71" i="4"/>
  <c r="DU58" i="4"/>
  <c r="AY61" i="4"/>
  <c r="AM45" i="4"/>
  <c r="CE61" i="4"/>
  <c r="BR61" i="4"/>
  <c r="AC61" i="4"/>
  <c r="DW65" i="4"/>
  <c r="BZ34" i="6"/>
  <c r="P83" i="1"/>
  <c r="BS83" i="1"/>
  <c r="AS83" i="1"/>
  <c r="T82" i="1"/>
  <c r="T83" i="1" s="1"/>
  <c r="DG33" i="6"/>
  <c r="DG33" i="2"/>
  <c r="AM33" i="6"/>
  <c r="AM33" i="2"/>
  <c r="CZ33" i="9"/>
  <c r="CZ33" i="3"/>
  <c r="AF33" i="9"/>
  <c r="AF33" i="3"/>
  <c r="CY33" i="6"/>
  <c r="CY33" i="2"/>
  <c r="AE33" i="6"/>
  <c r="AE33" i="2"/>
  <c r="CL33" i="6"/>
  <c r="CL33" i="2"/>
  <c r="R33" i="6"/>
  <c r="R33" i="2"/>
  <c r="DI33" i="6"/>
  <c r="DI33" i="2"/>
  <c r="AO33" i="6"/>
  <c r="AO33" i="2"/>
  <c r="DH33" i="9"/>
  <c r="DH33" i="3"/>
  <c r="AN33" i="9"/>
  <c r="AN33" i="3"/>
  <c r="DS82" i="1"/>
  <c r="DS81" i="1"/>
  <c r="BJ33" i="9"/>
  <c r="BJ33" i="3"/>
  <c r="CS33" i="6"/>
  <c r="CS33" i="2"/>
  <c r="Y33" i="6"/>
  <c r="Y33" i="2"/>
  <c r="DD33" i="9"/>
  <c r="DD33" i="3"/>
  <c r="AJ33" i="9"/>
  <c r="AJ33" i="3"/>
  <c r="CQ33" i="9"/>
  <c r="CQ33" i="3"/>
  <c r="W33" i="9"/>
  <c r="W33" i="3"/>
  <c r="CP33" i="6"/>
  <c r="CP33" i="2"/>
  <c r="V33" i="6"/>
  <c r="V33" i="2"/>
  <c r="BE33" i="6"/>
  <c r="BE33" i="2"/>
  <c r="G46" i="1"/>
  <c r="BZ83" i="1"/>
  <c r="F53" i="4"/>
  <c r="F45" i="5" s="1"/>
  <c r="DW89" i="1"/>
  <c r="DW108" i="1"/>
  <c r="DW105" i="1"/>
  <c r="DW107" i="1"/>
  <c r="DW34" i="1"/>
  <c r="DX33" i="1"/>
  <c r="J42" i="1"/>
  <c r="J76" i="1" s="1"/>
  <c r="K33" i="6"/>
  <c r="K33" i="2"/>
  <c r="CP33" i="9"/>
  <c r="CP33" i="3"/>
  <c r="V33" i="9"/>
  <c r="V33" i="3"/>
  <c r="BE33" i="9"/>
  <c r="BE33" i="3"/>
  <c r="DJ83" i="1"/>
  <c r="DI83" i="1"/>
  <c r="Q83" i="1"/>
  <c r="BJ33" i="1"/>
  <c r="CN33" i="6"/>
  <c r="CN33" i="2"/>
  <c r="CL33" i="9"/>
  <c r="CL33" i="3"/>
  <c r="AO33" i="9"/>
  <c r="AO33" i="3"/>
  <c r="DR33" i="6"/>
  <c r="DR33" i="2"/>
  <c r="CS33" i="9"/>
  <c r="CS33" i="3"/>
  <c r="L61" i="7"/>
  <c r="AL61" i="7"/>
  <c r="AU61" i="7"/>
  <c r="DN45" i="7"/>
  <c r="CZ45" i="7"/>
  <c r="AK45" i="7"/>
  <c r="BK45" i="7"/>
  <c r="BY45" i="7"/>
  <c r="CY45" i="7"/>
  <c r="CN61" i="7"/>
  <c r="DU37" i="7"/>
  <c r="DU43" i="7"/>
  <c r="AM61" i="7"/>
  <c r="DD45" i="4"/>
  <c r="W45" i="4"/>
  <c r="U45" i="4"/>
  <c r="DH61" i="4"/>
  <c r="CH61" i="4"/>
  <c r="M61" i="4"/>
  <c r="AZ45" i="4"/>
  <c r="DD61" i="4"/>
  <c r="O45" i="4"/>
  <c r="BG61" i="4"/>
  <c r="DR45" i="4"/>
  <c r="DN61" i="4"/>
  <c r="DX65" i="4"/>
  <c r="DX57" i="4"/>
  <c r="DX50" i="4"/>
  <c r="DX59" i="4"/>
  <c r="DX48" i="4"/>
  <c r="DX44" i="4"/>
  <c r="DY28" i="4"/>
  <c r="DX52" i="4"/>
  <c r="DX29" i="4"/>
  <c r="DX60" i="4"/>
  <c r="DX43" i="4"/>
  <c r="DX33" i="4"/>
  <c r="H15" i="4" s="1"/>
  <c r="DX39" i="4"/>
  <c r="DX42" i="4"/>
  <c r="DX51" i="4"/>
  <c r="DX41" i="4"/>
  <c r="DX37" i="4"/>
  <c r="DX32" i="4"/>
  <c r="DX58" i="4"/>
  <c r="DX40" i="4"/>
  <c r="DW43" i="4"/>
  <c r="CU33" i="6"/>
  <c r="CU33" i="2"/>
  <c r="AA33" i="6"/>
  <c r="AA33" i="2"/>
  <c r="CN33" i="9"/>
  <c r="CN33" i="3"/>
  <c r="T33" i="9"/>
  <c r="T33" i="3"/>
  <c r="CM33" i="6"/>
  <c r="CM33" i="2"/>
  <c r="S33" i="6"/>
  <c r="S33" i="2"/>
  <c r="CY81" i="1"/>
  <c r="CY83" i="1" s="1"/>
  <c r="CY82" i="1"/>
  <c r="BZ33" i="6"/>
  <c r="BZ33" i="2"/>
  <c r="F33" i="6"/>
  <c r="F33" i="2"/>
  <c r="CW33" i="6"/>
  <c r="CW33" i="2"/>
  <c r="AC33" i="6"/>
  <c r="AC33" i="2"/>
  <c r="CV33" i="9"/>
  <c r="CV33" i="3"/>
  <c r="AB33" i="9"/>
  <c r="AB33" i="3"/>
  <c r="CU82" i="1"/>
  <c r="CU81" i="1"/>
  <c r="CU83" i="1" s="1"/>
  <c r="DR33" i="9"/>
  <c r="DR33" i="3"/>
  <c r="AX33" i="9"/>
  <c r="AX33" i="3"/>
  <c r="DR82" i="1"/>
  <c r="DR81" i="1"/>
  <c r="CG33" i="6"/>
  <c r="CG33" i="2"/>
  <c r="M33" i="6"/>
  <c r="M33" i="2"/>
  <c r="CR33" i="9"/>
  <c r="CR33" i="3"/>
  <c r="X33" i="9"/>
  <c r="X33" i="3"/>
  <c r="DD82" i="1"/>
  <c r="DD81" i="1"/>
  <c r="CE33" i="9"/>
  <c r="CE33" i="3"/>
  <c r="K33" i="9"/>
  <c r="K33" i="3"/>
  <c r="CD33" i="6"/>
  <c r="CD33" i="2"/>
  <c r="J33" i="6"/>
  <c r="J33" i="2"/>
  <c r="DM33" i="6"/>
  <c r="DM33" i="2"/>
  <c r="AS33" i="6"/>
  <c r="AS33" i="2"/>
  <c r="AS33" i="1"/>
  <c r="DV107" i="1"/>
  <c r="DV108" i="1"/>
  <c r="CM71" i="7"/>
  <c r="CM33" i="8"/>
  <c r="AA45" i="4"/>
  <c r="AM33" i="9"/>
  <c r="AM33" i="3"/>
  <c r="AE33" i="9"/>
  <c r="AE33" i="3"/>
  <c r="DI33" i="9"/>
  <c r="DI33" i="3"/>
  <c r="AB33" i="6"/>
  <c r="AB33" i="2"/>
  <c r="DG82" i="1"/>
  <c r="DG81" i="1"/>
  <c r="DG83" i="1" s="1"/>
  <c r="Y33" i="9"/>
  <c r="Y33" i="3"/>
  <c r="X33" i="6"/>
  <c r="X33" i="2"/>
  <c r="CE33" i="6"/>
  <c r="CE33" i="2"/>
  <c r="DB33" i="8"/>
  <c r="AE61" i="7"/>
  <c r="DL61" i="7"/>
  <c r="L45" i="7"/>
  <c r="H61" i="7"/>
  <c r="X61" i="7"/>
  <c r="Q61" i="7"/>
  <c r="AQ61" i="7"/>
  <c r="BQ61" i="7"/>
  <c r="T61" i="7"/>
  <c r="CP61" i="7"/>
  <c r="CX61" i="7"/>
  <c r="CL45" i="7"/>
  <c r="DL45" i="7"/>
  <c r="X45" i="7"/>
  <c r="AW45" i="7"/>
  <c r="BW45" i="7"/>
  <c r="CK45" i="7"/>
  <c r="DK45" i="7"/>
  <c r="BP61" i="7"/>
  <c r="DW45" i="6"/>
  <c r="DW28" i="6"/>
  <c r="DW41" i="6"/>
  <c r="DW29" i="6"/>
  <c r="DW25" i="6"/>
  <c r="DX24" i="6"/>
  <c r="CB34" i="6"/>
  <c r="DU29" i="5"/>
  <c r="BE61" i="4"/>
  <c r="CR45" i="4"/>
  <c r="DL61" i="4"/>
  <c r="K45" i="4"/>
  <c r="BN61" i="4"/>
  <c r="I45" i="4"/>
  <c r="CV61" i="4"/>
  <c r="AL61" i="4"/>
  <c r="AN45" i="4"/>
  <c r="CR61" i="4"/>
  <c r="AU61" i="4"/>
  <c r="DF45" i="4"/>
  <c r="BF61" i="4"/>
  <c r="Q61" i="4"/>
  <c r="DW44" i="4"/>
  <c r="R34" i="6"/>
  <c r="DJ34" i="6"/>
  <c r="DU104" i="1"/>
  <c r="Q104" i="1"/>
  <c r="R104" i="1" s="1"/>
  <c r="S104" i="1" s="1"/>
  <c r="T104" i="1" s="1"/>
  <c r="U104" i="1" s="1"/>
  <c r="V104" i="1" s="1"/>
  <c r="W104" i="1" s="1"/>
  <c r="X104" i="1" s="1"/>
  <c r="Y104" i="1" s="1"/>
  <c r="Z104" i="1" s="1"/>
  <c r="AA104" i="1" s="1"/>
  <c r="AB104" i="1" s="1"/>
  <c r="CU33" i="9"/>
  <c r="CU33" i="3"/>
  <c r="AA33" i="9"/>
  <c r="AA33" i="3"/>
  <c r="CB33" i="6"/>
  <c r="CB33" i="2"/>
  <c r="H33" i="6"/>
  <c r="H33" i="2"/>
  <c r="H31" i="3"/>
  <c r="CM33" i="9"/>
  <c r="CM33" i="3"/>
  <c r="S33" i="9"/>
  <c r="S33" i="3"/>
  <c r="CM81" i="1"/>
  <c r="CM83" i="1" s="1"/>
  <c r="CM82" i="1"/>
  <c r="BZ33" i="9"/>
  <c r="BZ33" i="3"/>
  <c r="F33" i="9"/>
  <c r="F33" i="3"/>
  <c r="CW33" i="9"/>
  <c r="CW33" i="3"/>
  <c r="AC33" i="9"/>
  <c r="AC33" i="3"/>
  <c r="CJ33" i="6"/>
  <c r="CJ33" i="2"/>
  <c r="P33" i="6"/>
  <c r="P33" i="2"/>
  <c r="CI82" i="1"/>
  <c r="CI81" i="1"/>
  <c r="DF33" i="6"/>
  <c r="DF33" i="2"/>
  <c r="AL33" i="6"/>
  <c r="AL33" i="2"/>
  <c r="DF82" i="1"/>
  <c r="DF81" i="1"/>
  <c r="DF83" i="1" s="1"/>
  <c r="CG33" i="9"/>
  <c r="CG33" i="3"/>
  <c r="M33" i="9"/>
  <c r="M33" i="3"/>
  <c r="CF33" i="6"/>
  <c r="CF33" i="2"/>
  <c r="L33" i="6"/>
  <c r="L33" i="2"/>
  <c r="CR82" i="1"/>
  <c r="CR81" i="1"/>
  <c r="BS33" i="6"/>
  <c r="BS33" i="2"/>
  <c r="CD33" i="9"/>
  <c r="CD33" i="3"/>
  <c r="J33" i="9"/>
  <c r="J33" i="3"/>
  <c r="DM33" i="9"/>
  <c r="DM33" i="3"/>
  <c r="AS33" i="9"/>
  <c r="AS33" i="3"/>
  <c r="CL83" i="1"/>
  <c r="H46" i="1"/>
  <c r="H47" i="1" s="1"/>
  <c r="AY33" i="8"/>
  <c r="AZ34" i="9" s="1"/>
  <c r="AY71" i="7"/>
  <c r="DG33" i="9"/>
  <c r="DG33" i="3"/>
  <c r="T33" i="6"/>
  <c r="T33" i="2"/>
  <c r="CY33" i="9"/>
  <c r="CY33" i="3"/>
  <c r="DK82" i="1"/>
  <c r="DK81" i="1"/>
  <c r="DK83" i="1" s="1"/>
  <c r="R33" i="9"/>
  <c r="R33" i="3"/>
  <c r="CV33" i="6"/>
  <c r="CV33" i="2"/>
  <c r="AX33" i="6"/>
  <c r="AX33" i="2"/>
  <c r="CR33" i="6"/>
  <c r="CR33" i="2"/>
  <c r="DU57" i="7"/>
  <c r="E61" i="7"/>
  <c r="K61" i="7"/>
  <c r="AJ61" i="7"/>
  <c r="AC61" i="7"/>
  <c r="BC61" i="7"/>
  <c r="CC61" i="7"/>
  <c r="BV61" i="7"/>
  <c r="CH61" i="7"/>
  <c r="BJ61" i="7"/>
  <c r="BL61" i="7"/>
  <c r="CS61" i="7"/>
  <c r="BJ45" i="7"/>
  <c r="K45" i="7"/>
  <c r="AJ45" i="7"/>
  <c r="BI45" i="7"/>
  <c r="CI45" i="7"/>
  <c r="CW45" i="7"/>
  <c r="DV48" i="7"/>
  <c r="DV65" i="7"/>
  <c r="BP34" i="6"/>
  <c r="G34" i="5"/>
  <c r="CP33" i="5"/>
  <c r="DW54" i="5"/>
  <c r="DW28" i="5"/>
  <c r="DW29" i="5"/>
  <c r="DX24" i="5"/>
  <c r="DW25" i="5"/>
  <c r="AS61" i="4"/>
  <c r="CF45" i="4"/>
  <c r="CZ61" i="4"/>
  <c r="BB61" i="4"/>
  <c r="CJ61" i="4"/>
  <c r="DK45" i="4"/>
  <c r="Z61" i="4"/>
  <c r="AB45" i="4"/>
  <c r="CF61" i="4"/>
  <c r="AI61" i="4"/>
  <c r="CT45" i="4"/>
  <c r="DU60" i="4"/>
  <c r="DW48" i="4"/>
  <c r="AD34" i="6"/>
  <c r="DH83" i="1"/>
  <c r="W83" i="1"/>
  <c r="CD83" i="1"/>
  <c r="CN81" i="1"/>
  <c r="CN83" i="1" s="1"/>
  <c r="CI33" i="6"/>
  <c r="CI33" i="2"/>
  <c r="O33" i="6"/>
  <c r="O33" i="2"/>
  <c r="CB33" i="9"/>
  <c r="CB33" i="3"/>
  <c r="H33" i="9"/>
  <c r="H33" i="3"/>
  <c r="CA33" i="6"/>
  <c r="CA33" i="2"/>
  <c r="G33" i="6"/>
  <c r="G67" i="4"/>
  <c r="G33" i="2"/>
  <c r="CA81" i="1"/>
  <c r="CA82" i="1"/>
  <c r="BN33" i="6"/>
  <c r="BN33" i="2"/>
  <c r="CK33" i="6"/>
  <c r="CK33" i="2"/>
  <c r="Q33" i="6"/>
  <c r="Q33" i="2"/>
  <c r="CJ33" i="9"/>
  <c r="CJ33" i="3"/>
  <c r="P33" i="9"/>
  <c r="P33" i="3"/>
  <c r="F57" i="1"/>
  <c r="BW82" i="1"/>
  <c r="BW81" i="1"/>
  <c r="DF33" i="9"/>
  <c r="DF33" i="3"/>
  <c r="AL33" i="9"/>
  <c r="AL33" i="3"/>
  <c r="CT82" i="1"/>
  <c r="CT81" i="1"/>
  <c r="BU33" i="6"/>
  <c r="BU33" i="2"/>
  <c r="CF33" i="9"/>
  <c r="CF33" i="3"/>
  <c r="L33" i="9"/>
  <c r="L33" i="3"/>
  <c r="CF82" i="1"/>
  <c r="CF81" i="1"/>
  <c r="BS33" i="9"/>
  <c r="BS33" i="3"/>
  <c r="BR33" i="6"/>
  <c r="BR33" i="2"/>
  <c r="DA33" i="6"/>
  <c r="DA33" i="2"/>
  <c r="AG33" i="6"/>
  <c r="AG33" i="2"/>
  <c r="BA33" i="1"/>
  <c r="F53" i="7"/>
  <c r="BC33" i="1"/>
  <c r="DU40" i="7"/>
  <c r="AV61" i="7"/>
  <c r="AP61" i="7"/>
  <c r="DN61" i="7"/>
  <c r="AG45" i="7"/>
  <c r="AV45" i="7"/>
  <c r="CU45" i="7"/>
  <c r="DW65" i="7"/>
  <c r="DW57" i="7"/>
  <c r="DW59" i="7"/>
  <c r="DW60" i="7"/>
  <c r="DW58" i="7"/>
  <c r="DW50" i="7"/>
  <c r="DW51" i="7"/>
  <c r="DW41" i="7"/>
  <c r="DW40" i="7"/>
  <c r="DW39" i="7"/>
  <c r="DW37" i="7"/>
  <c r="DW52" i="7"/>
  <c r="DW48" i="7"/>
  <c r="DW44" i="7"/>
  <c r="DW43" i="7"/>
  <c r="DW33" i="7"/>
  <c r="G15" i="7" s="1"/>
  <c r="DW32" i="7"/>
  <c r="DX28" i="7"/>
  <c r="DW42" i="7"/>
  <c r="AS33" i="8"/>
  <c r="AS71" i="7"/>
  <c r="BQ33" i="8"/>
  <c r="BQ71" i="7"/>
  <c r="AA61" i="7"/>
  <c r="BT45" i="4"/>
  <c r="AP61" i="4"/>
  <c r="BX61" i="4"/>
  <c r="CY45" i="4"/>
  <c r="DQ61" i="4"/>
  <c r="P45" i="4"/>
  <c r="BT61" i="4"/>
  <c r="DS45" i="4"/>
  <c r="W61" i="4"/>
  <c r="CH45" i="4"/>
  <c r="DB61" i="4"/>
  <c r="DU59" i="4"/>
  <c r="DU39" i="4"/>
  <c r="CV83" i="1"/>
  <c r="K83" i="1"/>
  <c r="BR83" i="1"/>
  <c r="CB83" i="1"/>
  <c r="CI33" i="9"/>
  <c r="CI33" i="3"/>
  <c r="O33" i="9"/>
  <c r="O33" i="3"/>
  <c r="BP33" i="6"/>
  <c r="BP33" i="2"/>
  <c r="CA33" i="9"/>
  <c r="CA33" i="3"/>
  <c r="G33" i="9"/>
  <c r="G67" i="7"/>
  <c r="G33" i="3"/>
  <c r="BO81" i="1"/>
  <c r="BO82" i="1"/>
  <c r="AU33" i="1"/>
  <c r="BN33" i="9"/>
  <c r="BN33" i="3"/>
  <c r="E79" i="1"/>
  <c r="CK33" i="9"/>
  <c r="CK33" i="3"/>
  <c r="Q33" i="9"/>
  <c r="Q33" i="3"/>
  <c r="BX33" i="6"/>
  <c r="BX33" i="2"/>
  <c r="BK82" i="1"/>
  <c r="BK81" i="1"/>
  <c r="CT33" i="6"/>
  <c r="CT33" i="2"/>
  <c r="Z33" i="6"/>
  <c r="Z33" i="2"/>
  <c r="CH82" i="1"/>
  <c r="CH81" i="1"/>
  <c r="BU33" i="9"/>
  <c r="BU33" i="3"/>
  <c r="BT33" i="6"/>
  <c r="BT33" i="2"/>
  <c r="BT82" i="1"/>
  <c r="BT81" i="1"/>
  <c r="BT83" i="1" s="1"/>
  <c r="BG33" i="6"/>
  <c r="BG33" i="2"/>
  <c r="BR33" i="9"/>
  <c r="BR33" i="3"/>
  <c r="DA33" i="9"/>
  <c r="DA33" i="3"/>
  <c r="AG33" i="9"/>
  <c r="AG33" i="3"/>
  <c r="E53" i="4"/>
  <c r="E45" i="5" s="1"/>
  <c r="G76" i="1"/>
  <c r="CR83" i="1" l="1"/>
  <c r="AY83" i="1"/>
  <c r="L83" i="1"/>
  <c r="AR83" i="1"/>
  <c r="DS83" i="1"/>
  <c r="DW33" i="6"/>
  <c r="AL83" i="1"/>
  <c r="CA83" i="1"/>
  <c r="DD83" i="1"/>
  <c r="X83" i="1"/>
  <c r="CH83" i="1"/>
  <c r="N83" i="1"/>
  <c r="BC83" i="1"/>
  <c r="Z34" i="9"/>
  <c r="T34" i="9"/>
  <c r="DI34" i="9"/>
  <c r="CT34" i="9"/>
  <c r="CN33" i="8"/>
  <c r="CO34" i="9" s="1"/>
  <c r="BB33" i="8"/>
  <c r="DV45" i="7"/>
  <c r="DJ34" i="9"/>
  <c r="CO71" i="7"/>
  <c r="E54" i="7"/>
  <c r="E68" i="7" s="1"/>
  <c r="F45" i="8"/>
  <c r="J34" i="9"/>
  <c r="BF33" i="8"/>
  <c r="BF34" i="9" s="1"/>
  <c r="N33" i="8"/>
  <c r="O34" i="9" s="1"/>
  <c r="AT33" i="8"/>
  <c r="AT34" i="9" s="1"/>
  <c r="AN33" i="8"/>
  <c r="DW33" i="8" s="1"/>
  <c r="DU61" i="7"/>
  <c r="E22" i="7" s="1"/>
  <c r="DX33" i="9"/>
  <c r="V34" i="9"/>
  <c r="BR33" i="8"/>
  <c r="BR34" i="9" s="1"/>
  <c r="DW33" i="3"/>
  <c r="BL33" i="5"/>
  <c r="BM34" i="6" s="1"/>
  <c r="DV61" i="4"/>
  <c r="F22" i="4" s="1"/>
  <c r="DX33" i="2"/>
  <c r="AS34" i="6"/>
  <c r="DV45" i="4"/>
  <c r="DW33" i="2"/>
  <c r="BX71" i="4"/>
  <c r="BX33" i="5"/>
  <c r="BY34" i="6" s="1"/>
  <c r="DU45" i="4"/>
  <c r="DU40" i="1"/>
  <c r="Q40" i="1"/>
  <c r="R40" i="1" s="1"/>
  <c r="S40" i="1" s="1"/>
  <c r="T40" i="1" s="1"/>
  <c r="U40" i="1" s="1"/>
  <c r="V40" i="1" s="1"/>
  <c r="W40" i="1" s="1"/>
  <c r="X40" i="1" s="1"/>
  <c r="Y40" i="1" s="1"/>
  <c r="Z40" i="1" s="1"/>
  <c r="AA40" i="1" s="1"/>
  <c r="AB40" i="1" s="1"/>
  <c r="F34" i="5"/>
  <c r="G35" i="6" s="1"/>
  <c r="F73" i="1"/>
  <c r="F34" i="8"/>
  <c r="BP34" i="9"/>
  <c r="F85" i="1"/>
  <c r="E34" i="5"/>
  <c r="E88" i="1"/>
  <c r="E73" i="1"/>
  <c r="E34" i="8"/>
  <c r="CE33" i="8"/>
  <c r="CE34" i="9" s="1"/>
  <c r="CE71" i="7"/>
  <c r="BW71" i="4"/>
  <c r="BW33" i="5"/>
  <c r="BX34" i="6" s="1"/>
  <c r="BN33" i="8"/>
  <c r="BO34" i="9" s="1"/>
  <c r="BN71" i="7"/>
  <c r="DT71" i="4"/>
  <c r="DT33" i="5"/>
  <c r="BK33" i="1"/>
  <c r="E33" i="6"/>
  <c r="DU33" i="6" s="1"/>
  <c r="E67" i="4"/>
  <c r="DU65" i="4"/>
  <c r="E33" i="2"/>
  <c r="DU33" i="2" s="1"/>
  <c r="DP83" i="1"/>
  <c r="DV33" i="8"/>
  <c r="DW61" i="7"/>
  <c r="G22" i="7" s="1"/>
  <c r="CF71" i="4"/>
  <c r="CF33" i="5"/>
  <c r="CG34" i="6" s="1"/>
  <c r="CI71" i="7"/>
  <c r="CI33" i="8"/>
  <c r="CJ34" i="9" s="1"/>
  <c r="H36" i="1"/>
  <c r="AN71" i="4"/>
  <c r="AN33" i="5"/>
  <c r="W71" i="4"/>
  <c r="W33" i="5"/>
  <c r="BK71" i="7"/>
  <c r="BK33" i="8"/>
  <c r="BL34" i="9" s="1"/>
  <c r="CB71" i="7"/>
  <c r="CB33" i="8"/>
  <c r="CC34" i="9" s="1"/>
  <c r="G44" i="9"/>
  <c r="H53" i="8"/>
  <c r="G83" i="1"/>
  <c r="BD71" i="7"/>
  <c r="BD33" i="8"/>
  <c r="BE34" i="9" s="1"/>
  <c r="DO33" i="8"/>
  <c r="DO71" i="7"/>
  <c r="DS33" i="8"/>
  <c r="DS34" i="9" s="1"/>
  <c r="DS71" i="7"/>
  <c r="E33" i="9"/>
  <c r="DU33" i="9" s="1"/>
  <c r="E67" i="7"/>
  <c r="DU65" i="7"/>
  <c r="E33" i="3"/>
  <c r="DU33" i="3" s="1"/>
  <c r="DA71" i="4"/>
  <c r="DA33" i="5"/>
  <c r="DB34" i="9"/>
  <c r="DU33" i="8"/>
  <c r="BO33" i="1"/>
  <c r="BY33" i="8"/>
  <c r="BZ34" i="9" s="1"/>
  <c r="BY71" i="7"/>
  <c r="DC33" i="8"/>
  <c r="DC71" i="7"/>
  <c r="BK83" i="1"/>
  <c r="E91" i="1"/>
  <c r="P71" i="4"/>
  <c r="P33" i="5"/>
  <c r="BI71" i="7"/>
  <c r="BI33" i="8"/>
  <c r="DR33" i="5"/>
  <c r="DR71" i="4"/>
  <c r="AK71" i="7"/>
  <c r="AK33" i="8"/>
  <c r="AM71" i="4"/>
  <c r="AM33" i="5"/>
  <c r="AN34" i="6" s="1"/>
  <c r="G46" i="7"/>
  <c r="G54" i="7" s="1"/>
  <c r="H29" i="7"/>
  <c r="BG71" i="4"/>
  <c r="BG33" i="5"/>
  <c r="AO71" i="7"/>
  <c r="AO33" i="8"/>
  <c r="AP34" i="9" s="1"/>
  <c r="Z83" i="1"/>
  <c r="BQ71" i="4"/>
  <c r="BQ33" i="5"/>
  <c r="AL71" i="7"/>
  <c r="AL33" i="8"/>
  <c r="AM34" i="9" s="1"/>
  <c r="G45" i="8"/>
  <c r="DH71" i="4"/>
  <c r="DH33" i="5"/>
  <c r="DI34" i="6" s="1"/>
  <c r="CO33" i="5"/>
  <c r="CO71" i="4"/>
  <c r="AG34" i="6"/>
  <c r="BL33" i="1"/>
  <c r="BV83" i="1"/>
  <c r="AC106" i="1"/>
  <c r="AD106" i="1" s="1"/>
  <c r="AE106" i="1" s="1"/>
  <c r="AF106" i="1" s="1"/>
  <c r="AG106" i="1" s="1"/>
  <c r="AH106" i="1" s="1"/>
  <c r="AI106" i="1" s="1"/>
  <c r="AJ106" i="1" s="1"/>
  <c r="AK106" i="1" s="1"/>
  <c r="AL106" i="1" s="1"/>
  <c r="AM106" i="1" s="1"/>
  <c r="AN106" i="1" s="1"/>
  <c r="DV106" i="1"/>
  <c r="BU33" i="8"/>
  <c r="BV34" i="9" s="1"/>
  <c r="BU71" i="7"/>
  <c r="DY65" i="4"/>
  <c r="DY57" i="4"/>
  <c r="DY50" i="4"/>
  <c r="DY60" i="4"/>
  <c r="DY58" i="4"/>
  <c r="DY51" i="4"/>
  <c r="DY32" i="4"/>
  <c r="DY48" i="4"/>
  <c r="DY44" i="4"/>
  <c r="DY43" i="4"/>
  <c r="DY42" i="4"/>
  <c r="DY41" i="4"/>
  <c r="DY40" i="4"/>
  <c r="DY39" i="4"/>
  <c r="DY37" i="4"/>
  <c r="DY33" i="4"/>
  <c r="I15" i="4" s="1"/>
  <c r="DY52" i="4"/>
  <c r="DY29" i="4"/>
  <c r="DZ28" i="4"/>
  <c r="DY59" i="4"/>
  <c r="DD71" i="4"/>
  <c r="DD33" i="5"/>
  <c r="DE34" i="6" s="1"/>
  <c r="CZ71" i="7"/>
  <c r="CZ33" i="8"/>
  <c r="DA34" i="9" s="1"/>
  <c r="F46" i="7"/>
  <c r="F54" i="7" s="1"/>
  <c r="AA33" i="8"/>
  <c r="AA71" i="7"/>
  <c r="AE33" i="8"/>
  <c r="AF34" i="9" s="1"/>
  <c r="AE71" i="7"/>
  <c r="DM71" i="4"/>
  <c r="DM33" i="5"/>
  <c r="W33" i="8"/>
  <c r="W34" i="9" s="1"/>
  <c r="W71" i="7"/>
  <c r="BN34" i="9"/>
  <c r="CA34" i="9"/>
  <c r="DC34" i="9"/>
  <c r="DS71" i="4"/>
  <c r="DS33" i="5"/>
  <c r="DT34" i="6" s="1"/>
  <c r="AJ71" i="7"/>
  <c r="AJ33" i="8"/>
  <c r="AK34" i="9" s="1"/>
  <c r="H60" i="3"/>
  <c r="DK71" i="7"/>
  <c r="DK33" i="8"/>
  <c r="CU33" i="8"/>
  <c r="CV34" i="9" s="1"/>
  <c r="CU71" i="7"/>
  <c r="DV33" i="2"/>
  <c r="CT71" i="4"/>
  <c r="CT33" i="5"/>
  <c r="DX54" i="5"/>
  <c r="DX28" i="5"/>
  <c r="DX29" i="5"/>
  <c r="DY24" i="5"/>
  <c r="DX25" i="5"/>
  <c r="K33" i="8"/>
  <c r="K71" i="7"/>
  <c r="I71" i="4"/>
  <c r="I33" i="5"/>
  <c r="CK71" i="7"/>
  <c r="CK33" i="8"/>
  <c r="AA71" i="4"/>
  <c r="AA33" i="5"/>
  <c r="DR83" i="1"/>
  <c r="O71" i="4"/>
  <c r="O33" i="5"/>
  <c r="P34" i="6" s="1"/>
  <c r="DN71" i="7"/>
  <c r="DN33" i="8"/>
  <c r="DN34" i="9" s="1"/>
  <c r="F36" i="6"/>
  <c r="F47" i="5"/>
  <c r="F51" i="5" s="1"/>
  <c r="DP71" i="7"/>
  <c r="DP33" i="8"/>
  <c r="AJ83" i="1"/>
  <c r="AX83" i="1"/>
  <c r="DU45" i="7"/>
  <c r="CN33" i="1"/>
  <c r="H29" i="4"/>
  <c r="G46" i="4"/>
  <c r="G54" i="4" s="1"/>
  <c r="DC71" i="4"/>
  <c r="DC33" i="5"/>
  <c r="E90" i="1"/>
  <c r="E54" i="4"/>
  <c r="G33" i="8"/>
  <c r="G71" i="7"/>
  <c r="CW33" i="8"/>
  <c r="CX34" i="9" s="1"/>
  <c r="CW71" i="7"/>
  <c r="BJ71" i="7"/>
  <c r="BJ33" i="8"/>
  <c r="DX45" i="6"/>
  <c r="DX41" i="6"/>
  <c r="DX28" i="6"/>
  <c r="DX29" i="6"/>
  <c r="DY24" i="6"/>
  <c r="DX33" i="6"/>
  <c r="DX25" i="6"/>
  <c r="BW33" i="8"/>
  <c r="BX34" i="9" s="1"/>
  <c r="BW71" i="7"/>
  <c r="I47" i="1"/>
  <c r="I36" i="1" s="1"/>
  <c r="N33" i="5"/>
  <c r="N71" i="4"/>
  <c r="CQ33" i="8"/>
  <c r="CQ71" i="7"/>
  <c r="BS71" i="4"/>
  <c r="BS33" i="5"/>
  <c r="AQ71" i="7"/>
  <c r="AQ33" i="8"/>
  <c r="CQ71" i="4"/>
  <c r="CQ33" i="5"/>
  <c r="E33" i="8"/>
  <c r="E71" i="7"/>
  <c r="F54" i="4"/>
  <c r="AV71" i="4"/>
  <c r="AV33" i="5"/>
  <c r="DO71" i="4"/>
  <c r="DO33" i="5"/>
  <c r="DG71" i="7"/>
  <c r="DG33" i="8"/>
  <c r="DH34" i="9" s="1"/>
  <c r="AQ34" i="9"/>
  <c r="CY33" i="8"/>
  <c r="CZ34" i="9" s="1"/>
  <c r="CY71" i="7"/>
  <c r="DW45" i="7"/>
  <c r="BG33" i="1"/>
  <c r="AG33" i="8"/>
  <c r="AH34" i="9" s="1"/>
  <c r="AG71" i="7"/>
  <c r="BM33" i="1"/>
  <c r="DV33" i="6"/>
  <c r="AW33" i="8"/>
  <c r="AX34" i="9" s="1"/>
  <c r="AW71" i="7"/>
  <c r="AZ71" i="4"/>
  <c r="AZ33" i="5"/>
  <c r="BA34" i="6" s="1"/>
  <c r="BP71" i="7"/>
  <c r="BP33" i="8"/>
  <c r="BQ34" i="9" s="1"/>
  <c r="DY45" i="9"/>
  <c r="DY33" i="9"/>
  <c r="DY41" i="9"/>
  <c r="DZ24" i="9"/>
  <c r="DY29" i="9"/>
  <c r="DY28" i="9"/>
  <c r="DW45" i="4"/>
  <c r="E45" i="8"/>
  <c r="DV71" i="7"/>
  <c r="F18" i="7"/>
  <c r="DW61" i="4"/>
  <c r="G22" i="4" s="1"/>
  <c r="DE71" i="7"/>
  <c r="DE33" i="8"/>
  <c r="DF34" i="9" s="1"/>
  <c r="BB33" i="1"/>
  <c r="DU61" i="4"/>
  <c r="E22" i="4" s="1"/>
  <c r="DY26" i="3"/>
  <c r="DX33" i="3"/>
  <c r="CG71" i="7"/>
  <c r="CG33" i="8"/>
  <c r="CH34" i="9" s="1"/>
  <c r="U71" i="4"/>
  <c r="U33" i="5"/>
  <c r="M71" i="7"/>
  <c r="M33" i="8"/>
  <c r="CY71" i="4"/>
  <c r="CY33" i="5"/>
  <c r="AV71" i="7"/>
  <c r="AV33" i="8"/>
  <c r="E36" i="6"/>
  <c r="E47" i="5"/>
  <c r="DV33" i="3"/>
  <c r="DU71" i="4"/>
  <c r="E18" i="4"/>
  <c r="BT71" i="4"/>
  <c r="BT33" i="5"/>
  <c r="BU34" i="6" s="1"/>
  <c r="BW83" i="1"/>
  <c r="AB71" i="4"/>
  <c r="AB33" i="5"/>
  <c r="K71" i="4"/>
  <c r="K33" i="5"/>
  <c r="K34" i="6" s="1"/>
  <c r="X71" i="7"/>
  <c r="X33" i="8"/>
  <c r="Y34" i="9" s="1"/>
  <c r="L71" i="7"/>
  <c r="L33" i="8"/>
  <c r="BV33" i="1"/>
  <c r="AY71" i="4"/>
  <c r="AY33" i="5"/>
  <c r="Z33" i="5"/>
  <c r="Z71" i="4"/>
  <c r="L71" i="4"/>
  <c r="L33" i="5"/>
  <c r="M34" i="6" s="1"/>
  <c r="AY34" i="9"/>
  <c r="CC33" i="5"/>
  <c r="CC71" i="4"/>
  <c r="Q71" i="7"/>
  <c r="Q33" i="8"/>
  <c r="R34" i="9" s="1"/>
  <c r="BR33" i="1"/>
  <c r="CF71" i="7"/>
  <c r="CF33" i="8"/>
  <c r="DX54" i="8"/>
  <c r="DX33" i="8"/>
  <c r="DX28" i="8"/>
  <c r="DY24" i="8"/>
  <c r="DX29" i="8"/>
  <c r="H44" i="6"/>
  <c r="I53" i="5"/>
  <c r="AU33" i="8"/>
  <c r="AU71" i="7"/>
  <c r="BH71" i="4"/>
  <c r="BH33" i="5"/>
  <c r="BI34" i="6" s="1"/>
  <c r="BH71" i="7"/>
  <c r="BH33" i="8"/>
  <c r="CD34" i="9"/>
  <c r="DW33" i="9"/>
  <c r="DL71" i="7"/>
  <c r="DL33" i="8"/>
  <c r="DM34" i="9" s="1"/>
  <c r="BA33" i="8"/>
  <c r="BA71" i="7"/>
  <c r="CJ71" i="4"/>
  <c r="CJ33" i="5"/>
  <c r="CK34" i="6" s="1"/>
  <c r="K31" i="1"/>
  <c r="K44" i="1" s="1"/>
  <c r="L34" i="1"/>
  <c r="L42" i="1" s="1"/>
  <c r="K45" i="1"/>
  <c r="K76" i="1" s="1"/>
  <c r="BC33" i="8"/>
  <c r="BD34" i="9" s="1"/>
  <c r="BC71" i="7"/>
  <c r="DQ33" i="8"/>
  <c r="DR34" i="9" s="1"/>
  <c r="DQ71" i="7"/>
  <c r="AX71" i="4"/>
  <c r="AX33" i="5"/>
  <c r="AJ71" i="4"/>
  <c r="AJ33" i="5"/>
  <c r="AK34" i="6" s="1"/>
  <c r="BG33" i="8"/>
  <c r="BG71" i="7"/>
  <c r="BJ33" i="5"/>
  <c r="BJ71" i="4"/>
  <c r="BH33" i="1"/>
  <c r="AI33" i="8"/>
  <c r="AI71" i="7"/>
  <c r="DK71" i="4"/>
  <c r="DK33" i="5"/>
  <c r="AC104" i="1"/>
  <c r="AD104" i="1" s="1"/>
  <c r="AE104" i="1" s="1"/>
  <c r="AF104" i="1" s="1"/>
  <c r="AG104" i="1" s="1"/>
  <c r="AH104" i="1" s="1"/>
  <c r="AI104" i="1" s="1"/>
  <c r="AJ104" i="1" s="1"/>
  <c r="AK104" i="1" s="1"/>
  <c r="AL104" i="1" s="1"/>
  <c r="AM104" i="1" s="1"/>
  <c r="AN104" i="1" s="1"/>
  <c r="DV104" i="1"/>
  <c r="CL33" i="8"/>
  <c r="CM34" i="9" s="1"/>
  <c r="CL71" i="7"/>
  <c r="DX45" i="4"/>
  <c r="DX89" i="1"/>
  <c r="DX108" i="1"/>
  <c r="DX105" i="1"/>
  <c r="DX107" i="1"/>
  <c r="DX34" i="1"/>
  <c r="DY33" i="1"/>
  <c r="CS33" i="1"/>
  <c r="BK71" i="4"/>
  <c r="BK33" i="5"/>
  <c r="BL34" i="6" s="1"/>
  <c r="AC33" i="8"/>
  <c r="AD34" i="9" s="1"/>
  <c r="AC71" i="7"/>
  <c r="DT71" i="7"/>
  <c r="DT33" i="8"/>
  <c r="S83" i="1"/>
  <c r="DY33" i="2"/>
  <c r="DZ26" i="2"/>
  <c r="CE71" i="4"/>
  <c r="CE33" i="5"/>
  <c r="CR71" i="7"/>
  <c r="CR33" i="8"/>
  <c r="CS34" i="9" s="1"/>
  <c r="CI71" i="4"/>
  <c r="CI33" i="5"/>
  <c r="AF71" i="7"/>
  <c r="AF33" i="8"/>
  <c r="BJ83" i="1"/>
  <c r="CU71" i="4"/>
  <c r="CU33" i="5"/>
  <c r="CV34" i="6" s="1"/>
  <c r="BV33" i="5"/>
  <c r="BV71" i="4"/>
  <c r="H71" i="7"/>
  <c r="H33" i="8"/>
  <c r="I34" i="9" s="1"/>
  <c r="BU34" i="9"/>
  <c r="BM34" i="9"/>
  <c r="S34" i="9"/>
  <c r="DX65" i="7"/>
  <c r="DX58" i="7"/>
  <c r="DX60" i="7"/>
  <c r="DX59" i="7"/>
  <c r="DX57" i="7"/>
  <c r="DX50" i="7"/>
  <c r="DX51" i="7"/>
  <c r="DX52" i="7"/>
  <c r="DX48" i="7"/>
  <c r="DX44" i="7"/>
  <c r="DX43" i="7"/>
  <c r="DX42" i="7"/>
  <c r="DX32" i="7"/>
  <c r="DX41" i="7"/>
  <c r="DX40" i="7"/>
  <c r="DX39" i="7"/>
  <c r="DX37" i="7"/>
  <c r="DY28" i="7"/>
  <c r="DX33" i="7"/>
  <c r="H15" i="7" s="1"/>
  <c r="DV33" i="9"/>
  <c r="F90" i="1"/>
  <c r="G90" i="1" s="1"/>
  <c r="BO83" i="1"/>
  <c r="CH33" i="5"/>
  <c r="CH71" i="4"/>
  <c r="CF83" i="1"/>
  <c r="CT83" i="1"/>
  <c r="CI83" i="1"/>
  <c r="DF33" i="5"/>
  <c r="DF71" i="4"/>
  <c r="CR71" i="4"/>
  <c r="CR33" i="5"/>
  <c r="CS34" i="6" s="1"/>
  <c r="G34" i="8"/>
  <c r="BE33" i="1"/>
  <c r="DX61" i="4"/>
  <c r="H22" i="4" s="1"/>
  <c r="O71" i="7"/>
  <c r="O33" i="8"/>
  <c r="P34" i="9" s="1"/>
  <c r="G36" i="6"/>
  <c r="G47" i="5"/>
  <c r="BS71" i="7"/>
  <c r="BS33" i="8"/>
  <c r="BT34" i="9" s="1"/>
  <c r="F34" i="6"/>
  <c r="E34" i="6"/>
  <c r="CP71" i="7"/>
  <c r="CP33" i="8"/>
  <c r="AV83" i="1"/>
  <c r="H60" i="2"/>
  <c r="CU34" i="9"/>
  <c r="E85" i="1"/>
  <c r="E92" i="1"/>
  <c r="BE71" i="4"/>
  <c r="BE33" i="5"/>
  <c r="CV71" i="4"/>
  <c r="CV33" i="5"/>
  <c r="CW34" i="6" s="1"/>
  <c r="DD71" i="7"/>
  <c r="DD33" i="8"/>
  <c r="AL33" i="5"/>
  <c r="AL71" i="4"/>
  <c r="X71" i="4"/>
  <c r="X33" i="5"/>
  <c r="Y34" i="6" s="1"/>
  <c r="AR71" i="7"/>
  <c r="AR33" i="8"/>
  <c r="AS34" i="9" s="1"/>
  <c r="E40" i="8"/>
  <c r="E40" i="5"/>
  <c r="F109" i="1"/>
  <c r="DG71" i="4"/>
  <c r="DG33" i="5"/>
  <c r="DH34" i="6" s="1"/>
  <c r="CK34" i="9"/>
  <c r="L76" i="1" l="1"/>
  <c r="F36" i="9"/>
  <c r="E62" i="7"/>
  <c r="E63" i="7" s="1"/>
  <c r="L45" i="1"/>
  <c r="E55" i="7"/>
  <c r="AJ34" i="9"/>
  <c r="BI34" i="9"/>
  <c r="N34" i="9"/>
  <c r="AO34" i="9"/>
  <c r="BH34" i="9"/>
  <c r="CI34" i="9"/>
  <c r="CR34" i="9"/>
  <c r="H34" i="9"/>
  <c r="BK34" i="9"/>
  <c r="DL34" i="9"/>
  <c r="DO34" i="9"/>
  <c r="L34" i="9"/>
  <c r="AG34" i="9"/>
  <c r="CW34" i="9"/>
  <c r="F47" i="8"/>
  <c r="F51" i="8" s="1"/>
  <c r="AN34" i="9"/>
  <c r="BG34" i="9"/>
  <c r="CN34" i="9"/>
  <c r="BY34" i="9"/>
  <c r="CY34" i="9"/>
  <c r="CQ34" i="9"/>
  <c r="AJ34" i="6"/>
  <c r="F18" i="4"/>
  <c r="DV71" i="4"/>
  <c r="BW34" i="9"/>
  <c r="BW34" i="6"/>
  <c r="BV34" i="6"/>
  <c r="CG34" i="9"/>
  <c r="DZ45" i="9"/>
  <c r="DZ41" i="9"/>
  <c r="DZ33" i="9"/>
  <c r="DZ28" i="9"/>
  <c r="DZ29" i="9"/>
  <c r="EA24" i="9"/>
  <c r="DZ65" i="4"/>
  <c r="DZ57" i="4"/>
  <c r="DZ50" i="4"/>
  <c r="DZ60" i="4"/>
  <c r="DZ58" i="4"/>
  <c r="DZ51" i="4"/>
  <c r="DZ32" i="4"/>
  <c r="DZ59" i="4"/>
  <c r="EA28" i="4"/>
  <c r="DZ52" i="4"/>
  <c r="DZ29" i="4"/>
  <c r="DZ48" i="4"/>
  <c r="DZ39" i="4"/>
  <c r="DZ42" i="4"/>
  <c r="DZ41" i="4"/>
  <c r="DZ37" i="4"/>
  <c r="DZ40" i="4"/>
  <c r="DZ33" i="4"/>
  <c r="J15" i="4" s="1"/>
  <c r="DZ44" i="4"/>
  <c r="DZ43" i="4"/>
  <c r="BR34" i="6"/>
  <c r="BQ34" i="6"/>
  <c r="F37" i="3"/>
  <c r="F37" i="2"/>
  <c r="AM34" i="6"/>
  <c r="AL34" i="6"/>
  <c r="F34" i="9"/>
  <c r="E34" i="9"/>
  <c r="DE34" i="9"/>
  <c r="AO104" i="1"/>
  <c r="AP104" i="1" s="1"/>
  <c r="AQ104" i="1" s="1"/>
  <c r="AR104" i="1" s="1"/>
  <c r="AS104" i="1" s="1"/>
  <c r="AT104" i="1" s="1"/>
  <c r="AU104" i="1" s="1"/>
  <c r="AV104" i="1" s="1"/>
  <c r="AW104" i="1" s="1"/>
  <c r="AX104" i="1" s="1"/>
  <c r="AY104" i="1" s="1"/>
  <c r="AZ104" i="1" s="1"/>
  <c r="DW104" i="1"/>
  <c r="BK34" i="6"/>
  <c r="BJ34" i="6"/>
  <c r="BS33" i="1"/>
  <c r="CR34" i="6"/>
  <c r="DY45" i="6"/>
  <c r="DY28" i="6"/>
  <c r="DY29" i="6"/>
  <c r="DY41" i="6"/>
  <c r="DZ24" i="6"/>
  <c r="DY33" i="6"/>
  <c r="DY25" i="6"/>
  <c r="DD34" i="6"/>
  <c r="DC34" i="6"/>
  <c r="DQ34" i="9"/>
  <c r="AB34" i="6"/>
  <c r="CU34" i="6"/>
  <c r="CT34" i="6"/>
  <c r="DK34" i="9"/>
  <c r="F62" i="7"/>
  <c r="F63" i="7" s="1"/>
  <c r="F55" i="7"/>
  <c r="BC34" i="9"/>
  <c r="AL34" i="9"/>
  <c r="DP34" i="9"/>
  <c r="AC40" i="1"/>
  <c r="AD40" i="1" s="1"/>
  <c r="AE40" i="1" s="1"/>
  <c r="AF40" i="1" s="1"/>
  <c r="AG40" i="1" s="1"/>
  <c r="AH40" i="1" s="1"/>
  <c r="AI40" i="1" s="1"/>
  <c r="AJ40" i="1" s="1"/>
  <c r="AK40" i="1" s="1"/>
  <c r="AL40" i="1" s="1"/>
  <c r="AM40" i="1" s="1"/>
  <c r="AN40" i="1" s="1"/>
  <c r="DV40" i="1"/>
  <c r="CF34" i="6"/>
  <c r="CE34" i="6"/>
  <c r="DY54" i="8"/>
  <c r="DY28" i="8"/>
  <c r="DY29" i="8"/>
  <c r="DY33" i="8"/>
  <c r="DZ24" i="8"/>
  <c r="DY54" i="5"/>
  <c r="DY29" i="5"/>
  <c r="DY33" i="5"/>
  <c r="DZ24" i="5"/>
  <c r="DY25" i="5"/>
  <c r="DY28" i="5"/>
  <c r="AI34" i="9"/>
  <c r="DB34" i="6"/>
  <c r="DA34" i="6"/>
  <c r="AO34" i="6"/>
  <c r="DW33" i="5"/>
  <c r="DG34" i="6"/>
  <c r="DF34" i="6"/>
  <c r="AA34" i="6"/>
  <c r="Z34" i="6"/>
  <c r="V34" i="6"/>
  <c r="U34" i="6"/>
  <c r="DP34" i="6"/>
  <c r="DO34" i="6"/>
  <c r="O34" i="6"/>
  <c r="N34" i="6"/>
  <c r="DX33" i="5"/>
  <c r="Q34" i="6"/>
  <c r="DU33" i="5"/>
  <c r="DY108" i="1"/>
  <c r="DY105" i="1"/>
  <c r="DY107" i="1"/>
  <c r="DY89" i="1"/>
  <c r="DY34" i="1"/>
  <c r="DZ33" i="1"/>
  <c r="BB34" i="9"/>
  <c r="BA34" i="9"/>
  <c r="CD33" i="1"/>
  <c r="DW71" i="7"/>
  <c r="G18" i="7"/>
  <c r="G68" i="4"/>
  <c r="G62" i="4"/>
  <c r="G63" i="4" s="1"/>
  <c r="G55" i="4"/>
  <c r="CL34" i="9"/>
  <c r="CP34" i="6"/>
  <c r="CO34" i="6"/>
  <c r="CA33" i="1"/>
  <c r="G35" i="9"/>
  <c r="DL34" i="6"/>
  <c r="DK34" i="6"/>
  <c r="DE33" i="1"/>
  <c r="AV34" i="9"/>
  <c r="AZ34" i="6"/>
  <c r="L34" i="6"/>
  <c r="J47" i="1"/>
  <c r="J36" i="1" s="1"/>
  <c r="J52" i="1" s="1"/>
  <c r="H46" i="4"/>
  <c r="I29" i="4"/>
  <c r="X34" i="9"/>
  <c r="DS34" i="6"/>
  <c r="DR34" i="6"/>
  <c r="E38" i="8"/>
  <c r="E38" i="5"/>
  <c r="F91" i="1"/>
  <c r="G85" i="1"/>
  <c r="H27" i="9"/>
  <c r="H27" i="8"/>
  <c r="H31" i="7"/>
  <c r="H27" i="6"/>
  <c r="H27" i="5"/>
  <c r="H31" i="4"/>
  <c r="H62" i="1"/>
  <c r="H66" i="1"/>
  <c r="H60" i="1"/>
  <c r="H59" i="1"/>
  <c r="H69" i="1"/>
  <c r="H54" i="1"/>
  <c r="H55" i="1"/>
  <c r="H52" i="1"/>
  <c r="H65" i="1"/>
  <c r="H61" i="1"/>
  <c r="J56" i="1"/>
  <c r="H63" i="1"/>
  <c r="I77" i="1"/>
  <c r="H64" i="1"/>
  <c r="H67" i="1"/>
  <c r="J77" i="1"/>
  <c r="I56" i="1"/>
  <c r="I52" i="1"/>
  <c r="H56" i="1"/>
  <c r="H68" i="1"/>
  <c r="H77" i="1"/>
  <c r="H78" i="1" s="1"/>
  <c r="H35" i="1"/>
  <c r="BW33" i="1"/>
  <c r="CF34" i="9"/>
  <c r="M34" i="9"/>
  <c r="K46" i="1"/>
  <c r="BF34" i="6"/>
  <c r="BE34" i="6"/>
  <c r="DY57" i="7"/>
  <c r="DY59" i="7"/>
  <c r="DY60" i="7"/>
  <c r="DY51" i="7"/>
  <c r="DY65" i="7"/>
  <c r="DY52" i="7"/>
  <c r="DY48" i="7"/>
  <c r="DY44" i="7"/>
  <c r="DZ28" i="7"/>
  <c r="DY58" i="7"/>
  <c r="DY43" i="7"/>
  <c r="DY50" i="7"/>
  <c r="DY42" i="7"/>
  <c r="DY41" i="7"/>
  <c r="DY40" i="7"/>
  <c r="DY37" i="7"/>
  <c r="DY33" i="7"/>
  <c r="I15" i="7" s="1"/>
  <c r="DY39" i="7"/>
  <c r="DY32" i="7"/>
  <c r="DG34" i="9"/>
  <c r="CJ34" i="6"/>
  <c r="DZ33" i="2"/>
  <c r="EA26" i="2"/>
  <c r="M34" i="1"/>
  <c r="M42" i="1" s="1"/>
  <c r="L31" i="1"/>
  <c r="L44" i="1" s="1"/>
  <c r="E36" i="9"/>
  <c r="E47" i="8"/>
  <c r="CQ34" i="6"/>
  <c r="AR34" i="9"/>
  <c r="AE34" i="9"/>
  <c r="DN34" i="6"/>
  <c r="DM34" i="6"/>
  <c r="BH34" i="6"/>
  <c r="BG34" i="6"/>
  <c r="F35" i="9"/>
  <c r="E35" i="9"/>
  <c r="G40" i="2"/>
  <c r="F40" i="8"/>
  <c r="F40" i="5"/>
  <c r="G109" i="1"/>
  <c r="AY34" i="6"/>
  <c r="AX34" i="6"/>
  <c r="I44" i="6"/>
  <c r="J53" i="5"/>
  <c r="AW34" i="9"/>
  <c r="K34" i="9"/>
  <c r="DW71" i="4"/>
  <c r="G18" i="4"/>
  <c r="AW34" i="6"/>
  <c r="AV34" i="6"/>
  <c r="I27" i="9"/>
  <c r="I27" i="8"/>
  <c r="I31" i="7"/>
  <c r="I27" i="6"/>
  <c r="I27" i="5"/>
  <c r="I31" i="4"/>
  <c r="I62" i="1"/>
  <c r="I61" i="1"/>
  <c r="I59" i="1"/>
  <c r="I69" i="1"/>
  <c r="I54" i="1"/>
  <c r="I55" i="1"/>
  <c r="I64" i="1"/>
  <c r="I60" i="1"/>
  <c r="I65" i="1"/>
  <c r="I63" i="1"/>
  <c r="I67" i="1"/>
  <c r="I68" i="1"/>
  <c r="I66" i="1"/>
  <c r="G34" i="9"/>
  <c r="CZ33" i="1"/>
  <c r="J34" i="6"/>
  <c r="I34" i="6"/>
  <c r="DY45" i="4"/>
  <c r="Q34" i="9"/>
  <c r="AC34" i="9"/>
  <c r="BX33" i="1"/>
  <c r="E39" i="8"/>
  <c r="E39" i="5"/>
  <c r="CI34" i="6"/>
  <c r="CH34" i="6"/>
  <c r="DX61" i="7"/>
  <c r="H22" i="7" s="1"/>
  <c r="AC34" i="6"/>
  <c r="DV33" i="5"/>
  <c r="DY33" i="3"/>
  <c r="DZ26" i="3"/>
  <c r="BN33" i="1"/>
  <c r="BY33" i="1"/>
  <c r="DU71" i="7"/>
  <c r="E18" i="7"/>
  <c r="DY61" i="4"/>
  <c r="I22" i="4" s="1"/>
  <c r="AO106" i="1"/>
  <c r="AP106" i="1" s="1"/>
  <c r="AQ106" i="1" s="1"/>
  <c r="AR106" i="1" s="1"/>
  <c r="AS106" i="1" s="1"/>
  <c r="AT106" i="1" s="1"/>
  <c r="AU106" i="1" s="1"/>
  <c r="AV106" i="1" s="1"/>
  <c r="AW106" i="1" s="1"/>
  <c r="AX106" i="1" s="1"/>
  <c r="AY106" i="1" s="1"/>
  <c r="AZ106" i="1" s="1"/>
  <c r="DW106" i="1"/>
  <c r="I29" i="7"/>
  <c r="CP34" i="9"/>
  <c r="DX45" i="7"/>
  <c r="E37" i="3"/>
  <c r="E37" i="2"/>
  <c r="BQ33" i="1"/>
  <c r="CD34" i="6"/>
  <c r="CC34" i="6"/>
  <c r="CB34" i="9"/>
  <c r="BS34" i="9"/>
  <c r="DZ34" i="9" s="1"/>
  <c r="F62" i="4"/>
  <c r="F63" i="4" s="1"/>
  <c r="F55" i="4"/>
  <c r="BT34" i="6"/>
  <c r="BS34" i="6"/>
  <c r="G36" i="9"/>
  <c r="G47" i="8"/>
  <c r="G68" i="7"/>
  <c r="G62" i="7"/>
  <c r="G63" i="7" s="1"/>
  <c r="G55" i="7"/>
  <c r="BJ34" i="9"/>
  <c r="DD34" i="9"/>
  <c r="DT34" i="9"/>
  <c r="X34" i="6"/>
  <c r="W34" i="6"/>
  <c r="AU34" i="9"/>
  <c r="E37" i="8"/>
  <c r="E37" i="5"/>
  <c r="F88" i="1"/>
  <c r="E93" i="1"/>
  <c r="F35" i="6"/>
  <c r="F40" i="2" s="1"/>
  <c r="E35" i="6"/>
  <c r="E31" i="9"/>
  <c r="E69" i="7"/>
  <c r="E56" i="8"/>
  <c r="E30" i="3"/>
  <c r="DX71" i="4"/>
  <c r="H18" i="4"/>
  <c r="AB34" i="9"/>
  <c r="AA34" i="9"/>
  <c r="H44" i="9"/>
  <c r="I53" i="8"/>
  <c r="BT33" i="1"/>
  <c r="CH33" i="1"/>
  <c r="CZ34" i="6"/>
  <c r="CY34" i="6"/>
  <c r="E68" i="4"/>
  <c r="E62" i="4"/>
  <c r="E63" i="4" s="1"/>
  <c r="E55" i="4"/>
  <c r="F92" i="1"/>
  <c r="M45" i="1" l="1"/>
  <c r="L46" i="1"/>
  <c r="DY34" i="6"/>
  <c r="M76" i="1"/>
  <c r="DU34" i="9"/>
  <c r="E40" i="3"/>
  <c r="E40" i="9"/>
  <c r="E41" i="8"/>
  <c r="G40" i="8"/>
  <c r="G40" i="5"/>
  <c r="H109" i="1"/>
  <c r="DZ45" i="4"/>
  <c r="F39" i="8"/>
  <c r="F39" i="5"/>
  <c r="I44" i="9"/>
  <c r="J53" i="8"/>
  <c r="E57" i="8"/>
  <c r="E58" i="8" s="1"/>
  <c r="CC33" i="1"/>
  <c r="DY71" i="4"/>
  <c r="I18" i="4"/>
  <c r="DY61" i="7"/>
  <c r="I22" i="7" s="1"/>
  <c r="J78" i="1"/>
  <c r="J79" i="1" s="1"/>
  <c r="J29" i="4"/>
  <c r="DZ108" i="1"/>
  <c r="DZ105" i="1"/>
  <c r="DZ107" i="1"/>
  <c r="DZ89" i="1"/>
  <c r="DZ34" i="1"/>
  <c r="EA33" i="1"/>
  <c r="F40" i="3"/>
  <c r="DZ61" i="4"/>
  <c r="J22" i="4" s="1"/>
  <c r="CJ33" i="1"/>
  <c r="EB26" i="2"/>
  <c r="EA33" i="2"/>
  <c r="CI33" i="1"/>
  <c r="G31" i="6"/>
  <c r="G38" i="6" s="1"/>
  <c r="G69" i="4"/>
  <c r="G30" i="2"/>
  <c r="G34" i="2" s="1"/>
  <c r="E38" i="9"/>
  <c r="I57" i="1"/>
  <c r="EA65" i="4"/>
  <c r="EA60" i="4"/>
  <c r="EA58" i="4"/>
  <c r="EA51" i="4"/>
  <c r="EA59" i="4"/>
  <c r="EA48" i="4"/>
  <c r="EA44" i="4"/>
  <c r="EA43" i="4"/>
  <c r="EA42" i="4"/>
  <c r="EA41" i="4"/>
  <c r="EA40" i="4"/>
  <c r="EA39" i="4"/>
  <c r="EA37" i="4"/>
  <c r="EA33" i="4"/>
  <c r="K15" i="4" s="1"/>
  <c r="EA52" i="4"/>
  <c r="EA29" i="4"/>
  <c r="EA57" i="4"/>
  <c r="EA50" i="4"/>
  <c r="EB28" i="4"/>
  <c r="EA32" i="4"/>
  <c r="DL33" i="1"/>
  <c r="DZ65" i="7"/>
  <c r="DZ58" i="7"/>
  <c r="DZ60" i="7"/>
  <c r="DZ50" i="7"/>
  <c r="DZ52" i="7"/>
  <c r="DZ48" i="7"/>
  <c r="DZ44" i="7"/>
  <c r="DZ43" i="7"/>
  <c r="DZ42" i="7"/>
  <c r="DZ32" i="7"/>
  <c r="DZ33" i="7"/>
  <c r="J15" i="7" s="1"/>
  <c r="DZ59" i="7"/>
  <c r="DZ51" i="7"/>
  <c r="DZ41" i="7"/>
  <c r="DZ40" i="7"/>
  <c r="DZ37" i="7"/>
  <c r="DZ39" i="7"/>
  <c r="EA28" i="7"/>
  <c r="DZ57" i="7"/>
  <c r="H26" i="9"/>
  <c r="H26" i="8"/>
  <c r="H73" i="7"/>
  <c r="H30" i="7"/>
  <c r="H49" i="7" s="1"/>
  <c r="H26" i="6"/>
  <c r="H73" i="4"/>
  <c r="H26" i="5"/>
  <c r="H30" i="4"/>
  <c r="H49" i="4" s="1"/>
  <c r="H28" i="3"/>
  <c r="H28" i="2"/>
  <c r="I35" i="1"/>
  <c r="I78" i="1"/>
  <c r="I79" i="1" s="1"/>
  <c r="H57" i="1"/>
  <c r="G37" i="3"/>
  <c r="G37" i="2"/>
  <c r="J27" i="9"/>
  <c r="J27" i="8"/>
  <c r="J31" i="7"/>
  <c r="K35" i="7" s="1"/>
  <c r="J27" i="6"/>
  <c r="J27" i="5"/>
  <c r="J31" i="4"/>
  <c r="J60" i="1"/>
  <c r="J69" i="1"/>
  <c r="J63" i="1"/>
  <c r="J59" i="1"/>
  <c r="J64" i="1"/>
  <c r="J66" i="1"/>
  <c r="J54" i="1"/>
  <c r="J65" i="1"/>
  <c r="J68" i="1"/>
  <c r="J61" i="1"/>
  <c r="J62" i="1"/>
  <c r="J67" i="1"/>
  <c r="J55" i="1"/>
  <c r="AO40" i="1"/>
  <c r="AP40" i="1" s="1"/>
  <c r="AQ40" i="1" s="1"/>
  <c r="AR40" i="1" s="1"/>
  <c r="AS40" i="1" s="1"/>
  <c r="AT40" i="1" s="1"/>
  <c r="AU40" i="1" s="1"/>
  <c r="AV40" i="1" s="1"/>
  <c r="AW40" i="1" s="1"/>
  <c r="AX40" i="1" s="1"/>
  <c r="AY40" i="1" s="1"/>
  <c r="AZ40" i="1" s="1"/>
  <c r="DW40" i="1"/>
  <c r="BA104" i="1"/>
  <c r="BB104" i="1" s="1"/>
  <c r="BC104" i="1" s="1"/>
  <c r="BD104" i="1" s="1"/>
  <c r="BE104" i="1" s="1"/>
  <c r="BF104" i="1" s="1"/>
  <c r="BG104" i="1" s="1"/>
  <c r="BH104" i="1" s="1"/>
  <c r="BI104" i="1" s="1"/>
  <c r="BJ104" i="1" s="1"/>
  <c r="BK104" i="1" s="1"/>
  <c r="BL104" i="1" s="1"/>
  <c r="DX104" i="1"/>
  <c r="CM33" i="1"/>
  <c r="I71" i="1"/>
  <c r="DY45" i="7"/>
  <c r="J46" i="8"/>
  <c r="J46" i="5"/>
  <c r="G92" i="1"/>
  <c r="CT33" i="1"/>
  <c r="E59" i="3"/>
  <c r="E39" i="3"/>
  <c r="DW34" i="9"/>
  <c r="G40" i="3"/>
  <c r="I46" i="8"/>
  <c r="I46" i="5"/>
  <c r="H71" i="1"/>
  <c r="F38" i="8"/>
  <c r="F38" i="5"/>
  <c r="G91" i="1"/>
  <c r="E34" i="3"/>
  <c r="DW34" i="6"/>
  <c r="J29" i="7"/>
  <c r="I46" i="7"/>
  <c r="BZ33" i="1"/>
  <c r="DX34" i="9"/>
  <c r="CP33" i="1"/>
  <c r="E40" i="2"/>
  <c r="DZ54" i="5"/>
  <c r="DZ28" i="5"/>
  <c r="DZ29" i="5"/>
  <c r="DZ33" i="5"/>
  <c r="EA24" i="5"/>
  <c r="DZ25" i="5"/>
  <c r="DZ41" i="6"/>
  <c r="DZ28" i="6"/>
  <c r="DZ29" i="6"/>
  <c r="DZ33" i="6"/>
  <c r="DZ25" i="6"/>
  <c r="DZ45" i="6"/>
  <c r="DZ34" i="6"/>
  <c r="EA24" i="6"/>
  <c r="DQ33" i="1"/>
  <c r="E59" i="2"/>
  <c r="E39" i="2"/>
  <c r="G31" i="9"/>
  <c r="G38" i="9" s="1"/>
  <c r="G69" i="7"/>
  <c r="G30" i="3"/>
  <c r="G34" i="3" s="1"/>
  <c r="H46" i="7"/>
  <c r="H79" i="1"/>
  <c r="H46" i="8"/>
  <c r="H37" i="9" s="1"/>
  <c r="H46" i="5"/>
  <c r="H37" i="6" s="1"/>
  <c r="DV34" i="6"/>
  <c r="DU34" i="6"/>
  <c r="F59" i="2"/>
  <c r="F39" i="2"/>
  <c r="F41" i="2" s="1"/>
  <c r="EA41" i="9"/>
  <c r="EA34" i="9"/>
  <c r="EA45" i="9"/>
  <c r="EB24" i="9"/>
  <c r="EA33" i="9"/>
  <c r="EA28" i="9"/>
  <c r="EA29" i="9"/>
  <c r="F37" i="8"/>
  <c r="F37" i="5"/>
  <c r="G88" i="1"/>
  <c r="F93" i="1"/>
  <c r="CK33" i="1"/>
  <c r="E40" i="6"/>
  <c r="E41" i="5"/>
  <c r="DX71" i="7"/>
  <c r="H18" i="7"/>
  <c r="DV34" i="9"/>
  <c r="J44" i="6"/>
  <c r="K53" i="5"/>
  <c r="K47" i="1"/>
  <c r="DY34" i="9"/>
  <c r="DZ54" i="8"/>
  <c r="DZ33" i="8"/>
  <c r="EA24" i="8"/>
  <c r="DZ29" i="8"/>
  <c r="DZ28" i="8"/>
  <c r="CE33" i="1"/>
  <c r="F59" i="3"/>
  <c r="F39" i="3"/>
  <c r="E31" i="6"/>
  <c r="E56" i="5"/>
  <c r="E69" i="4"/>
  <c r="E30" i="2"/>
  <c r="DX34" i="6"/>
  <c r="CF33" i="1"/>
  <c r="BA106" i="1"/>
  <c r="BB106" i="1" s="1"/>
  <c r="BC106" i="1" s="1"/>
  <c r="BD106" i="1" s="1"/>
  <c r="BE106" i="1" s="1"/>
  <c r="BF106" i="1" s="1"/>
  <c r="BG106" i="1" s="1"/>
  <c r="BH106" i="1" s="1"/>
  <c r="BI106" i="1" s="1"/>
  <c r="BJ106" i="1" s="1"/>
  <c r="BK106" i="1" s="1"/>
  <c r="BL106" i="1" s="1"/>
  <c r="DX106" i="1"/>
  <c r="EA26" i="3"/>
  <c r="DZ33" i="3"/>
  <c r="N34" i="1"/>
  <c r="N42" i="1" s="1"/>
  <c r="M31" i="1"/>
  <c r="M44" i="1" s="1"/>
  <c r="M46" i="1" s="1"/>
  <c r="N45" i="1"/>
  <c r="K35" i="4"/>
  <c r="N76" i="1" l="1"/>
  <c r="F41" i="3"/>
  <c r="DZ61" i="7"/>
  <c r="J22" i="7" s="1"/>
  <c r="K31" i="3"/>
  <c r="E20" i="8"/>
  <c r="K31" i="2"/>
  <c r="CW33" i="1"/>
  <c r="H91" i="1"/>
  <c r="H85" i="1"/>
  <c r="DB33" i="1"/>
  <c r="H53" i="4"/>
  <c r="EA61" i="4"/>
  <c r="K22" i="4" s="1"/>
  <c r="I46" i="4"/>
  <c r="CO33" i="1"/>
  <c r="DZ71" i="4"/>
  <c r="J18" i="4"/>
  <c r="CQ33" i="1"/>
  <c r="K44" i="6"/>
  <c r="L53" i="5"/>
  <c r="CL33" i="1"/>
  <c r="J37" i="6"/>
  <c r="CY33" i="1"/>
  <c r="J57" i="1"/>
  <c r="J46" i="4"/>
  <c r="K29" i="4"/>
  <c r="E42" i="9"/>
  <c r="E49" i="8" s="1"/>
  <c r="G63" i="2"/>
  <c r="EA54" i="8"/>
  <c r="EA28" i="8"/>
  <c r="EA29" i="8"/>
  <c r="EB24" i="8"/>
  <c r="EA33" i="8"/>
  <c r="G37" i="8"/>
  <c r="G37" i="5"/>
  <c r="G93" i="1"/>
  <c r="H88" i="1"/>
  <c r="J37" i="9"/>
  <c r="BM104" i="1"/>
  <c r="BN104" i="1" s="1"/>
  <c r="BO104" i="1" s="1"/>
  <c r="BP104" i="1" s="1"/>
  <c r="BQ104" i="1" s="1"/>
  <c r="BR104" i="1" s="1"/>
  <c r="BS104" i="1" s="1"/>
  <c r="BT104" i="1" s="1"/>
  <c r="BU104" i="1" s="1"/>
  <c r="BV104" i="1" s="1"/>
  <c r="BW104" i="1" s="1"/>
  <c r="BX104" i="1" s="1"/>
  <c r="DY104" i="1"/>
  <c r="G59" i="2"/>
  <c r="G39" i="2"/>
  <c r="G41" i="2" s="1"/>
  <c r="G43" i="2" s="1"/>
  <c r="CR33" i="1"/>
  <c r="F40" i="6"/>
  <c r="F42" i="6" s="1"/>
  <c r="F41" i="5"/>
  <c r="EB45" i="9"/>
  <c r="EB41" i="9"/>
  <c r="EB33" i="9"/>
  <c r="EB29" i="9"/>
  <c r="EB34" i="9"/>
  <c r="EC24" i="9"/>
  <c r="EB28" i="9"/>
  <c r="G63" i="3"/>
  <c r="DY71" i="7"/>
  <c r="I18" i="7"/>
  <c r="G59" i="3"/>
  <c r="G39" i="3"/>
  <c r="G41" i="3" s="1"/>
  <c r="G43" i="3" s="1"/>
  <c r="H53" i="7"/>
  <c r="H45" i="8" s="1"/>
  <c r="CV33" i="1"/>
  <c r="N31" i="1"/>
  <c r="N44" i="1" s="1"/>
  <c r="N46" i="1" s="1"/>
  <c r="O34" i="1"/>
  <c r="O45" i="1" s="1"/>
  <c r="EB26" i="3"/>
  <c r="EA33" i="3"/>
  <c r="E34" i="2"/>
  <c r="F40" i="9"/>
  <c r="F42" i="9" s="1"/>
  <c r="F41" i="8"/>
  <c r="EA45" i="6"/>
  <c r="EA28" i="6"/>
  <c r="EA29" i="6"/>
  <c r="EA41" i="6"/>
  <c r="EA33" i="6"/>
  <c r="EA25" i="6"/>
  <c r="EA34" i="6"/>
  <c r="EB24" i="6"/>
  <c r="K29" i="7"/>
  <c r="BA40" i="1"/>
  <c r="BB40" i="1" s="1"/>
  <c r="BC40" i="1" s="1"/>
  <c r="BD40" i="1" s="1"/>
  <c r="BE40" i="1" s="1"/>
  <c r="BF40" i="1" s="1"/>
  <c r="BG40" i="1" s="1"/>
  <c r="BH40" i="1" s="1"/>
  <c r="BI40" i="1" s="1"/>
  <c r="BJ40" i="1" s="1"/>
  <c r="BK40" i="1" s="1"/>
  <c r="BL40" i="1" s="1"/>
  <c r="DX40" i="1"/>
  <c r="J71" i="1"/>
  <c r="EA45" i="4"/>
  <c r="G39" i="8"/>
  <c r="G39" i="5"/>
  <c r="H92" i="1"/>
  <c r="EA54" i="5"/>
  <c r="EA33" i="5"/>
  <c r="EB24" i="5"/>
  <c r="EA29" i="5"/>
  <c r="EA25" i="5"/>
  <c r="EA28" i="5"/>
  <c r="I73" i="1"/>
  <c r="I34" i="5"/>
  <c r="I34" i="8"/>
  <c r="H90" i="1"/>
  <c r="I90" i="1" s="1"/>
  <c r="EC26" i="2"/>
  <c r="EB33" i="2"/>
  <c r="H40" i="8"/>
  <c r="H40" i="5"/>
  <c r="I109" i="1"/>
  <c r="E57" i="5"/>
  <c r="E58" i="5" s="1"/>
  <c r="G38" i="8"/>
  <c r="G38" i="5"/>
  <c r="E41" i="3"/>
  <c r="E43" i="3" s="1"/>
  <c r="CU33" i="1"/>
  <c r="EA105" i="1"/>
  <c r="EA107" i="1"/>
  <c r="EA89" i="1"/>
  <c r="EA108" i="1"/>
  <c r="EB33" i="1"/>
  <c r="EA34" i="1"/>
  <c r="K36" i="1"/>
  <c r="E41" i="2"/>
  <c r="I91" i="1"/>
  <c r="J91" i="1" s="1"/>
  <c r="I85" i="1"/>
  <c r="J44" i="9"/>
  <c r="K53" i="8"/>
  <c r="E63" i="3"/>
  <c r="I37" i="6"/>
  <c r="I26" i="9"/>
  <c r="I73" i="7"/>
  <c r="I26" i="8"/>
  <c r="I30" i="7"/>
  <c r="I49" i="7" s="1"/>
  <c r="I53" i="7" s="1"/>
  <c r="I45" i="8" s="1"/>
  <c r="I26" i="6"/>
  <c r="I73" i="4"/>
  <c r="I26" i="5"/>
  <c r="I30" i="4"/>
  <c r="I49" i="4" s="1"/>
  <c r="I53" i="4" s="1"/>
  <c r="I45" i="5" s="1"/>
  <c r="I28" i="2"/>
  <c r="I28" i="3"/>
  <c r="J35" i="1"/>
  <c r="EA65" i="7"/>
  <c r="EA57" i="7"/>
  <c r="EA59" i="7"/>
  <c r="EA60" i="7"/>
  <c r="EA58" i="7"/>
  <c r="EA51" i="7"/>
  <c r="EA52" i="7"/>
  <c r="EA48" i="7"/>
  <c r="EA44" i="7"/>
  <c r="EA43" i="7"/>
  <c r="EA42" i="7"/>
  <c r="EA41" i="7"/>
  <c r="EA50" i="7"/>
  <c r="EA40" i="7"/>
  <c r="EA39" i="7"/>
  <c r="EA37" i="7"/>
  <c r="EA33" i="7"/>
  <c r="K15" i="7" s="1"/>
  <c r="EB28" i="7"/>
  <c r="EA32" i="7"/>
  <c r="EB65" i="4"/>
  <c r="EB59" i="4"/>
  <c r="EB48" i="4"/>
  <c r="EB44" i="4"/>
  <c r="EB43" i="4"/>
  <c r="EB42" i="4"/>
  <c r="EB41" i="4"/>
  <c r="EB40" i="4"/>
  <c r="EB39" i="4"/>
  <c r="EB37" i="4"/>
  <c r="EB33" i="4"/>
  <c r="L15" i="4" s="1"/>
  <c r="EC28" i="4"/>
  <c r="EB57" i="4"/>
  <c r="EB50" i="4"/>
  <c r="EB60" i="4"/>
  <c r="EB58" i="4"/>
  <c r="EB51" i="4"/>
  <c r="EB32" i="4"/>
  <c r="EB52" i="4"/>
  <c r="EB29" i="4"/>
  <c r="E38" i="6"/>
  <c r="E42" i="6"/>
  <c r="BM106" i="1"/>
  <c r="BN106" i="1" s="1"/>
  <c r="BO106" i="1" s="1"/>
  <c r="BP106" i="1" s="1"/>
  <c r="BQ106" i="1" s="1"/>
  <c r="BR106" i="1" s="1"/>
  <c r="BS106" i="1" s="1"/>
  <c r="BT106" i="1" s="1"/>
  <c r="BU106" i="1" s="1"/>
  <c r="BV106" i="1" s="1"/>
  <c r="BW106" i="1" s="1"/>
  <c r="BX106" i="1" s="1"/>
  <c r="DY106" i="1"/>
  <c r="I37" i="9"/>
  <c r="DZ45" i="7"/>
  <c r="H73" i="1"/>
  <c r="H34" i="5"/>
  <c r="H34" i="8"/>
  <c r="DF33" i="1"/>
  <c r="L47" i="1"/>
  <c r="L36" i="1" s="1"/>
  <c r="O42" i="1" l="1"/>
  <c r="J85" i="1"/>
  <c r="H54" i="7"/>
  <c r="H55" i="7" s="1"/>
  <c r="J37" i="3"/>
  <c r="J37" i="2"/>
  <c r="E46" i="9"/>
  <c r="F46" i="9"/>
  <c r="F75" i="8"/>
  <c r="F72" i="8" s="1"/>
  <c r="E50" i="8"/>
  <c r="E51" i="8" s="1"/>
  <c r="E59" i="8" s="1"/>
  <c r="J38" i="8"/>
  <c r="J38" i="5"/>
  <c r="EB58" i="7"/>
  <c r="EB60" i="7"/>
  <c r="EB52" i="7"/>
  <c r="EB65" i="7"/>
  <c r="EB57" i="7"/>
  <c r="EB50" i="7"/>
  <c r="EB48" i="7"/>
  <c r="EB43" i="7"/>
  <c r="EB32" i="7"/>
  <c r="EB33" i="7"/>
  <c r="L15" i="7" s="1"/>
  <c r="EB40" i="7"/>
  <c r="EB39" i="7"/>
  <c r="EB37" i="7"/>
  <c r="EB41" i="7"/>
  <c r="EB59" i="7"/>
  <c r="EB42" i="7"/>
  <c r="EB51" i="7"/>
  <c r="EC28" i="7"/>
  <c r="EB44" i="7"/>
  <c r="DA33" i="1"/>
  <c r="BY106" i="1"/>
  <c r="BZ106" i="1" s="1"/>
  <c r="CA106" i="1" s="1"/>
  <c r="CB106" i="1" s="1"/>
  <c r="CC106" i="1" s="1"/>
  <c r="CD106" i="1" s="1"/>
  <c r="CE106" i="1" s="1"/>
  <c r="CF106" i="1" s="1"/>
  <c r="CG106" i="1" s="1"/>
  <c r="CH106" i="1" s="1"/>
  <c r="CI106" i="1" s="1"/>
  <c r="CJ106" i="1" s="1"/>
  <c r="DZ106" i="1"/>
  <c r="I47" i="5"/>
  <c r="EB105" i="1"/>
  <c r="EB107" i="1"/>
  <c r="EB89" i="1"/>
  <c r="EB108" i="1"/>
  <c r="EC33" i="1"/>
  <c r="EB34" i="1"/>
  <c r="E20" i="5"/>
  <c r="E63" i="2"/>
  <c r="E43" i="2"/>
  <c r="EB33" i="3"/>
  <c r="EC26" i="3"/>
  <c r="M47" i="1"/>
  <c r="K46" i="4"/>
  <c r="L29" i="4"/>
  <c r="E74" i="5"/>
  <c r="E58" i="2"/>
  <c r="EB41" i="6"/>
  <c r="EB29" i="6"/>
  <c r="EB33" i="6"/>
  <c r="EB25" i="6"/>
  <c r="EB34" i="6"/>
  <c r="EB28" i="6"/>
  <c r="EB45" i="6"/>
  <c r="EC24" i="6"/>
  <c r="G40" i="6"/>
  <c r="G41" i="5"/>
  <c r="J90" i="1"/>
  <c r="I54" i="4"/>
  <c r="H38" i="8"/>
  <c r="H38" i="5"/>
  <c r="EA45" i="7"/>
  <c r="G40" i="9"/>
  <c r="G42" i="9" s="1"/>
  <c r="G41" i="8"/>
  <c r="DK33" i="1"/>
  <c r="L44" i="6"/>
  <c r="M53" i="5"/>
  <c r="DI33" i="1"/>
  <c r="H37" i="8"/>
  <c r="H37" i="5"/>
  <c r="H93" i="1"/>
  <c r="I88" i="1"/>
  <c r="I37" i="3"/>
  <c r="I37" i="2"/>
  <c r="I40" i="8"/>
  <c r="I40" i="5"/>
  <c r="J109" i="1"/>
  <c r="I54" i="7"/>
  <c r="E45" i="3"/>
  <c r="H37" i="3"/>
  <c r="H37" i="2"/>
  <c r="DZ71" i="7"/>
  <c r="J18" i="7"/>
  <c r="E49" i="5"/>
  <c r="I36" i="9"/>
  <c r="I47" i="8"/>
  <c r="I38" i="8"/>
  <c r="I38" i="5"/>
  <c r="EA71" i="4"/>
  <c r="K18" i="4"/>
  <c r="DH33" i="1"/>
  <c r="EB61" i="4"/>
  <c r="L22" i="4" s="1"/>
  <c r="J34" i="5"/>
  <c r="J35" i="6" s="1"/>
  <c r="J73" i="1"/>
  <c r="J34" i="8"/>
  <c r="J35" i="9" s="1"/>
  <c r="K60" i="2"/>
  <c r="CX33" i="1"/>
  <c r="DR33" i="1"/>
  <c r="EC48" i="4"/>
  <c r="EC44" i="4"/>
  <c r="EC43" i="4"/>
  <c r="EC42" i="4"/>
  <c r="EC41" i="4"/>
  <c r="EC40" i="4"/>
  <c r="EC39" i="4"/>
  <c r="EC37" i="4"/>
  <c r="ED28" i="4"/>
  <c r="EC52" i="4"/>
  <c r="EC29" i="4"/>
  <c r="EC65" i="4"/>
  <c r="EC57" i="4"/>
  <c r="EC50" i="4"/>
  <c r="EC60" i="4"/>
  <c r="EC58" i="4"/>
  <c r="EC51" i="4"/>
  <c r="EC32" i="4"/>
  <c r="EC59" i="4"/>
  <c r="EC33" i="4"/>
  <c r="M15" i="4" s="1"/>
  <c r="EA61" i="7"/>
  <c r="K22" i="7" s="1"/>
  <c r="O31" i="1"/>
  <c r="O44" i="1" s="1"/>
  <c r="O46" i="1" s="1"/>
  <c r="P34" i="1"/>
  <c r="EB54" i="8"/>
  <c r="EB33" i="8"/>
  <c r="EC24" i="8"/>
  <c r="EB29" i="8"/>
  <c r="EB28" i="8"/>
  <c r="DC33" i="1"/>
  <c r="K60" i="3"/>
  <c r="DG33" i="1"/>
  <c r="EC33" i="2"/>
  <c r="ED26" i="2"/>
  <c r="BM40" i="1"/>
  <c r="BN40" i="1" s="1"/>
  <c r="BO40" i="1" s="1"/>
  <c r="BP40" i="1" s="1"/>
  <c r="BQ40" i="1" s="1"/>
  <c r="BR40" i="1" s="1"/>
  <c r="BS40" i="1" s="1"/>
  <c r="BT40" i="1" s="1"/>
  <c r="BU40" i="1" s="1"/>
  <c r="BV40" i="1" s="1"/>
  <c r="BW40" i="1" s="1"/>
  <c r="BX40" i="1" s="1"/>
  <c r="DY40" i="1"/>
  <c r="BY104" i="1"/>
  <c r="BZ104" i="1" s="1"/>
  <c r="CA104" i="1" s="1"/>
  <c r="CB104" i="1" s="1"/>
  <c r="CC104" i="1" s="1"/>
  <c r="CD104" i="1" s="1"/>
  <c r="CE104" i="1" s="1"/>
  <c r="CF104" i="1" s="1"/>
  <c r="CG104" i="1" s="1"/>
  <c r="CH104" i="1" s="1"/>
  <c r="CI104" i="1" s="1"/>
  <c r="CJ104" i="1" s="1"/>
  <c r="DZ104" i="1"/>
  <c r="H45" i="5"/>
  <c r="I36" i="6" s="1"/>
  <c r="H54" i="4"/>
  <c r="O76" i="1"/>
  <c r="I35" i="9"/>
  <c r="H35" i="9"/>
  <c r="I35" i="6"/>
  <c r="H35" i="6"/>
  <c r="J26" i="9"/>
  <c r="J26" i="8"/>
  <c r="J73" i="7"/>
  <c r="J30" i="7"/>
  <c r="J49" i="7" s="1"/>
  <c r="J53" i="7" s="1"/>
  <c r="J45" i="8" s="1"/>
  <c r="J26" i="6"/>
  <c r="J73" i="4"/>
  <c r="J26" i="5"/>
  <c r="J30" i="4"/>
  <c r="J49" i="4" s="1"/>
  <c r="J53" i="4" s="1"/>
  <c r="J45" i="5" s="1"/>
  <c r="J28" i="3"/>
  <c r="J28" i="2"/>
  <c r="K35" i="1"/>
  <c r="K44" i="9"/>
  <c r="L53" i="8"/>
  <c r="K27" i="9"/>
  <c r="K27" i="8"/>
  <c r="K31" i="7"/>
  <c r="K27" i="6"/>
  <c r="K27" i="5"/>
  <c r="K31" i="4"/>
  <c r="K59" i="1"/>
  <c r="K69" i="1"/>
  <c r="K62" i="1"/>
  <c r="K66" i="1"/>
  <c r="K67" i="1"/>
  <c r="K64" i="1"/>
  <c r="K63" i="1"/>
  <c r="K68" i="1"/>
  <c r="K65" i="1"/>
  <c r="K60" i="1"/>
  <c r="K55" i="1"/>
  <c r="K61" i="1"/>
  <c r="K54" i="1"/>
  <c r="L52" i="1"/>
  <c r="K56" i="1"/>
  <c r="L56" i="1"/>
  <c r="L77" i="1"/>
  <c r="K52" i="1"/>
  <c r="K77" i="1"/>
  <c r="K78" i="1" s="1"/>
  <c r="EB54" i="5"/>
  <c r="EB29" i="5"/>
  <c r="EB33" i="5"/>
  <c r="EC24" i="5"/>
  <c r="EB25" i="5"/>
  <c r="EB28" i="5"/>
  <c r="H39" i="8"/>
  <c r="H39" i="5"/>
  <c r="I92" i="1"/>
  <c r="L29" i="7"/>
  <c r="K46" i="7"/>
  <c r="H36" i="9"/>
  <c r="H47" i="8"/>
  <c r="DD33" i="1"/>
  <c r="DN33" i="1"/>
  <c r="L27" i="9"/>
  <c r="L27" i="8"/>
  <c r="L31" i="7"/>
  <c r="L27" i="6"/>
  <c r="L27" i="5"/>
  <c r="L31" i="4"/>
  <c r="L69" i="1"/>
  <c r="L66" i="1"/>
  <c r="L62" i="1"/>
  <c r="L55" i="1"/>
  <c r="L61" i="1"/>
  <c r="L54" i="1"/>
  <c r="L68" i="1"/>
  <c r="L60" i="1"/>
  <c r="L63" i="1"/>
  <c r="L67" i="1"/>
  <c r="L65" i="1"/>
  <c r="L59" i="1"/>
  <c r="L64" i="1"/>
  <c r="EB45" i="4"/>
  <c r="J46" i="7"/>
  <c r="EC45" i="9"/>
  <c r="ED24" i="9"/>
  <c r="EC41" i="9"/>
  <c r="EC34" i="9"/>
  <c r="EC29" i="9"/>
  <c r="EC28" i="9"/>
  <c r="EC33" i="9"/>
  <c r="H62" i="7"/>
  <c r="H63" i="7" s="1"/>
  <c r="E74" i="8"/>
  <c r="E58" i="3"/>
  <c r="E64" i="3" s="1"/>
  <c r="J54" i="7" l="1"/>
  <c r="I40" i="3"/>
  <c r="EC45" i="4"/>
  <c r="EC71" i="4" s="1"/>
  <c r="E64" i="2"/>
  <c r="L71" i="1"/>
  <c r="DP33" i="1"/>
  <c r="P31" i="1"/>
  <c r="P44" i="1" s="1"/>
  <c r="Q34" i="1"/>
  <c r="Q45" i="1" s="1"/>
  <c r="I55" i="4"/>
  <c r="I62" i="4"/>
  <c r="I63" i="4" s="1"/>
  <c r="EC59" i="7"/>
  <c r="EC58" i="7"/>
  <c r="EC60" i="7"/>
  <c r="EC51" i="7"/>
  <c r="EC48" i="7"/>
  <c r="EC44" i="7"/>
  <c r="EC65" i="7"/>
  <c r="EC52" i="7"/>
  <c r="EC43" i="7"/>
  <c r="EC50" i="7"/>
  <c r="EC42" i="7"/>
  <c r="EC40" i="7"/>
  <c r="EC39" i="7"/>
  <c r="EC37" i="7"/>
  <c r="EC41" i="7"/>
  <c r="EC33" i="7"/>
  <c r="M15" i="7" s="1"/>
  <c r="EC57" i="7"/>
  <c r="EC32" i="7"/>
  <c r="ED28" i="7"/>
  <c r="E64" i="8"/>
  <c r="E65" i="8"/>
  <c r="EC54" i="5"/>
  <c r="EC28" i="5"/>
  <c r="EC33" i="5"/>
  <c r="EC29" i="5"/>
  <c r="EC25" i="5"/>
  <c r="ED24" i="5"/>
  <c r="P42" i="1"/>
  <c r="DY81" i="1"/>
  <c r="F32" i="3"/>
  <c r="F61" i="3"/>
  <c r="F67" i="7"/>
  <c r="F68" i="7" s="1"/>
  <c r="M36" i="1"/>
  <c r="CK104" i="1"/>
  <c r="CL104" i="1" s="1"/>
  <c r="CM104" i="1" s="1"/>
  <c r="CN104" i="1" s="1"/>
  <c r="CO104" i="1" s="1"/>
  <c r="CP104" i="1" s="1"/>
  <c r="CQ104" i="1" s="1"/>
  <c r="CR104" i="1" s="1"/>
  <c r="CS104" i="1" s="1"/>
  <c r="CT104" i="1" s="1"/>
  <c r="CU104" i="1" s="1"/>
  <c r="CV104" i="1" s="1"/>
  <c r="EA104" i="1"/>
  <c r="DZ97" i="1"/>
  <c r="DJ33" i="1"/>
  <c r="H59" i="2"/>
  <c r="H39" i="2"/>
  <c r="M44" i="6"/>
  <c r="N53" i="5"/>
  <c r="G42" i="6"/>
  <c r="J54" i="4"/>
  <c r="J36" i="6"/>
  <c r="J40" i="2" s="1"/>
  <c r="J47" i="5"/>
  <c r="DY96" i="1"/>
  <c r="H59" i="3"/>
  <c r="H39" i="3"/>
  <c r="J40" i="3"/>
  <c r="EB61" i="7"/>
  <c r="L22" i="7" s="1"/>
  <c r="DS33" i="1"/>
  <c r="DY43" i="1" s="1"/>
  <c r="K79" i="1"/>
  <c r="L78" i="1"/>
  <c r="L79" i="1" s="1"/>
  <c r="L44" i="9"/>
  <c r="M53" i="8"/>
  <c r="J36" i="9"/>
  <c r="J47" i="8"/>
  <c r="EC29" i="8"/>
  <c r="EC54" i="8"/>
  <c r="EC28" i="8"/>
  <c r="ED24" i="8"/>
  <c r="EC33" i="8"/>
  <c r="EC29" i="6"/>
  <c r="EC41" i="6"/>
  <c r="EC33" i="6"/>
  <c r="EC25" i="6"/>
  <c r="EC34" i="6"/>
  <c r="EC45" i="6"/>
  <c r="EC28" i="6"/>
  <c r="ED24" i="6"/>
  <c r="BY40" i="1"/>
  <c r="BZ40" i="1" s="1"/>
  <c r="CA40" i="1" s="1"/>
  <c r="CB40" i="1" s="1"/>
  <c r="CC40" i="1" s="1"/>
  <c r="CD40" i="1" s="1"/>
  <c r="CE40" i="1" s="1"/>
  <c r="CF40" i="1" s="1"/>
  <c r="CG40" i="1" s="1"/>
  <c r="CH40" i="1" s="1"/>
  <c r="CI40" i="1" s="1"/>
  <c r="CJ40" i="1" s="1"/>
  <c r="DZ40" i="1"/>
  <c r="DO33" i="1"/>
  <c r="EC61" i="4"/>
  <c r="M22" i="4" s="1"/>
  <c r="E62" i="3"/>
  <c r="I59" i="2"/>
  <c r="I39" i="2"/>
  <c r="DX50" i="1"/>
  <c r="EC33" i="3"/>
  <c r="ED26" i="3"/>
  <c r="EC108" i="1"/>
  <c r="EC105" i="1"/>
  <c r="EC107" i="1"/>
  <c r="EC89" i="1"/>
  <c r="EC100" i="1"/>
  <c r="EC34" i="1"/>
  <c r="ED33" i="1"/>
  <c r="E47" i="9"/>
  <c r="ED45" i="9"/>
  <c r="ED41" i="9"/>
  <c r="ED34" i="9"/>
  <c r="ED28" i="9"/>
  <c r="ED33" i="9"/>
  <c r="ED29" i="9"/>
  <c r="J40" i="8"/>
  <c r="J40" i="5"/>
  <c r="K109" i="1"/>
  <c r="H40" i="3"/>
  <c r="J62" i="7"/>
  <c r="J63" i="7" s="1"/>
  <c r="J55" i="7"/>
  <c r="L57" i="1"/>
  <c r="K54" i="7"/>
  <c r="M29" i="7"/>
  <c r="ED33" i="2"/>
  <c r="I59" i="3"/>
  <c r="I39" i="3"/>
  <c r="EA71" i="7"/>
  <c r="K18" i="7"/>
  <c r="E64" i="5"/>
  <c r="E65" i="5"/>
  <c r="EB45" i="7"/>
  <c r="J59" i="2"/>
  <c r="J39" i="2"/>
  <c r="EB71" i="4"/>
  <c r="L18" i="4"/>
  <c r="I39" i="8"/>
  <c r="I39" i="5"/>
  <c r="J92" i="1"/>
  <c r="F46" i="6"/>
  <c r="E46" i="6"/>
  <c r="E50" i="5"/>
  <c r="F75" i="5"/>
  <c r="F72" i="5" s="1"/>
  <c r="E51" i="5"/>
  <c r="E59" i="5" s="1"/>
  <c r="I37" i="8"/>
  <c r="I37" i="5"/>
  <c r="I93" i="1"/>
  <c r="J88" i="1"/>
  <c r="CK106" i="1"/>
  <c r="CL106" i="1" s="1"/>
  <c r="CM106" i="1" s="1"/>
  <c r="CN106" i="1" s="1"/>
  <c r="CO106" i="1" s="1"/>
  <c r="CP106" i="1" s="1"/>
  <c r="CQ106" i="1" s="1"/>
  <c r="CR106" i="1" s="1"/>
  <c r="CS106" i="1" s="1"/>
  <c r="CT106" i="1" s="1"/>
  <c r="CU106" i="1" s="1"/>
  <c r="CV106" i="1" s="1"/>
  <c r="EA106" i="1"/>
  <c r="J59" i="3"/>
  <c r="J39" i="3"/>
  <c r="DT33" i="1"/>
  <c r="I62" i="7"/>
  <c r="I63" i="7" s="1"/>
  <c r="I55" i="7"/>
  <c r="E62" i="2"/>
  <c r="E45" i="2"/>
  <c r="DM33" i="1"/>
  <c r="EA97" i="1" s="1"/>
  <c r="K46" i="8"/>
  <c r="K37" i="9" s="1"/>
  <c r="K46" i="5"/>
  <c r="K37" i="6" s="1"/>
  <c r="H62" i="4"/>
  <c r="H63" i="4" s="1"/>
  <c r="H55" i="4"/>
  <c r="L46" i="8"/>
  <c r="L37" i="9" s="1"/>
  <c r="L46" i="5"/>
  <c r="K57" i="1"/>
  <c r="K71" i="1"/>
  <c r="K26" i="9"/>
  <c r="K73" i="7"/>
  <c r="K26" i="8"/>
  <c r="K30" i="7"/>
  <c r="K49" i="7" s="1"/>
  <c r="K53" i="7" s="1"/>
  <c r="K45" i="8" s="1"/>
  <c r="K26" i="6"/>
  <c r="K73" i="4"/>
  <c r="K26" i="5"/>
  <c r="K30" i="4"/>
  <c r="K49" i="4" s="1"/>
  <c r="K53" i="4" s="1"/>
  <c r="K45" i="5" s="1"/>
  <c r="K28" i="3"/>
  <c r="K28" i="2"/>
  <c r="L35" i="1"/>
  <c r="H36" i="6"/>
  <c r="H40" i="2" s="1"/>
  <c r="H47" i="5"/>
  <c r="ED60" i="4"/>
  <c r="ED65" i="4"/>
  <c r="ED52" i="4"/>
  <c r="ED57" i="4"/>
  <c r="ED50" i="4"/>
  <c r="ED58" i="4"/>
  <c r="ED51" i="4"/>
  <c r="ED32" i="4"/>
  <c r="ED59" i="4"/>
  <c r="ED48" i="4"/>
  <c r="ED44" i="4"/>
  <c r="ED43" i="4"/>
  <c r="ED42" i="4"/>
  <c r="ED41" i="4"/>
  <c r="ED40" i="4"/>
  <c r="ED39" i="4"/>
  <c r="ED37" i="4"/>
  <c r="ED33" i="4"/>
  <c r="N15" i="4" s="1"/>
  <c r="ED29" i="4"/>
  <c r="H40" i="6"/>
  <c r="H42" i="6" s="1"/>
  <c r="H41" i="5"/>
  <c r="G74" i="8"/>
  <c r="G58" i="3"/>
  <c r="EB98" i="1"/>
  <c r="I40" i="2"/>
  <c r="P45" i="1"/>
  <c r="H40" i="9"/>
  <c r="H41" i="8"/>
  <c r="L46" i="4"/>
  <c r="M29" i="4"/>
  <c r="EB99" i="1"/>
  <c r="N47" i="1"/>
  <c r="N36" i="1" s="1"/>
  <c r="DZ49" i="1" l="1"/>
  <c r="J41" i="3"/>
  <c r="I41" i="3"/>
  <c r="K54" i="4"/>
  <c r="ED61" i="4"/>
  <c r="N22" i="4" s="1"/>
  <c r="M18" i="4"/>
  <c r="F61" i="2"/>
  <c r="F32" i="2"/>
  <c r="F67" i="4"/>
  <c r="F68" i="4" s="1"/>
  <c r="DY100" i="1"/>
  <c r="I40" i="9"/>
  <c r="I42" i="9" s="1"/>
  <c r="I41" i="8"/>
  <c r="L46" i="7"/>
  <c r="N27" i="9"/>
  <c r="N27" i="8"/>
  <c r="N31" i="7"/>
  <c r="N27" i="6"/>
  <c r="N27" i="5"/>
  <c r="N31" i="4"/>
  <c r="N69" i="1"/>
  <c r="N63" i="1"/>
  <c r="N62" i="1"/>
  <c r="N59" i="1"/>
  <c r="N54" i="1"/>
  <c r="N67" i="1"/>
  <c r="N61" i="1"/>
  <c r="N68" i="1"/>
  <c r="N60" i="1"/>
  <c r="N64" i="1"/>
  <c r="N55" i="1"/>
  <c r="N66" i="1"/>
  <c r="N65" i="1"/>
  <c r="ED45" i="4"/>
  <c r="DU38" i="1"/>
  <c r="DV82" i="1"/>
  <c r="DU98" i="1"/>
  <c r="DV99" i="1"/>
  <c r="DV38" i="1"/>
  <c r="F16" i="1" s="1"/>
  <c r="DV39" i="1"/>
  <c r="DU82" i="1"/>
  <c r="DU96" i="1"/>
  <c r="DV100" i="1"/>
  <c r="DV49" i="1"/>
  <c r="DU101" i="1"/>
  <c r="DU43" i="1"/>
  <c r="DU50" i="1"/>
  <c r="DW96" i="1"/>
  <c r="DU97" i="1"/>
  <c r="EE47" i="1"/>
  <c r="DW97" i="1"/>
  <c r="DV81" i="1"/>
  <c r="DU99" i="1"/>
  <c r="DV50" i="1"/>
  <c r="DV96" i="1"/>
  <c r="DW38" i="1"/>
  <c r="G16" i="1" s="1"/>
  <c r="DV98" i="1"/>
  <c r="DW81" i="1"/>
  <c r="DV83" i="1"/>
  <c r="DX96" i="1"/>
  <c r="DV43" i="1"/>
  <c r="DV101" i="1"/>
  <c r="DX98" i="1"/>
  <c r="DW100" i="1"/>
  <c r="DW49" i="1"/>
  <c r="DX83" i="1"/>
  <c r="DW43" i="1"/>
  <c r="DU81" i="1"/>
  <c r="DW50" i="1"/>
  <c r="DU100" i="1"/>
  <c r="DW101" i="1"/>
  <c r="DW82" i="1"/>
  <c r="DW98" i="1"/>
  <c r="DX43" i="1"/>
  <c r="DX49" i="1"/>
  <c r="DU49" i="1"/>
  <c r="DX99" i="1"/>
  <c r="DW83" i="1"/>
  <c r="DX39" i="1"/>
  <c r="DX82" i="1"/>
  <c r="DU39" i="1"/>
  <c r="DX81" i="1"/>
  <c r="DW99" i="1"/>
  <c r="DX38" i="1"/>
  <c r="H16" i="1" s="1"/>
  <c r="DX101" i="1"/>
  <c r="DX100" i="1"/>
  <c r="DV97" i="1"/>
  <c r="DW39" i="1"/>
  <c r="DY99" i="1"/>
  <c r="EA98" i="1"/>
  <c r="EB100" i="1"/>
  <c r="DY83" i="1"/>
  <c r="L26" i="9"/>
  <c r="L73" i="7"/>
  <c r="L26" i="8"/>
  <c r="L30" i="7"/>
  <c r="L49" i="7" s="1"/>
  <c r="L53" i="7" s="1"/>
  <c r="L45" i="8" s="1"/>
  <c r="L26" i="6"/>
  <c r="L73" i="4"/>
  <c r="L26" i="5"/>
  <c r="L28" i="3"/>
  <c r="L30" i="4"/>
  <c r="L49" i="4" s="1"/>
  <c r="L53" i="4" s="1"/>
  <c r="L45" i="5" s="1"/>
  <c r="L28" i="2"/>
  <c r="M35" i="1"/>
  <c r="K34" i="5"/>
  <c r="K73" i="1"/>
  <c r="K34" i="8"/>
  <c r="L90" i="1"/>
  <c r="EC50" i="1"/>
  <c r="CK40" i="1"/>
  <c r="CL40" i="1" s="1"/>
  <c r="CM40" i="1" s="1"/>
  <c r="CN40" i="1" s="1"/>
  <c r="CO40" i="1" s="1"/>
  <c r="CP40" i="1" s="1"/>
  <c r="CQ40" i="1" s="1"/>
  <c r="CR40" i="1" s="1"/>
  <c r="CS40" i="1" s="1"/>
  <c r="CT40" i="1" s="1"/>
  <c r="CU40" i="1" s="1"/>
  <c r="CV40" i="1" s="1"/>
  <c r="EA40" i="1"/>
  <c r="P76" i="1"/>
  <c r="DU76" i="1" s="1"/>
  <c r="ED60" i="7"/>
  <c r="ED52" i="7"/>
  <c r="ED59" i="7"/>
  <c r="ED50" i="7"/>
  <c r="ED58" i="7"/>
  <c r="ED65" i="7"/>
  <c r="ED57" i="7"/>
  <c r="ED48" i="7"/>
  <c r="ED44" i="7"/>
  <c r="ED32" i="7"/>
  <c r="ED42" i="7"/>
  <c r="ED33" i="7"/>
  <c r="N15" i="7" s="1"/>
  <c r="ED41" i="7"/>
  <c r="ED40" i="7"/>
  <c r="ED37" i="7"/>
  <c r="ED43" i="7"/>
  <c r="ED51" i="7"/>
  <c r="ED39" i="7"/>
  <c r="DX97" i="1"/>
  <c r="M46" i="4"/>
  <c r="N29" i="4"/>
  <c r="G64" i="3"/>
  <c r="G62" i="3"/>
  <c r="EC49" i="1"/>
  <c r="ED33" i="3"/>
  <c r="CW104" i="1"/>
  <c r="CX104" i="1" s="1"/>
  <c r="CY104" i="1" s="1"/>
  <c r="CZ104" i="1" s="1"/>
  <c r="DA104" i="1" s="1"/>
  <c r="DB104" i="1" s="1"/>
  <c r="DC104" i="1" s="1"/>
  <c r="DD104" i="1" s="1"/>
  <c r="DE104" i="1" s="1"/>
  <c r="DF104" i="1" s="1"/>
  <c r="DG104" i="1" s="1"/>
  <c r="DH104" i="1" s="1"/>
  <c r="EB104" i="1"/>
  <c r="EA100" i="1"/>
  <c r="E47" i="6"/>
  <c r="EC39" i="1"/>
  <c r="EB50" i="1"/>
  <c r="H41" i="2"/>
  <c r="EC61" i="7"/>
  <c r="M22" i="7" s="1"/>
  <c r="K90" i="1"/>
  <c r="DZ38" i="1"/>
  <c r="J16" i="1" s="1"/>
  <c r="K36" i="6"/>
  <c r="K47" i="5"/>
  <c r="L37" i="6"/>
  <c r="EB97" i="1"/>
  <c r="CW106" i="1"/>
  <c r="CX106" i="1" s="1"/>
  <c r="CY106" i="1" s="1"/>
  <c r="CZ106" i="1" s="1"/>
  <c r="DA106" i="1" s="1"/>
  <c r="DB106" i="1" s="1"/>
  <c r="DC106" i="1" s="1"/>
  <c r="DD106" i="1" s="1"/>
  <c r="DE106" i="1" s="1"/>
  <c r="DF106" i="1" s="1"/>
  <c r="DG106" i="1" s="1"/>
  <c r="DH106" i="1" s="1"/>
  <c r="EB106" i="1"/>
  <c r="J41" i="2"/>
  <c r="EC43" i="1"/>
  <c r="I41" i="2"/>
  <c r="DY49" i="1"/>
  <c r="M44" i="9"/>
  <c r="N53" i="8"/>
  <c r="DZ101" i="1"/>
  <c r="EA50" i="1"/>
  <c r="DY82" i="1"/>
  <c r="L73" i="1"/>
  <c r="L34" i="5"/>
  <c r="L34" i="8"/>
  <c r="EB96" i="1"/>
  <c r="DY38" i="1"/>
  <c r="I16" i="1" s="1"/>
  <c r="E48" i="9"/>
  <c r="EC96" i="1"/>
  <c r="EA38" i="1"/>
  <c r="K16" i="1" s="1"/>
  <c r="EB49" i="1"/>
  <c r="M27" i="9"/>
  <c r="M27" i="8"/>
  <c r="M31" i="7"/>
  <c r="N35" i="7" s="1"/>
  <c r="M27" i="6"/>
  <c r="M27" i="5"/>
  <c r="M31" i="4"/>
  <c r="N35" i="4" s="1"/>
  <c r="M69" i="1"/>
  <c r="M62" i="1"/>
  <c r="M60" i="1"/>
  <c r="M55" i="1"/>
  <c r="M63" i="1"/>
  <c r="M54" i="1"/>
  <c r="M59" i="1"/>
  <c r="M61" i="1"/>
  <c r="M64" i="1"/>
  <c r="M65" i="1"/>
  <c r="M67" i="1"/>
  <c r="M66" i="1"/>
  <c r="M68" i="1"/>
  <c r="N52" i="1"/>
  <c r="M52" i="1"/>
  <c r="N77" i="1"/>
  <c r="N56" i="1"/>
  <c r="M77" i="1"/>
  <c r="M78" i="1" s="1"/>
  <c r="M56" i="1"/>
  <c r="ED54" i="5"/>
  <c r="ED28" i="5"/>
  <c r="ED29" i="5"/>
  <c r="ED25" i="5"/>
  <c r="ED33" i="5"/>
  <c r="DZ96" i="1"/>
  <c r="K62" i="4"/>
  <c r="K63" i="4" s="1"/>
  <c r="K55" i="4"/>
  <c r="DZ82" i="1"/>
  <c r="EA99" i="1"/>
  <c r="J37" i="8"/>
  <c r="J37" i="5"/>
  <c r="J93" i="1"/>
  <c r="K88" i="1"/>
  <c r="DY39" i="1"/>
  <c r="EB71" i="7"/>
  <c r="L18" i="7"/>
  <c r="EC38" i="1"/>
  <c r="M16" i="1" s="1"/>
  <c r="EC97" i="1"/>
  <c r="EC81" i="1"/>
  <c r="EC101" i="1"/>
  <c r="EB81" i="1"/>
  <c r="EA43" i="1"/>
  <c r="DZ81" i="1"/>
  <c r="J62" i="4"/>
  <c r="J63" i="4" s="1"/>
  <c r="J55" i="4"/>
  <c r="DZ98" i="1"/>
  <c r="O47" i="1"/>
  <c r="O36" i="1" s="1"/>
  <c r="ED105" i="1"/>
  <c r="EE105" i="1" s="1"/>
  <c r="ED107" i="1"/>
  <c r="EE107" i="1" s="1"/>
  <c r="ED83" i="1"/>
  <c r="ED82" i="1"/>
  <c r="ED81" i="1"/>
  <c r="ED89" i="1"/>
  <c r="EE89" i="1" s="1"/>
  <c r="ED108" i="1"/>
  <c r="EE108" i="1" s="1"/>
  <c r="ED100" i="1"/>
  <c r="ED99" i="1"/>
  <c r="ED98" i="1"/>
  <c r="ED97" i="1"/>
  <c r="ED96" i="1"/>
  <c r="ED101" i="1"/>
  <c r="ED34" i="1"/>
  <c r="ED38" i="1"/>
  <c r="N16" i="1" s="1"/>
  <c r="ED39" i="1"/>
  <c r="ED50" i="1"/>
  <c r="ED43" i="1"/>
  <c r="ED49" i="1"/>
  <c r="EA49" i="1"/>
  <c r="EB83" i="1"/>
  <c r="K40" i="8"/>
  <c r="K40" i="5"/>
  <c r="L109" i="1"/>
  <c r="EB101" i="1"/>
  <c r="EC98" i="1"/>
  <c r="EC82" i="1"/>
  <c r="EA81" i="1"/>
  <c r="EB38" i="1"/>
  <c r="L16" i="1" s="1"/>
  <c r="L85" i="1"/>
  <c r="EA101" i="1"/>
  <c r="DY97" i="1"/>
  <c r="H42" i="9"/>
  <c r="EA83" i="1"/>
  <c r="P46" i="1"/>
  <c r="P47" i="1" s="1"/>
  <c r="P36" i="1" s="1"/>
  <c r="DU45" i="1"/>
  <c r="K36" i="9"/>
  <c r="K47" i="8"/>
  <c r="I40" i="6"/>
  <c r="I42" i="6" s="1"/>
  <c r="I41" i="5"/>
  <c r="F64" i="5"/>
  <c r="F65" i="5" s="1"/>
  <c r="M46" i="7"/>
  <c r="N29" i="7"/>
  <c r="EB82" i="1"/>
  <c r="EC99" i="1"/>
  <c r="EC83" i="1"/>
  <c r="EB39" i="1"/>
  <c r="EA82" i="1"/>
  <c r="G74" i="5"/>
  <c r="G58" i="2"/>
  <c r="EA39" i="1"/>
  <c r="F31" i="9"/>
  <c r="F56" i="8"/>
  <c r="G56" i="8" s="1"/>
  <c r="F69" i="7"/>
  <c r="F30" i="3"/>
  <c r="F64" i="8"/>
  <c r="F65" i="8" s="1"/>
  <c r="EC45" i="7"/>
  <c r="R34" i="1"/>
  <c r="R42" i="1" s="1"/>
  <c r="Q31" i="1"/>
  <c r="Q44" i="1" s="1"/>
  <c r="Q46" i="1" s="1"/>
  <c r="EB43" i="1"/>
  <c r="H41" i="3"/>
  <c r="DZ43" i="1"/>
  <c r="DU83" i="1"/>
  <c r="EE83" i="1" s="1"/>
  <c r="DZ99" i="1"/>
  <c r="K62" i="7"/>
  <c r="K63" i="7" s="1"/>
  <c r="K55" i="7"/>
  <c r="DZ50" i="1"/>
  <c r="J39" i="8"/>
  <c r="J39" i="5"/>
  <c r="K92" i="1"/>
  <c r="DZ100" i="1"/>
  <c r="ED41" i="6"/>
  <c r="ED45" i="6"/>
  <c r="ED33" i="6"/>
  <c r="ED34" i="6"/>
  <c r="ED29" i="6"/>
  <c r="ED28" i="6"/>
  <c r="ED25" i="6"/>
  <c r="ED54" i="8"/>
  <c r="ED33" i="8"/>
  <c r="ED29" i="8"/>
  <c r="ED28" i="8"/>
  <c r="K91" i="1"/>
  <c r="K85" i="1"/>
  <c r="N44" i="6"/>
  <c r="O53" i="5"/>
  <c r="DY50" i="1"/>
  <c r="DY101" i="1"/>
  <c r="EA96" i="1"/>
  <c r="DZ39" i="1"/>
  <c r="DY98" i="1"/>
  <c r="DZ83" i="1"/>
  <c r="Q42" i="1"/>
  <c r="L54" i="4" l="1"/>
  <c r="EE97" i="1"/>
  <c r="ED45" i="7"/>
  <c r="ED71" i="7" s="1"/>
  <c r="Q47" i="1"/>
  <c r="K38" i="8"/>
  <c r="K38" i="5"/>
  <c r="K39" i="8"/>
  <c r="K39" i="5"/>
  <c r="L92" i="1"/>
  <c r="M57" i="1"/>
  <c r="F34" i="3"/>
  <c r="DI106" i="1"/>
  <c r="DJ106" i="1" s="1"/>
  <c r="DK106" i="1" s="1"/>
  <c r="DL106" i="1" s="1"/>
  <c r="DM106" i="1" s="1"/>
  <c r="DN106" i="1" s="1"/>
  <c r="DO106" i="1" s="1"/>
  <c r="DP106" i="1" s="1"/>
  <c r="DQ106" i="1" s="1"/>
  <c r="DR106" i="1" s="1"/>
  <c r="DS106" i="1" s="1"/>
  <c r="DT106" i="1" s="1"/>
  <c r="ED106" i="1" s="1"/>
  <c r="EE106" i="1" s="1"/>
  <c r="EC106" i="1"/>
  <c r="K37" i="8"/>
  <c r="K37" i="5"/>
  <c r="K93" i="1"/>
  <c r="L88" i="1"/>
  <c r="P77" i="1"/>
  <c r="O52" i="1"/>
  <c r="N57" i="1"/>
  <c r="L54" i="7"/>
  <c r="L36" i="9"/>
  <c r="L47" i="8"/>
  <c r="G57" i="8"/>
  <c r="G58" i="8" s="1"/>
  <c r="N46" i="7"/>
  <c r="O29" i="7"/>
  <c r="O56" i="1"/>
  <c r="N78" i="1"/>
  <c r="N79" i="1" s="1"/>
  <c r="E50" i="9"/>
  <c r="L35" i="9"/>
  <c r="K35" i="9"/>
  <c r="EE50" i="1"/>
  <c r="E16" i="1"/>
  <c r="EE38" i="1"/>
  <c r="N71" i="1"/>
  <c r="F38" i="9"/>
  <c r="J40" i="6"/>
  <c r="J42" i="6" s="1"/>
  <c r="J41" i="5"/>
  <c r="P52" i="1"/>
  <c r="O77" i="1"/>
  <c r="O78" i="1" s="1"/>
  <c r="O79" i="1" s="1"/>
  <c r="M46" i="8"/>
  <c r="M37" i="9" s="1"/>
  <c r="M46" i="5"/>
  <c r="M37" i="6" s="1"/>
  <c r="M79" i="1"/>
  <c r="N44" i="9"/>
  <c r="O53" i="8"/>
  <c r="EE100" i="1"/>
  <c r="EE43" i="1"/>
  <c r="P27" i="9"/>
  <c r="P27" i="8"/>
  <c r="P31" i="7"/>
  <c r="P27" i="6"/>
  <c r="P27" i="5"/>
  <c r="P31" i="4"/>
  <c r="P54" i="1"/>
  <c r="P65" i="1"/>
  <c r="P60" i="1"/>
  <c r="P63" i="1"/>
  <c r="P68" i="1"/>
  <c r="P59" i="1"/>
  <c r="P61" i="1"/>
  <c r="P64" i="1"/>
  <c r="P66" i="1"/>
  <c r="P62" i="1"/>
  <c r="P69" i="1"/>
  <c r="P67" i="1"/>
  <c r="P55" i="1"/>
  <c r="EE98" i="1"/>
  <c r="L40" i="8"/>
  <c r="L40" i="5"/>
  <c r="M109" i="1"/>
  <c r="J40" i="9"/>
  <c r="J41" i="8"/>
  <c r="O29" i="4"/>
  <c r="L35" i="6"/>
  <c r="K35" i="6"/>
  <c r="EE39" i="1"/>
  <c r="EE101" i="1"/>
  <c r="ED71" i="4"/>
  <c r="N18" i="4"/>
  <c r="O44" i="6"/>
  <c r="P53" i="5"/>
  <c r="R45" i="1"/>
  <c r="R76" i="1" s="1"/>
  <c r="G64" i="5"/>
  <c r="G65" i="5" s="1"/>
  <c r="N46" i="8"/>
  <c r="N46" i="5"/>
  <c r="N46" i="4"/>
  <c r="N31" i="2"/>
  <c r="DU35" i="4"/>
  <c r="E48" i="6"/>
  <c r="M26" i="9"/>
  <c r="M26" i="8"/>
  <c r="M73" i="7"/>
  <c r="M30" i="7"/>
  <c r="M49" i="7" s="1"/>
  <c r="M53" i="7" s="1"/>
  <c r="M45" i="8" s="1"/>
  <c r="M26" i="6"/>
  <c r="M73" i="4"/>
  <c r="M26" i="5"/>
  <c r="M30" i="4"/>
  <c r="M49" i="4" s="1"/>
  <c r="M53" i="4" s="1"/>
  <c r="M45" i="5" s="1"/>
  <c r="M28" i="3"/>
  <c r="M28" i="2"/>
  <c r="N35" i="1"/>
  <c r="EE81" i="1"/>
  <c r="F31" i="6"/>
  <c r="F56" i="5"/>
  <c r="G56" i="5" s="1"/>
  <c r="F69" i="4"/>
  <c r="F30" i="2"/>
  <c r="G64" i="2"/>
  <c r="G62" i="2"/>
  <c r="O27" i="9"/>
  <c r="O27" i="8"/>
  <c r="O31" i="7"/>
  <c r="Q35" i="7" s="1"/>
  <c r="O27" i="6"/>
  <c r="O27" i="5"/>
  <c r="O31" i="4"/>
  <c r="Q35" i="4" s="1"/>
  <c r="O69" i="1"/>
  <c r="O68" i="1"/>
  <c r="O62" i="1"/>
  <c r="O60" i="1"/>
  <c r="O66" i="1"/>
  <c r="O55" i="1"/>
  <c r="O65" i="1"/>
  <c r="O54" i="1"/>
  <c r="DU54" i="1" s="1"/>
  <c r="O64" i="1"/>
  <c r="O61" i="1"/>
  <c r="O67" i="1"/>
  <c r="O63" i="1"/>
  <c r="O59" i="1"/>
  <c r="DU59" i="1" s="1"/>
  <c r="P56" i="1"/>
  <c r="L36" i="6"/>
  <c r="L47" i="5"/>
  <c r="EE96" i="1"/>
  <c r="R31" i="1"/>
  <c r="R44" i="1" s="1"/>
  <c r="S34" i="1"/>
  <c r="S42" i="1" s="1"/>
  <c r="S76" i="1" s="1"/>
  <c r="S45" i="1"/>
  <c r="N31" i="3"/>
  <c r="DU35" i="7"/>
  <c r="N18" i="7"/>
  <c r="EE99" i="1"/>
  <c r="EE82" i="1"/>
  <c r="Q76" i="1"/>
  <c r="EC71" i="7"/>
  <c r="M18" i="7"/>
  <c r="L37" i="2"/>
  <c r="L37" i="3"/>
  <c r="DU36" i="1"/>
  <c r="ED61" i="7"/>
  <c r="N22" i="7" s="1"/>
  <c r="EE49" i="1"/>
  <c r="K37" i="3"/>
  <c r="K37" i="2"/>
  <c r="G64" i="8"/>
  <c r="G65" i="8" s="1"/>
  <c r="L91" i="1"/>
  <c r="M71" i="1"/>
  <c r="L62" i="4"/>
  <c r="L63" i="4" s="1"/>
  <c r="L55" i="4"/>
  <c r="DI104" i="1"/>
  <c r="DJ104" i="1" s="1"/>
  <c r="DK104" i="1" s="1"/>
  <c r="DL104" i="1" s="1"/>
  <c r="DM104" i="1" s="1"/>
  <c r="DN104" i="1" s="1"/>
  <c r="DO104" i="1" s="1"/>
  <c r="DP104" i="1" s="1"/>
  <c r="DQ104" i="1" s="1"/>
  <c r="DR104" i="1" s="1"/>
  <c r="DS104" i="1" s="1"/>
  <c r="DT104" i="1" s="1"/>
  <c r="ED104" i="1" s="1"/>
  <c r="EE104" i="1" s="1"/>
  <c r="EC104" i="1"/>
  <c r="CW40" i="1"/>
  <c r="CX40" i="1" s="1"/>
  <c r="CY40" i="1" s="1"/>
  <c r="CZ40" i="1" s="1"/>
  <c r="DA40" i="1" s="1"/>
  <c r="DB40" i="1" s="1"/>
  <c r="DC40" i="1" s="1"/>
  <c r="DD40" i="1" s="1"/>
  <c r="DE40" i="1" s="1"/>
  <c r="DF40" i="1" s="1"/>
  <c r="DG40" i="1" s="1"/>
  <c r="DH40" i="1" s="1"/>
  <c r="EB40" i="1"/>
  <c r="M54" i="4" l="1"/>
  <c r="N37" i="9"/>
  <c r="M54" i="7"/>
  <c r="L40" i="2"/>
  <c r="H64" i="5"/>
  <c r="H65" i="5" s="1"/>
  <c r="F34" i="2"/>
  <c r="M36" i="9"/>
  <c r="M47" i="8"/>
  <c r="M91" i="1"/>
  <c r="N91" i="1" s="1"/>
  <c r="M85" i="1"/>
  <c r="M55" i="7"/>
  <c r="M62" i="7"/>
  <c r="M63" i="7" s="1"/>
  <c r="L39" i="8"/>
  <c r="L39" i="5"/>
  <c r="M92" i="1"/>
  <c r="L59" i="3"/>
  <c r="L39" i="3"/>
  <c r="M34" i="5"/>
  <c r="M73" i="1"/>
  <c r="M34" i="8"/>
  <c r="L59" i="2"/>
  <c r="L39" i="2"/>
  <c r="E16" i="7"/>
  <c r="R46" i="1"/>
  <c r="P29" i="4"/>
  <c r="O46" i="4"/>
  <c r="F74" i="8"/>
  <c r="F58" i="3"/>
  <c r="F49" i="9"/>
  <c r="F76" i="8" s="1"/>
  <c r="E32" i="8"/>
  <c r="L62" i="7"/>
  <c r="L63" i="7" s="1"/>
  <c r="L55" i="7"/>
  <c r="L38" i="8"/>
  <c r="L38" i="5"/>
  <c r="DU27" i="9"/>
  <c r="E13" i="9" s="1"/>
  <c r="DU27" i="8"/>
  <c r="E13" i="8" s="1"/>
  <c r="DU31" i="7"/>
  <c r="E13" i="7" s="1"/>
  <c r="DU27" i="6"/>
  <c r="E13" i="6" s="1"/>
  <c r="DU27" i="5"/>
  <c r="E13" i="5" s="1"/>
  <c r="DU31" i="4"/>
  <c r="E13" i="4" s="1"/>
  <c r="N60" i="3"/>
  <c r="DU31" i="3"/>
  <c r="DU60" i="3" s="1"/>
  <c r="G57" i="5"/>
  <c r="G58" i="5" s="1"/>
  <c r="F38" i="6"/>
  <c r="N37" i="6"/>
  <c r="O71" i="1"/>
  <c r="DU71" i="1" s="1"/>
  <c r="M62" i="4"/>
  <c r="M63" i="4" s="1"/>
  <c r="M55" i="4"/>
  <c r="P44" i="6"/>
  <c r="DU53" i="5"/>
  <c r="Q53" i="5"/>
  <c r="J42" i="9"/>
  <c r="P71" i="1"/>
  <c r="P29" i="7"/>
  <c r="O46" i="7"/>
  <c r="DI40" i="1"/>
  <c r="DJ40" i="1" s="1"/>
  <c r="DK40" i="1" s="1"/>
  <c r="DL40" i="1" s="1"/>
  <c r="DM40" i="1" s="1"/>
  <c r="DN40" i="1" s="1"/>
  <c r="DO40" i="1" s="1"/>
  <c r="DP40" i="1" s="1"/>
  <c r="DQ40" i="1" s="1"/>
  <c r="DR40" i="1" s="1"/>
  <c r="DS40" i="1" s="1"/>
  <c r="DT40" i="1" s="1"/>
  <c r="ED40" i="1" s="1"/>
  <c r="EE40" i="1" s="1"/>
  <c r="EC40" i="1"/>
  <c r="N26" i="9"/>
  <c r="N26" i="8"/>
  <c r="N73" i="7"/>
  <c r="N30" i="7"/>
  <c r="N49" i="7" s="1"/>
  <c r="N53" i="7" s="1"/>
  <c r="N45" i="8" s="1"/>
  <c r="N26" i="6"/>
  <c r="N73" i="4"/>
  <c r="N26" i="5"/>
  <c r="N30" i="4"/>
  <c r="N49" i="4" s="1"/>
  <c r="N53" i="4" s="1"/>
  <c r="N45" i="5" s="1"/>
  <c r="N28" i="3"/>
  <c r="N28" i="2"/>
  <c r="O35" i="1"/>
  <c r="N85" i="1"/>
  <c r="F63" i="3"/>
  <c r="F43" i="3"/>
  <c r="H64" i="8"/>
  <c r="H65" i="8" s="1"/>
  <c r="E50" i="6"/>
  <c r="M40" i="8"/>
  <c r="M40" i="5"/>
  <c r="N109" i="1"/>
  <c r="N73" i="1"/>
  <c r="N34" i="5"/>
  <c r="N34" i="8"/>
  <c r="O46" i="8"/>
  <c r="O37" i="9" s="1"/>
  <c r="O46" i="5"/>
  <c r="O37" i="6" s="1"/>
  <c r="L37" i="8"/>
  <c r="L37" i="5"/>
  <c r="L93" i="1"/>
  <c r="M88" i="1"/>
  <c r="T34" i="1"/>
  <c r="T42" i="1" s="1"/>
  <c r="S31" i="1"/>
  <c r="S44" i="1" s="1"/>
  <c r="S46" i="1" s="1"/>
  <c r="T45" i="1"/>
  <c r="DU56" i="1"/>
  <c r="Q36" i="1"/>
  <c r="K59" i="2"/>
  <c r="K39" i="2"/>
  <c r="P46" i="8"/>
  <c r="P46" i="5"/>
  <c r="G20" i="8"/>
  <c r="P78" i="1"/>
  <c r="DU77" i="1"/>
  <c r="K40" i="6"/>
  <c r="K41" i="5"/>
  <c r="M90" i="1"/>
  <c r="N90" i="1" s="1"/>
  <c r="K59" i="3"/>
  <c r="K39" i="3"/>
  <c r="M36" i="6"/>
  <c r="M47" i="5"/>
  <c r="N60" i="2"/>
  <c r="DU31" i="2"/>
  <c r="DU60" i="2" s="1"/>
  <c r="K40" i="9"/>
  <c r="K42" i="9" s="1"/>
  <c r="K41" i="8"/>
  <c r="Q31" i="2"/>
  <c r="Q31" i="3"/>
  <c r="P57" i="1"/>
  <c r="O44" i="9"/>
  <c r="P53" i="8"/>
  <c r="K40" i="3"/>
  <c r="E16" i="4"/>
  <c r="O57" i="1"/>
  <c r="DU57" i="1" s="1"/>
  <c r="K40" i="2"/>
  <c r="L40" i="3"/>
  <c r="F73" i="8" l="1"/>
  <c r="F67" i="8" s="1"/>
  <c r="L41" i="2"/>
  <c r="N54" i="4"/>
  <c r="N55" i="4" s="1"/>
  <c r="N38" i="8"/>
  <c r="N38" i="5"/>
  <c r="O91" i="1"/>
  <c r="T76" i="1"/>
  <c r="I64" i="5"/>
  <c r="I65" i="5" s="1"/>
  <c r="K42" i="6"/>
  <c r="F62" i="3"/>
  <c r="F45" i="3"/>
  <c r="G45" i="3" s="1"/>
  <c r="L41" i="3"/>
  <c r="P79" i="1"/>
  <c r="DU78" i="1"/>
  <c r="N40" i="8"/>
  <c r="N40" i="5"/>
  <c r="O109" i="1"/>
  <c r="N37" i="3"/>
  <c r="N37" i="2"/>
  <c r="M39" i="8"/>
  <c r="M39" i="5"/>
  <c r="N92" i="1"/>
  <c r="Q60" i="3"/>
  <c r="R47" i="1"/>
  <c r="S47" i="1" s="1"/>
  <c r="S36" i="1" s="1"/>
  <c r="P46" i="4"/>
  <c r="Q29" i="4"/>
  <c r="T31" i="1"/>
  <c r="T44" i="1" s="1"/>
  <c r="U34" i="1"/>
  <c r="U45" i="1" s="1"/>
  <c r="O26" i="9"/>
  <c r="O26" i="8"/>
  <c r="O73" i="7"/>
  <c r="O30" i="7"/>
  <c r="O49" i="7" s="1"/>
  <c r="O53" i="7" s="1"/>
  <c r="O45" i="8" s="1"/>
  <c r="O26" i="6"/>
  <c r="O26" i="5"/>
  <c r="O73" i="4"/>
  <c r="O30" i="4"/>
  <c r="O49" i="4" s="1"/>
  <c r="O53" i="4" s="1"/>
  <c r="O45" i="5" s="1"/>
  <c r="O28" i="3"/>
  <c r="O28" i="2"/>
  <c r="P35" i="1"/>
  <c r="P37" i="6"/>
  <c r="DU46" i="5"/>
  <c r="M37" i="8"/>
  <c r="M37" i="5"/>
  <c r="N88" i="1"/>
  <c r="M93" i="1"/>
  <c r="F63" i="2"/>
  <c r="F43" i="2"/>
  <c r="O85" i="1"/>
  <c r="P37" i="9"/>
  <c r="DU46" i="8"/>
  <c r="P46" i="7"/>
  <c r="Q29" i="7"/>
  <c r="O34" i="5"/>
  <c r="O35" i="6" s="1"/>
  <c r="O73" i="1"/>
  <c r="O34" i="8"/>
  <c r="E35" i="8"/>
  <c r="E42" i="8" s="1"/>
  <c r="E61" i="8" s="1"/>
  <c r="K41" i="3"/>
  <c r="L40" i="6"/>
  <c r="L42" i="6" s="1"/>
  <c r="L41" i="5"/>
  <c r="N36" i="6"/>
  <c r="N47" i="5"/>
  <c r="P73" i="1"/>
  <c r="P34" i="5"/>
  <c r="P34" i="8"/>
  <c r="P44" i="9"/>
  <c r="Q53" i="8"/>
  <c r="DU53" i="8"/>
  <c r="Q60" i="2"/>
  <c r="K41" i="2"/>
  <c r="L40" i="9"/>
  <c r="L41" i="8"/>
  <c r="F49" i="6"/>
  <c r="F76" i="5" s="1"/>
  <c r="E32" i="5"/>
  <c r="F64" i="3"/>
  <c r="G20" i="5"/>
  <c r="N35" i="9"/>
  <c r="M35" i="9"/>
  <c r="M37" i="3"/>
  <c r="M37" i="2"/>
  <c r="T46" i="1"/>
  <c r="I64" i="8"/>
  <c r="I65" i="8" s="1"/>
  <c r="Q44" i="6"/>
  <c r="R53" i="5"/>
  <c r="F74" i="5"/>
  <c r="F58" i="2"/>
  <c r="M38" i="8"/>
  <c r="M38" i="5"/>
  <c r="O90" i="1"/>
  <c r="P90" i="1" s="1"/>
  <c r="DU90" i="1" s="1"/>
  <c r="Q27" i="9"/>
  <c r="Q27" i="8"/>
  <c r="Q31" i="7"/>
  <c r="Q27" i="6"/>
  <c r="Q27" i="5"/>
  <c r="Q31" i="4"/>
  <c r="Q69" i="1"/>
  <c r="Q63" i="1"/>
  <c r="Q62" i="1"/>
  <c r="Q60" i="1"/>
  <c r="Q64" i="1"/>
  <c r="Q54" i="1"/>
  <c r="Q61" i="1"/>
  <c r="Q65" i="1"/>
  <c r="Q67" i="1"/>
  <c r="Q59" i="1"/>
  <c r="Q68" i="1"/>
  <c r="Q55" i="1"/>
  <c r="Q66" i="1"/>
  <c r="Q56" i="1"/>
  <c r="Q77" i="1"/>
  <c r="Q78" i="1" s="1"/>
  <c r="Q52" i="1"/>
  <c r="N36" i="9"/>
  <c r="N47" i="8"/>
  <c r="N35" i="6"/>
  <c r="M35" i="6"/>
  <c r="N54" i="7"/>
  <c r="O54" i="7" l="1"/>
  <c r="N40" i="2"/>
  <c r="N62" i="4"/>
  <c r="N63" i="4" s="1"/>
  <c r="F68" i="8"/>
  <c r="F54" i="8" s="1"/>
  <c r="F71" i="8"/>
  <c r="F73" i="5"/>
  <c r="F68" i="5" s="1"/>
  <c r="S27" i="9"/>
  <c r="S27" i="8"/>
  <c r="S27" i="6"/>
  <c r="S31" i="7"/>
  <c r="S27" i="5"/>
  <c r="S31" i="4"/>
  <c r="S63" i="1"/>
  <c r="S61" i="1"/>
  <c r="S60" i="1"/>
  <c r="S55" i="1"/>
  <c r="S62" i="1"/>
  <c r="S54" i="1"/>
  <c r="S64" i="1"/>
  <c r="S59" i="1"/>
  <c r="S69" i="1"/>
  <c r="S65" i="1"/>
  <c r="S68" i="1"/>
  <c r="S66" i="1"/>
  <c r="S67" i="1"/>
  <c r="J64" i="5"/>
  <c r="J65" i="5" s="1"/>
  <c r="J64" i="8"/>
  <c r="J65" i="8" s="1"/>
  <c r="R29" i="7"/>
  <c r="M40" i="9"/>
  <c r="M42" i="9" s="1"/>
  <c r="M41" i="8"/>
  <c r="P91" i="1"/>
  <c r="P85" i="1"/>
  <c r="DU79" i="1"/>
  <c r="E35" i="5"/>
  <c r="E42" i="5" s="1"/>
  <c r="E61" i="5" s="1"/>
  <c r="O54" i="4"/>
  <c r="M59" i="2"/>
  <c r="M39" i="2"/>
  <c r="F71" i="5"/>
  <c r="F67" i="5"/>
  <c r="F64" i="2"/>
  <c r="M59" i="3"/>
  <c r="M39" i="3"/>
  <c r="O37" i="3"/>
  <c r="O37" i="2"/>
  <c r="P26" i="9"/>
  <c r="P26" i="8"/>
  <c r="P73" i="7"/>
  <c r="P30" i="7"/>
  <c r="P49" i="7" s="1"/>
  <c r="P53" i="7" s="1"/>
  <c r="P45" i="8" s="1"/>
  <c r="P26" i="6"/>
  <c r="P26" i="5"/>
  <c r="P73" i="4"/>
  <c r="P30" i="4"/>
  <c r="P49" i="4" s="1"/>
  <c r="P53" i="4" s="1"/>
  <c r="P45" i="5" s="1"/>
  <c r="P28" i="3"/>
  <c r="P28" i="2"/>
  <c r="DU35" i="1"/>
  <c r="Q35" i="1"/>
  <c r="U31" i="1"/>
  <c r="U44" i="1" s="1"/>
  <c r="U46" i="1" s="1"/>
  <c r="V34" i="1"/>
  <c r="V45" i="1" s="1"/>
  <c r="N39" i="8"/>
  <c r="N39" i="5"/>
  <c r="O92" i="1"/>
  <c r="N62" i="7"/>
  <c r="N63" i="7" s="1"/>
  <c r="N55" i="7"/>
  <c r="Q71" i="1"/>
  <c r="M40" i="3"/>
  <c r="L42" i="9"/>
  <c r="M40" i="2"/>
  <c r="N40" i="3"/>
  <c r="F45" i="2"/>
  <c r="G45" i="2" s="1"/>
  <c r="F62" i="2"/>
  <c r="U42" i="1"/>
  <c r="N59" i="2"/>
  <c r="N39" i="2"/>
  <c r="N41" i="2" s="1"/>
  <c r="O36" i="6"/>
  <c r="O40" i="2" s="1"/>
  <c r="O47" i="5"/>
  <c r="R29" i="4"/>
  <c r="N59" i="3"/>
  <c r="N39" i="3"/>
  <c r="R44" i="6"/>
  <c r="S53" i="5"/>
  <c r="O62" i="7"/>
  <c r="O63" i="7" s="1"/>
  <c r="O55" i="7"/>
  <c r="O40" i="8"/>
  <c r="O40" i="5"/>
  <c r="P109" i="1"/>
  <c r="O38" i="8"/>
  <c r="O38" i="5"/>
  <c r="DU34" i="8"/>
  <c r="E16" i="8" s="1"/>
  <c r="P35" i="9"/>
  <c r="Q46" i="8"/>
  <c r="Q37" i="9" s="1"/>
  <c r="Q46" i="5"/>
  <c r="Q37" i="6" s="1"/>
  <c r="Q79" i="1"/>
  <c r="Q57" i="1"/>
  <c r="DU34" i="5"/>
  <c r="E16" i="5" s="1"/>
  <c r="N37" i="8"/>
  <c r="N37" i="5"/>
  <c r="O88" i="1"/>
  <c r="N93" i="1"/>
  <c r="R36" i="1"/>
  <c r="S77" i="1" s="1"/>
  <c r="T47" i="1"/>
  <c r="T36" i="1" s="1"/>
  <c r="O35" i="9"/>
  <c r="DU35" i="9" s="1"/>
  <c r="Q44" i="9"/>
  <c r="R53" i="8"/>
  <c r="P35" i="6"/>
  <c r="M40" i="6"/>
  <c r="M42" i="6" s="1"/>
  <c r="M41" i="5"/>
  <c r="O36" i="9"/>
  <c r="O47" i="8"/>
  <c r="G45" i="9" l="1"/>
  <c r="DU45" i="9" s="1"/>
  <c r="F45" i="9"/>
  <c r="U47" i="1"/>
  <c r="S56" i="1"/>
  <c r="F57" i="8"/>
  <c r="F58" i="8" s="1"/>
  <c r="F59" i="8" s="1"/>
  <c r="F54" i="5"/>
  <c r="F45" i="6" s="1"/>
  <c r="K64" i="5"/>
  <c r="K65" i="5" s="1"/>
  <c r="U36" i="1"/>
  <c r="Q91" i="1"/>
  <c r="Q85" i="1"/>
  <c r="S44" i="6"/>
  <c r="T53" i="5"/>
  <c r="O39" i="8"/>
  <c r="O39" i="5"/>
  <c r="P92" i="1"/>
  <c r="M41" i="3"/>
  <c r="P38" i="8"/>
  <c r="DU38" i="8" s="1"/>
  <c r="P38" i="5"/>
  <c r="DU38" i="5" s="1"/>
  <c r="DU91" i="1"/>
  <c r="N40" i="6"/>
  <c r="N42" i="6" s="1"/>
  <c r="N41" i="5"/>
  <c r="P54" i="7"/>
  <c r="S52" i="1"/>
  <c r="S46" i="5" s="1"/>
  <c r="S46" i="8"/>
  <c r="R44" i="9"/>
  <c r="S53" i="8"/>
  <c r="N40" i="9"/>
  <c r="N42" i="9" s="1"/>
  <c r="N41" i="8"/>
  <c r="P36" i="9"/>
  <c r="P40" i="3" s="1"/>
  <c r="P47" i="8"/>
  <c r="DU47" i="8" s="1"/>
  <c r="E18" i="8" s="1"/>
  <c r="DU45" i="8"/>
  <c r="O62" i="4"/>
  <c r="O63" i="4" s="1"/>
  <c r="O55" i="4"/>
  <c r="R46" i="7"/>
  <c r="S29" i="7"/>
  <c r="O37" i="8"/>
  <c r="O37" i="5"/>
  <c r="P88" i="1"/>
  <c r="O93" i="1"/>
  <c r="P54" i="4"/>
  <c r="W34" i="1"/>
  <c r="W42" i="1" s="1"/>
  <c r="V31" i="1"/>
  <c r="V44" i="1" s="1"/>
  <c r="V46" i="1" s="1"/>
  <c r="V47" i="1" s="1"/>
  <c r="Q46" i="7"/>
  <c r="N41" i="3"/>
  <c r="U76" i="1"/>
  <c r="P40" i="8"/>
  <c r="DU40" i="8" s="1"/>
  <c r="P40" i="5"/>
  <c r="DU40" i="5" s="1"/>
  <c r="DU109" i="1"/>
  <c r="Q109" i="1"/>
  <c r="V42" i="1"/>
  <c r="V76" i="1" s="1"/>
  <c r="Q46" i="4"/>
  <c r="Q26" i="9"/>
  <c r="Q26" i="8"/>
  <c r="Q73" i="7"/>
  <c r="Q30" i="7"/>
  <c r="Q49" i="7" s="1"/>
  <c r="Q26" i="6"/>
  <c r="Q26" i="5"/>
  <c r="Q30" i="4"/>
  <c r="Q49" i="4" s="1"/>
  <c r="Q73" i="4"/>
  <c r="Q28" i="3"/>
  <c r="Q28" i="2"/>
  <c r="R35" i="1"/>
  <c r="O59" i="2"/>
  <c r="O39" i="2"/>
  <c r="O41" i="2" s="1"/>
  <c r="O40" i="3"/>
  <c r="R46" i="4"/>
  <c r="S29" i="4"/>
  <c r="Q34" i="5"/>
  <c r="Q73" i="1"/>
  <c r="Q34" i="8"/>
  <c r="DU26" i="9"/>
  <c r="E14" i="9" s="1"/>
  <c r="DU26" i="8"/>
  <c r="E14" i="8" s="1"/>
  <c r="DU26" i="6"/>
  <c r="E14" i="6" s="1"/>
  <c r="DU30" i="7"/>
  <c r="E14" i="7" s="1"/>
  <c r="DU26" i="5"/>
  <c r="E14" i="5" s="1"/>
  <c r="DU30" i="4"/>
  <c r="E14" i="4" s="1"/>
  <c r="O59" i="3"/>
  <c r="O39" i="3"/>
  <c r="T27" i="9"/>
  <c r="T27" i="8"/>
  <c r="T31" i="7"/>
  <c r="T27" i="6"/>
  <c r="T27" i="5"/>
  <c r="T31" i="4"/>
  <c r="T62" i="1"/>
  <c r="T60" i="1"/>
  <c r="T59" i="1"/>
  <c r="T69" i="1"/>
  <c r="T55" i="1"/>
  <c r="T65" i="1"/>
  <c r="T61" i="1"/>
  <c r="T54" i="1"/>
  <c r="T67" i="1"/>
  <c r="T63" i="1"/>
  <c r="T64" i="1"/>
  <c r="T68" i="1"/>
  <c r="T66" i="1"/>
  <c r="T77" i="1"/>
  <c r="K64" i="8"/>
  <c r="K65" i="8" s="1"/>
  <c r="S71" i="1"/>
  <c r="Q90" i="1"/>
  <c r="R27" i="9"/>
  <c r="R27" i="8"/>
  <c r="R31" i="7"/>
  <c r="T35" i="7" s="1"/>
  <c r="R27" i="6"/>
  <c r="R27" i="5"/>
  <c r="R31" i="4"/>
  <c r="T35" i="4" s="1"/>
  <c r="R64" i="1"/>
  <c r="R62" i="1"/>
  <c r="R59" i="1"/>
  <c r="R63" i="1"/>
  <c r="R55" i="1"/>
  <c r="R69" i="1"/>
  <c r="R54" i="1"/>
  <c r="R60" i="1"/>
  <c r="R65" i="1"/>
  <c r="R68" i="1"/>
  <c r="R61" i="1"/>
  <c r="R66" i="1"/>
  <c r="R67" i="1"/>
  <c r="R77" i="1"/>
  <c r="R78" i="1" s="1"/>
  <c r="R56" i="1"/>
  <c r="R52" i="1"/>
  <c r="F47" i="9"/>
  <c r="P36" i="6"/>
  <c r="P40" i="2" s="1"/>
  <c r="P47" i="5"/>
  <c r="DU47" i="5" s="1"/>
  <c r="E18" i="5" s="1"/>
  <c r="DU45" i="5"/>
  <c r="M41" i="2"/>
  <c r="P37" i="3"/>
  <c r="P37" i="2"/>
  <c r="DU85" i="1"/>
  <c r="S57" i="1"/>
  <c r="S78" i="1" l="1"/>
  <c r="S79" i="1" s="1"/>
  <c r="T78" i="1"/>
  <c r="T79" i="1" s="1"/>
  <c r="F20" i="8"/>
  <c r="G45" i="6"/>
  <c r="F57" i="5"/>
  <c r="F58" i="5" s="1"/>
  <c r="F59" i="5" s="1"/>
  <c r="V36" i="1"/>
  <c r="P62" i="4"/>
  <c r="P63" i="4" s="1"/>
  <c r="P55" i="4"/>
  <c r="Q35" i="9"/>
  <c r="R26" i="9"/>
  <c r="R26" i="8"/>
  <c r="R73" i="7"/>
  <c r="R30" i="7"/>
  <c r="R49" i="7" s="1"/>
  <c r="R53" i="7" s="1"/>
  <c r="R45" i="8" s="1"/>
  <c r="R26" i="6"/>
  <c r="R73" i="4"/>
  <c r="R26" i="5"/>
  <c r="R30" i="4"/>
  <c r="R49" i="4" s="1"/>
  <c r="R53" i="4" s="1"/>
  <c r="R45" i="5" s="1"/>
  <c r="R28" i="3"/>
  <c r="R28" i="2"/>
  <c r="S35" i="1"/>
  <c r="Q37" i="3"/>
  <c r="Q37" i="2"/>
  <c r="P59" i="2"/>
  <c r="P39" i="2"/>
  <c r="DU37" i="2"/>
  <c r="DU59" i="2" s="1"/>
  <c r="R46" i="8"/>
  <c r="R37" i="9" s="1"/>
  <c r="R46" i="5"/>
  <c r="R37" i="6" s="1"/>
  <c r="R71" i="1"/>
  <c r="T57" i="1"/>
  <c r="S37" i="9"/>
  <c r="P59" i="3"/>
  <c r="P39" i="3"/>
  <c r="P41" i="3" s="1"/>
  <c r="DU37" i="3"/>
  <c r="DU59" i="3" s="1"/>
  <c r="R79" i="1"/>
  <c r="S73" i="1"/>
  <c r="S34" i="5"/>
  <c r="S34" i="8"/>
  <c r="Q35" i="6"/>
  <c r="P37" i="8"/>
  <c r="P37" i="5"/>
  <c r="DU88" i="1"/>
  <c r="Q88" i="1"/>
  <c r="P93" i="1"/>
  <c r="DU93" i="1" s="1"/>
  <c r="Q38" i="8"/>
  <c r="Q38" i="5"/>
  <c r="O41" i="3"/>
  <c r="T29" i="4"/>
  <c r="S46" i="4"/>
  <c r="O40" i="6"/>
  <c r="O42" i="6" s="1"/>
  <c r="O41" i="5"/>
  <c r="DU39" i="3"/>
  <c r="T31" i="2"/>
  <c r="L64" i="8"/>
  <c r="L65" i="8" s="1"/>
  <c r="Q53" i="4"/>
  <c r="Q45" i="5" s="1"/>
  <c r="W45" i="1"/>
  <c r="O40" i="9"/>
  <c r="O42" i="9" s="1"/>
  <c r="O41" i="8"/>
  <c r="T46" i="8"/>
  <c r="T37" i="9" s="1"/>
  <c r="T46" i="5"/>
  <c r="T37" i="6" s="1"/>
  <c r="T29" i="7"/>
  <c r="P62" i="7"/>
  <c r="P63" i="7" s="1"/>
  <c r="P55" i="7"/>
  <c r="P39" i="8"/>
  <c r="DU39" i="8" s="1"/>
  <c r="P39" i="5"/>
  <c r="DU39" i="5" s="1"/>
  <c r="DU92" i="1"/>
  <c r="Q92" i="1"/>
  <c r="T71" i="1"/>
  <c r="U27" i="9"/>
  <c r="U27" i="8"/>
  <c r="U31" i="7"/>
  <c r="U27" i="6"/>
  <c r="U27" i="5"/>
  <c r="U31" i="4"/>
  <c r="U62" i="1"/>
  <c r="U61" i="1"/>
  <c r="U59" i="1"/>
  <c r="U69" i="1"/>
  <c r="U64" i="1"/>
  <c r="U60" i="1"/>
  <c r="U54" i="1"/>
  <c r="U55" i="1"/>
  <c r="U65" i="1"/>
  <c r="U67" i="1"/>
  <c r="U63" i="1"/>
  <c r="U68" i="1"/>
  <c r="U66" i="1"/>
  <c r="U77" i="1"/>
  <c r="U78" i="1" s="1"/>
  <c r="U79" i="1" s="1"/>
  <c r="T31" i="3"/>
  <c r="T85" i="1"/>
  <c r="Q53" i="7"/>
  <c r="Q45" i="8" s="1"/>
  <c r="Q40" i="8"/>
  <c r="Q40" i="5"/>
  <c r="R109" i="1"/>
  <c r="W31" i="1"/>
  <c r="W44" i="1" s="1"/>
  <c r="X34" i="1"/>
  <c r="X42" i="1" s="1"/>
  <c r="S85" i="1"/>
  <c r="DU45" i="6"/>
  <c r="F47" i="6"/>
  <c r="S44" i="9"/>
  <c r="T53" i="8"/>
  <c r="T44" i="6"/>
  <c r="U53" i="5"/>
  <c r="F48" i="9"/>
  <c r="R57" i="1"/>
  <c r="L64" i="5"/>
  <c r="L65" i="5" s="1"/>
  <c r="W46" i="1" l="1"/>
  <c r="W47" i="1" s="1"/>
  <c r="W36" i="1" s="1"/>
  <c r="W31" i="4" s="1"/>
  <c r="F20" i="5"/>
  <c r="W35" i="7"/>
  <c r="M64" i="8"/>
  <c r="M65" i="8" s="1"/>
  <c r="X45" i="1"/>
  <c r="X76" i="1" s="1"/>
  <c r="T60" i="3"/>
  <c r="U57" i="1"/>
  <c r="U29" i="7"/>
  <c r="T46" i="7"/>
  <c r="R34" i="5"/>
  <c r="R73" i="1"/>
  <c r="R34" i="8"/>
  <c r="Q54" i="4"/>
  <c r="T44" i="9"/>
  <c r="U53" i="8"/>
  <c r="R54" i="7"/>
  <c r="S46" i="7"/>
  <c r="S26" i="9"/>
  <c r="S73" i="7"/>
  <c r="S26" i="8"/>
  <c r="S30" i="7"/>
  <c r="S49" i="7" s="1"/>
  <c r="S26" i="6"/>
  <c r="S73" i="4"/>
  <c r="S26" i="5"/>
  <c r="S30" i="4"/>
  <c r="S49" i="4" s="1"/>
  <c r="S28" i="2"/>
  <c r="S28" i="3"/>
  <c r="T35" i="1"/>
  <c r="Y34" i="1"/>
  <c r="Y42" i="1" s="1"/>
  <c r="X31" i="1"/>
  <c r="X44" i="1" s="1"/>
  <c r="T73" i="1"/>
  <c r="T34" i="5"/>
  <c r="T35" i="6" s="1"/>
  <c r="T34" i="8"/>
  <c r="T35" i="9" s="1"/>
  <c r="T60" i="2"/>
  <c r="R36" i="6"/>
  <c r="R47" i="5"/>
  <c r="R90" i="1"/>
  <c r="S90" i="1" s="1"/>
  <c r="T90" i="1" s="1"/>
  <c r="U46" i="8"/>
  <c r="U37" i="9" s="1"/>
  <c r="U46" i="5"/>
  <c r="U37" i="6" s="1"/>
  <c r="M64" i="5"/>
  <c r="M65" i="5" s="1"/>
  <c r="F50" i="9"/>
  <c r="R40" i="8"/>
  <c r="R40" i="5"/>
  <c r="S109" i="1"/>
  <c r="U71" i="1"/>
  <c r="Q37" i="8"/>
  <c r="Q37" i="5"/>
  <c r="R88" i="1"/>
  <c r="Q93" i="1"/>
  <c r="R91" i="1"/>
  <c r="R85" i="1"/>
  <c r="U44" i="6"/>
  <c r="V53" i="5"/>
  <c r="F48" i="6"/>
  <c r="Q39" i="8"/>
  <c r="Q39" i="5"/>
  <c r="R92" i="1"/>
  <c r="P41" i="2"/>
  <c r="DU39" i="2"/>
  <c r="W76" i="1"/>
  <c r="P40" i="6"/>
  <c r="P42" i="6" s="1"/>
  <c r="P41" i="5"/>
  <c r="DU41" i="5" s="1"/>
  <c r="E17" i="5" s="1"/>
  <c r="DU37" i="5"/>
  <c r="R36" i="9"/>
  <c r="R47" i="8"/>
  <c r="W27" i="8"/>
  <c r="W31" i="7"/>
  <c r="W27" i="5"/>
  <c r="W62" i="1"/>
  <c r="W66" i="1"/>
  <c r="W68" i="1"/>
  <c r="W55" i="1"/>
  <c r="S37" i="2"/>
  <c r="S37" i="3"/>
  <c r="Q36" i="9"/>
  <c r="Q40" i="3" s="1"/>
  <c r="Q47" i="8"/>
  <c r="Q36" i="6"/>
  <c r="Q40" i="2" s="1"/>
  <c r="Q47" i="5"/>
  <c r="Q54" i="7"/>
  <c r="Q59" i="2"/>
  <c r="Q39" i="2"/>
  <c r="T37" i="3"/>
  <c r="T37" i="2"/>
  <c r="T46" i="4"/>
  <c r="U29" i="4"/>
  <c r="Q59" i="3"/>
  <c r="Q39" i="3"/>
  <c r="P40" i="9"/>
  <c r="P42" i="9" s="1"/>
  <c r="DU37" i="8"/>
  <c r="P41" i="8"/>
  <c r="DU41" i="8" s="1"/>
  <c r="E17" i="8" s="1"/>
  <c r="V27" i="9"/>
  <c r="V27" i="8"/>
  <c r="V31" i="7"/>
  <c r="V27" i="6"/>
  <c r="V27" i="5"/>
  <c r="V31" i="4"/>
  <c r="W35" i="4" s="1"/>
  <c r="V60" i="1"/>
  <c r="V69" i="1"/>
  <c r="V63" i="1"/>
  <c r="V59" i="1"/>
  <c r="V68" i="1"/>
  <c r="V55" i="1"/>
  <c r="V64" i="1"/>
  <c r="V61" i="1"/>
  <c r="V65" i="1"/>
  <c r="V54" i="1"/>
  <c r="V67" i="1"/>
  <c r="V62" i="1"/>
  <c r="V66" i="1"/>
  <c r="V77" i="1"/>
  <c r="V78" i="1" s="1"/>
  <c r="R54" i="4"/>
  <c r="S37" i="6"/>
  <c r="W60" i="1" l="1"/>
  <c r="W27" i="6"/>
  <c r="W65" i="1"/>
  <c r="W27" i="9"/>
  <c r="U85" i="1"/>
  <c r="W63" i="1"/>
  <c r="W64" i="1"/>
  <c r="W54" i="1"/>
  <c r="W46" i="5"/>
  <c r="W69" i="1"/>
  <c r="W61" i="1"/>
  <c r="W59" i="1"/>
  <c r="W71" i="1" s="1"/>
  <c r="W85" i="1" s="1"/>
  <c r="W77" i="1"/>
  <c r="W78" i="1" s="1"/>
  <c r="W79" i="1" s="1"/>
  <c r="W67" i="1"/>
  <c r="U37" i="2"/>
  <c r="U37" i="3"/>
  <c r="N64" i="5"/>
  <c r="N65" i="5" s="1"/>
  <c r="R38" i="8"/>
  <c r="R38" i="5"/>
  <c r="S91" i="1"/>
  <c r="W57" i="1"/>
  <c r="R37" i="8"/>
  <c r="R37" i="5"/>
  <c r="S88" i="1"/>
  <c r="R93" i="1"/>
  <c r="R62" i="7"/>
  <c r="R63" i="7" s="1"/>
  <c r="R55" i="7"/>
  <c r="V29" i="7"/>
  <c r="V57" i="1"/>
  <c r="Q62" i="7"/>
  <c r="Q63" i="7" s="1"/>
  <c r="Q55" i="7"/>
  <c r="F50" i="6"/>
  <c r="Q40" i="6"/>
  <c r="Q41" i="5"/>
  <c r="U44" i="9"/>
  <c r="V53" i="8"/>
  <c r="V29" i="4"/>
  <c r="S53" i="4"/>
  <c r="U73" i="1"/>
  <c r="U34" i="5"/>
  <c r="U35" i="6" s="1"/>
  <c r="U34" i="8"/>
  <c r="U35" i="9" s="1"/>
  <c r="T59" i="2"/>
  <c r="T39" i="2"/>
  <c r="V44" i="6"/>
  <c r="W53" i="5"/>
  <c r="X46" i="1"/>
  <c r="X47" i="1" s="1"/>
  <c r="X36" i="1" s="1"/>
  <c r="T59" i="3"/>
  <c r="T39" i="3"/>
  <c r="Q62" i="4"/>
  <c r="Q63" i="4" s="1"/>
  <c r="Q55" i="4"/>
  <c r="N64" i="8"/>
  <c r="N65" i="8" s="1"/>
  <c r="W46" i="8"/>
  <c r="W37" i="9" s="1"/>
  <c r="U90" i="1"/>
  <c r="Q40" i="9"/>
  <c r="Q41" i="8"/>
  <c r="R62" i="4"/>
  <c r="R63" i="4" s="1"/>
  <c r="R55" i="4"/>
  <c r="S40" i="8"/>
  <c r="S40" i="5"/>
  <c r="T109" i="1"/>
  <c r="S53" i="7"/>
  <c r="S45" i="8" s="1"/>
  <c r="S35" i="9"/>
  <c r="R35" i="9"/>
  <c r="V46" i="8"/>
  <c r="V37" i="9" s="1"/>
  <c r="V46" i="5"/>
  <c r="V37" i="6" s="1"/>
  <c r="Y45" i="1"/>
  <c r="Y76" i="1" s="1"/>
  <c r="W31" i="3"/>
  <c r="R37" i="3"/>
  <c r="R37" i="2"/>
  <c r="S35" i="6"/>
  <c r="R35" i="6"/>
  <c r="W31" i="2"/>
  <c r="Z34" i="1"/>
  <c r="Z45" i="1" s="1"/>
  <c r="Y31" i="1"/>
  <c r="Y44" i="1" s="1"/>
  <c r="V71" i="1"/>
  <c r="V79" i="1"/>
  <c r="Q41" i="3"/>
  <c r="S59" i="3"/>
  <c r="S39" i="3"/>
  <c r="G49" i="9"/>
  <c r="G76" i="8" s="1"/>
  <c r="G73" i="8" s="1"/>
  <c r="F77" i="8"/>
  <c r="F32" i="8"/>
  <c r="Q41" i="2"/>
  <c r="S59" i="2"/>
  <c r="S39" i="2"/>
  <c r="R39" i="8"/>
  <c r="R39" i="5"/>
  <c r="S92" i="1"/>
  <c r="T26" i="9"/>
  <c r="T26" i="8"/>
  <c r="T73" i="7"/>
  <c r="T30" i="7"/>
  <c r="T49" i="7" s="1"/>
  <c r="T53" i="7" s="1"/>
  <c r="T45" i="8" s="1"/>
  <c r="T26" i="6"/>
  <c r="T73" i="4"/>
  <c r="T26" i="5"/>
  <c r="T30" i="4"/>
  <c r="T49" i="4" s="1"/>
  <c r="T53" i="4" s="1"/>
  <c r="T45" i="5" s="1"/>
  <c r="T28" i="3"/>
  <c r="T28" i="2"/>
  <c r="U35" i="1"/>
  <c r="Z42" i="1" l="1"/>
  <c r="V90" i="1"/>
  <c r="W90" i="1" s="1"/>
  <c r="S54" i="7"/>
  <c r="S55" i="7" s="1"/>
  <c r="O64" i="8"/>
  <c r="O65" i="8" s="1"/>
  <c r="Z46" i="1"/>
  <c r="Z47" i="1" s="1"/>
  <c r="Z36" i="1" s="1"/>
  <c r="W37" i="3"/>
  <c r="W37" i="2"/>
  <c r="O64" i="5"/>
  <c r="O65" i="5" s="1"/>
  <c r="U26" i="9"/>
  <c r="U73" i="7"/>
  <c r="U26" i="8"/>
  <c r="U30" i="7"/>
  <c r="U49" i="7" s="1"/>
  <c r="U53" i="7" s="1"/>
  <c r="U45" i="8" s="1"/>
  <c r="U26" i="6"/>
  <c r="U73" i="4"/>
  <c r="U26" i="5"/>
  <c r="U30" i="4"/>
  <c r="U49" i="4" s="1"/>
  <c r="U53" i="4" s="1"/>
  <c r="U45" i="5" s="1"/>
  <c r="U28" i="2"/>
  <c r="U28" i="3"/>
  <c r="V35" i="1"/>
  <c r="Y46" i="1"/>
  <c r="Y47" i="1" s="1"/>
  <c r="Y36" i="1" s="1"/>
  <c r="V46" i="7"/>
  <c r="W29" i="7"/>
  <c r="R40" i="2"/>
  <c r="W37" i="6"/>
  <c r="Z76" i="1"/>
  <c r="V85" i="1"/>
  <c r="S36" i="9"/>
  <c r="S47" i="8"/>
  <c r="T47" i="5"/>
  <c r="T40" i="8"/>
  <c r="T40" i="5"/>
  <c r="U109" i="1"/>
  <c r="Q42" i="6"/>
  <c r="V34" i="5"/>
  <c r="V73" i="1"/>
  <c r="V34" i="8"/>
  <c r="W34" i="5"/>
  <c r="W73" i="1"/>
  <c r="W34" i="8"/>
  <c r="V46" i="4"/>
  <c r="W29" i="4"/>
  <c r="R59" i="2"/>
  <c r="R39" i="2"/>
  <c r="W44" i="6"/>
  <c r="X53" i="5"/>
  <c r="T54" i="4"/>
  <c r="G49" i="6"/>
  <c r="G76" i="5" s="1"/>
  <c r="G73" i="5" s="1"/>
  <c r="F77" i="5"/>
  <c r="F32" i="5"/>
  <c r="S37" i="8"/>
  <c r="S37" i="5"/>
  <c r="S93" i="1"/>
  <c r="T88" i="1"/>
  <c r="F42" i="8"/>
  <c r="F61" i="8" s="1"/>
  <c r="F35" i="8"/>
  <c r="R59" i="3"/>
  <c r="R39" i="3"/>
  <c r="R40" i="3"/>
  <c r="R40" i="6"/>
  <c r="R42" i="6" s="1"/>
  <c r="R41" i="5"/>
  <c r="T36" i="9"/>
  <c r="T40" i="3" s="1"/>
  <c r="T41" i="3" s="1"/>
  <c r="T47" i="8"/>
  <c r="S45" i="5"/>
  <c r="S54" i="4"/>
  <c r="R40" i="9"/>
  <c r="R42" i="9" s="1"/>
  <c r="R41" i="8"/>
  <c r="U59" i="3"/>
  <c r="U39" i="3"/>
  <c r="AA34" i="1"/>
  <c r="AA45" i="1" s="1"/>
  <c r="Z31" i="1"/>
  <c r="Z44" i="1" s="1"/>
  <c r="W60" i="3"/>
  <c r="U46" i="4"/>
  <c r="U59" i="2"/>
  <c r="U39" i="2"/>
  <c r="G71" i="8"/>
  <c r="G49" i="8" s="1"/>
  <c r="G68" i="8"/>
  <c r="G67" i="8"/>
  <c r="T54" i="7"/>
  <c r="S38" i="8"/>
  <c r="S38" i="5"/>
  <c r="T91" i="1"/>
  <c r="S39" i="8"/>
  <c r="S39" i="5"/>
  <c r="T92" i="1"/>
  <c r="W60" i="2"/>
  <c r="Q42" i="9"/>
  <c r="X27" i="9"/>
  <c r="X27" i="8"/>
  <c r="X31" i="7"/>
  <c r="X27" i="6"/>
  <c r="X27" i="5"/>
  <c r="X31" i="4"/>
  <c r="X69" i="1"/>
  <c r="X62" i="1"/>
  <c r="X61" i="1"/>
  <c r="X54" i="1"/>
  <c r="X55" i="1"/>
  <c r="X64" i="1"/>
  <c r="X60" i="1"/>
  <c r="X67" i="1"/>
  <c r="X66" i="1"/>
  <c r="X63" i="1"/>
  <c r="X65" i="1"/>
  <c r="X68" i="1"/>
  <c r="X59" i="1"/>
  <c r="X77" i="1"/>
  <c r="X78" i="1" s="1"/>
  <c r="V44" i="9"/>
  <c r="W53" i="8"/>
  <c r="U46" i="7"/>
  <c r="U54" i="7" s="1"/>
  <c r="AA42" i="1" l="1"/>
  <c r="AA76" i="1" s="1"/>
  <c r="S62" i="7"/>
  <c r="S63" i="7" s="1"/>
  <c r="W35" i="6"/>
  <c r="P64" i="8"/>
  <c r="P65" i="8" s="1"/>
  <c r="P64" i="5"/>
  <c r="P65" i="5" s="1"/>
  <c r="W44" i="9"/>
  <c r="X53" i="8"/>
  <c r="U54" i="4"/>
  <c r="W46" i="4"/>
  <c r="X29" i="4"/>
  <c r="X29" i="7"/>
  <c r="Z27" i="9"/>
  <c r="Z27" i="8"/>
  <c r="Z31" i="7"/>
  <c r="Z27" i="6"/>
  <c r="Z27" i="5"/>
  <c r="Z31" i="4"/>
  <c r="Z69" i="1"/>
  <c r="Z63" i="1"/>
  <c r="Z62" i="1"/>
  <c r="Z59" i="1"/>
  <c r="Z66" i="1"/>
  <c r="Z67" i="1"/>
  <c r="Z54" i="1"/>
  <c r="Z68" i="1"/>
  <c r="Z61" i="1"/>
  <c r="Z60" i="1"/>
  <c r="Z64" i="1"/>
  <c r="Z65" i="1"/>
  <c r="Z55" i="1"/>
  <c r="Z77" i="1"/>
  <c r="T38" i="8"/>
  <c r="T38" i="5"/>
  <c r="U91" i="1"/>
  <c r="S62" i="4"/>
  <c r="S63" i="4" s="1"/>
  <c r="S55" i="4"/>
  <c r="G67" i="5"/>
  <c r="G71" i="5"/>
  <c r="G49" i="5" s="1"/>
  <c r="G68" i="5"/>
  <c r="X71" i="1"/>
  <c r="S36" i="6"/>
  <c r="S47" i="5"/>
  <c r="T62" i="4"/>
  <c r="T63" i="4" s="1"/>
  <c r="T55" i="4"/>
  <c r="Y27" i="9"/>
  <c r="Y27" i="8"/>
  <c r="Y31" i="7"/>
  <c r="Z35" i="7" s="1"/>
  <c r="Y27" i="6"/>
  <c r="Y27" i="5"/>
  <c r="Y31" i="4"/>
  <c r="Y66" i="1"/>
  <c r="Y69" i="1"/>
  <c r="Y62" i="1"/>
  <c r="Y60" i="1"/>
  <c r="Y68" i="1"/>
  <c r="Y59" i="1"/>
  <c r="Y55" i="1"/>
  <c r="Y63" i="1"/>
  <c r="Y54" i="1"/>
  <c r="Y61" i="1"/>
  <c r="Y64" i="1"/>
  <c r="Y67" i="1"/>
  <c r="Y65" i="1"/>
  <c r="Y77" i="1"/>
  <c r="Y78" i="1" s="1"/>
  <c r="Y79" i="1" s="1"/>
  <c r="S40" i="3"/>
  <c r="S41" i="3" s="1"/>
  <c r="R41" i="3"/>
  <c r="X44" i="6"/>
  <c r="Y53" i="5"/>
  <c r="T36" i="6"/>
  <c r="T40" i="2" s="1"/>
  <c r="T41" i="2" s="1"/>
  <c r="AA46" i="1"/>
  <c r="AA47" i="1" s="1"/>
  <c r="AA36" i="1" s="1"/>
  <c r="V35" i="6"/>
  <c r="V26" i="9"/>
  <c r="V26" i="8"/>
  <c r="V73" i="7"/>
  <c r="V30" i="7"/>
  <c r="V49" i="7" s="1"/>
  <c r="V26" i="6"/>
  <c r="V73" i="4"/>
  <c r="V26" i="5"/>
  <c r="V30" i="4"/>
  <c r="V49" i="4" s="1"/>
  <c r="V28" i="3"/>
  <c r="V28" i="2"/>
  <c r="W35" i="1"/>
  <c r="X57" i="1"/>
  <c r="X90" i="1" s="1"/>
  <c r="T55" i="7"/>
  <c r="T62" i="7"/>
  <c r="T63" i="7" s="1"/>
  <c r="W35" i="9"/>
  <c r="X79" i="1"/>
  <c r="AB34" i="1"/>
  <c r="AB45" i="1" s="1"/>
  <c r="AA31" i="1"/>
  <c r="AA44" i="1" s="1"/>
  <c r="V35" i="9"/>
  <c r="W59" i="2"/>
  <c r="W39" i="2"/>
  <c r="X46" i="8"/>
  <c r="X37" i="9" s="1"/>
  <c r="X46" i="5"/>
  <c r="X37" i="6" s="1"/>
  <c r="T39" i="8"/>
  <c r="T39" i="5"/>
  <c r="U92" i="1"/>
  <c r="T37" i="8"/>
  <c r="T37" i="5"/>
  <c r="T93" i="1"/>
  <c r="U88" i="1"/>
  <c r="U36" i="6"/>
  <c r="U40" i="2" s="1"/>
  <c r="U41" i="2" s="1"/>
  <c r="U47" i="5"/>
  <c r="W59" i="3"/>
  <c r="W39" i="3"/>
  <c r="G46" i="9"/>
  <c r="H75" i="8"/>
  <c r="H72" i="8" s="1"/>
  <c r="G50" i="8"/>
  <c r="G51" i="8" s="1"/>
  <c r="G59" i="8" s="1"/>
  <c r="Z35" i="4"/>
  <c r="S40" i="6"/>
  <c r="S42" i="6" s="1"/>
  <c r="S41" i="5"/>
  <c r="R41" i="2"/>
  <c r="S40" i="9"/>
  <c r="S41" i="8"/>
  <c r="U40" i="8"/>
  <c r="U40" i="5"/>
  <c r="V109" i="1"/>
  <c r="U55" i="7"/>
  <c r="U62" i="7"/>
  <c r="U63" i="7" s="1"/>
  <c r="F35" i="5"/>
  <c r="F42" i="5" s="1"/>
  <c r="F61" i="5" s="1"/>
  <c r="V37" i="3"/>
  <c r="V37" i="2"/>
  <c r="U36" i="9"/>
  <c r="U40" i="3" s="1"/>
  <c r="U41" i="3" s="1"/>
  <c r="U47" i="8"/>
  <c r="Q64" i="8" l="1"/>
  <c r="Q65" i="8" s="1"/>
  <c r="V53" i="4"/>
  <c r="Y71" i="1"/>
  <c r="X85" i="1"/>
  <c r="U55" i="4"/>
  <c r="U62" i="4"/>
  <c r="U63" i="4" s="1"/>
  <c r="X44" i="9"/>
  <c r="Y53" i="8"/>
  <c r="Z31" i="3"/>
  <c r="DV35" i="7"/>
  <c r="V40" i="8"/>
  <c r="V40" i="5"/>
  <c r="W109" i="1"/>
  <c r="V53" i="7"/>
  <c r="Y44" i="6"/>
  <c r="Z53" i="5"/>
  <c r="V59" i="2"/>
  <c r="V39" i="2"/>
  <c r="Z31" i="2"/>
  <c r="DV35" i="4"/>
  <c r="S40" i="2"/>
  <c r="S41" i="2" s="1"/>
  <c r="U38" i="8"/>
  <c r="U38" i="5"/>
  <c r="V91" i="1"/>
  <c r="Z57" i="1"/>
  <c r="U37" i="8"/>
  <c r="U37" i="5"/>
  <c r="U93" i="1"/>
  <c r="V88" i="1"/>
  <c r="V59" i="3"/>
  <c r="V39" i="3"/>
  <c r="W46" i="7"/>
  <c r="S42" i="9"/>
  <c r="H61" i="3"/>
  <c r="H32" i="3"/>
  <c r="H67" i="7"/>
  <c r="H68" i="7" s="1"/>
  <c r="T40" i="6"/>
  <c r="T42" i="6" s="1"/>
  <c r="T41" i="5"/>
  <c r="X73" i="1"/>
  <c r="X34" i="8"/>
  <c r="X34" i="5"/>
  <c r="X46" i="7"/>
  <c r="Y29" i="7"/>
  <c r="Y46" i="8"/>
  <c r="Y37" i="9" s="1"/>
  <c r="Y46" i="5"/>
  <c r="Y37" i="6" s="1"/>
  <c r="T40" i="9"/>
  <c r="T42" i="9" s="1"/>
  <c r="T41" i="8"/>
  <c r="W26" i="9"/>
  <c r="W73" i="7"/>
  <c r="W26" i="8"/>
  <c r="W30" i="7"/>
  <c r="W49" i="7" s="1"/>
  <c r="W53" i="7" s="1"/>
  <c r="W45" i="8" s="1"/>
  <c r="W26" i="6"/>
  <c r="W73" i="4"/>
  <c r="W26" i="5"/>
  <c r="W30" i="4"/>
  <c r="W49" i="4" s="1"/>
  <c r="W53" i="4" s="1"/>
  <c r="W45" i="5" s="1"/>
  <c r="W28" i="2"/>
  <c r="W28" i="3"/>
  <c r="X35" i="1"/>
  <c r="Y57" i="1"/>
  <c r="Y90" i="1" s="1"/>
  <c r="Z71" i="1"/>
  <c r="X46" i="4"/>
  <c r="Y29" i="4"/>
  <c r="Q64" i="5"/>
  <c r="Q65" i="5" s="1"/>
  <c r="AA27" i="9"/>
  <c r="AA27" i="8"/>
  <c r="AA31" i="7"/>
  <c r="AA27" i="6"/>
  <c r="AA27" i="5"/>
  <c r="AA31" i="4"/>
  <c r="AA66" i="1"/>
  <c r="AA69" i="1"/>
  <c r="AA62" i="1"/>
  <c r="AA60" i="1"/>
  <c r="AA65" i="1"/>
  <c r="AA55" i="1"/>
  <c r="AA68" i="1"/>
  <c r="AA61" i="1"/>
  <c r="AA54" i="1"/>
  <c r="AA67" i="1"/>
  <c r="AA64" i="1"/>
  <c r="AA63" i="1"/>
  <c r="AA59" i="1"/>
  <c r="AA77" i="1"/>
  <c r="AA78" i="1" s="1"/>
  <c r="AA79" i="1" s="1"/>
  <c r="Z78" i="1"/>
  <c r="Z79" i="1" s="1"/>
  <c r="W54" i="4"/>
  <c r="U39" i="8"/>
  <c r="U39" i="5"/>
  <c r="V92" i="1"/>
  <c r="AB31" i="1"/>
  <c r="AB44" i="1" s="1"/>
  <c r="AB46" i="1" s="1"/>
  <c r="AB47" i="1" s="1"/>
  <c r="AB36" i="1" s="1"/>
  <c r="AC34" i="1"/>
  <c r="AC45" i="1" s="1"/>
  <c r="G47" i="9"/>
  <c r="AB42" i="1"/>
  <c r="AB76" i="1" s="1"/>
  <c r="DV76" i="1" s="1"/>
  <c r="Z46" i="8"/>
  <c r="Z37" i="9" s="1"/>
  <c r="Z46" i="5"/>
  <c r="G46" i="6"/>
  <c r="H75" i="5"/>
  <c r="H72" i="5" s="1"/>
  <c r="G50" i="5"/>
  <c r="G51" i="5" s="1"/>
  <c r="G59" i="5" s="1"/>
  <c r="Y85" i="1" l="1"/>
  <c r="Z37" i="6"/>
  <c r="W54" i="7"/>
  <c r="W55" i="7" s="1"/>
  <c r="R64" i="5"/>
  <c r="R65" i="5" s="1"/>
  <c r="AB27" i="9"/>
  <c r="AB27" i="8"/>
  <c r="AB31" i="7"/>
  <c r="AC35" i="7" s="1"/>
  <c r="AB27" i="6"/>
  <c r="AB27" i="5"/>
  <c r="AB31" i="4"/>
  <c r="AC35" i="4" s="1"/>
  <c r="AB55" i="1"/>
  <c r="AB54" i="1"/>
  <c r="AB65" i="1"/>
  <c r="AB60" i="1"/>
  <c r="AB63" i="1"/>
  <c r="AB67" i="1"/>
  <c r="AB59" i="1"/>
  <c r="AB61" i="1"/>
  <c r="AB64" i="1"/>
  <c r="AB66" i="1"/>
  <c r="AB62" i="1"/>
  <c r="AB68" i="1"/>
  <c r="AB69" i="1"/>
  <c r="AB77" i="1"/>
  <c r="R64" i="8"/>
  <c r="R65" i="8" s="1"/>
  <c r="V39" i="8"/>
  <c r="V39" i="5"/>
  <c r="W92" i="1"/>
  <c r="W47" i="5"/>
  <c r="H31" i="9"/>
  <c r="H56" i="8"/>
  <c r="H69" i="7"/>
  <c r="H30" i="3"/>
  <c r="V37" i="8"/>
  <c r="V37" i="5"/>
  <c r="V93" i="1"/>
  <c r="W88" i="1"/>
  <c r="F16" i="4"/>
  <c r="G47" i="6"/>
  <c r="X35" i="6"/>
  <c r="U40" i="9"/>
  <c r="U42" i="9" s="1"/>
  <c r="U41" i="8"/>
  <c r="V45" i="8"/>
  <c r="V54" i="7"/>
  <c r="Y46" i="4"/>
  <c r="Z29" i="4"/>
  <c r="W36" i="9"/>
  <c r="W40" i="3" s="1"/>
  <c r="W41" i="3" s="1"/>
  <c r="W47" i="8"/>
  <c r="X35" i="9"/>
  <c r="V45" i="5"/>
  <c r="V54" i="4"/>
  <c r="Z29" i="7"/>
  <c r="Y46" i="7"/>
  <c r="Z60" i="2"/>
  <c r="DV31" i="2"/>
  <c r="DV60" i="2" s="1"/>
  <c r="Y37" i="3"/>
  <c r="Y37" i="2"/>
  <c r="W62" i="4"/>
  <c r="W63" i="4" s="1"/>
  <c r="W55" i="4"/>
  <c r="U40" i="6"/>
  <c r="U41" i="5"/>
  <c r="Y34" i="5"/>
  <c r="Y73" i="1"/>
  <c r="Y34" i="8"/>
  <c r="Y35" i="9" s="1"/>
  <c r="Z85" i="1"/>
  <c r="W40" i="8"/>
  <c r="W40" i="5"/>
  <c r="X109" i="1"/>
  <c r="G48" i="9"/>
  <c r="AA46" i="8"/>
  <c r="AA37" i="9" s="1"/>
  <c r="AA46" i="5"/>
  <c r="AA37" i="6" s="1"/>
  <c r="Z73" i="1"/>
  <c r="Z34" i="8"/>
  <c r="Z34" i="5"/>
  <c r="Z90" i="1"/>
  <c r="F16" i="7"/>
  <c r="AA71" i="1"/>
  <c r="V38" i="8"/>
  <c r="V38" i="5"/>
  <c r="W91" i="1"/>
  <c r="Z60" i="3"/>
  <c r="DV31" i="3"/>
  <c r="DV60" i="3" s="1"/>
  <c r="AD34" i="1"/>
  <c r="AD42" i="1" s="1"/>
  <c r="AC31" i="1"/>
  <c r="AC44" i="1" s="1"/>
  <c r="AC46" i="1" s="1"/>
  <c r="H61" i="2"/>
  <c r="H32" i="2"/>
  <c r="H67" i="4"/>
  <c r="H68" i="4" s="1"/>
  <c r="AC42" i="1"/>
  <c r="Z44" i="6"/>
  <c r="AA53" i="5"/>
  <c r="Y44" i="9"/>
  <c r="Z53" i="8"/>
  <c r="X26" i="9"/>
  <c r="X26" i="8"/>
  <c r="X73" i="7"/>
  <c r="X30" i="7"/>
  <c r="X49" i="7" s="1"/>
  <c r="X53" i="7" s="1"/>
  <c r="X45" i="8" s="1"/>
  <c r="X26" i="6"/>
  <c r="X73" i="4"/>
  <c r="X26" i="5"/>
  <c r="X30" i="4"/>
  <c r="X49" i="4" s="1"/>
  <c r="X53" i="4" s="1"/>
  <c r="X45" i="5" s="1"/>
  <c r="X28" i="3"/>
  <c r="X28" i="2"/>
  <c r="Y35" i="1"/>
  <c r="AA57" i="1"/>
  <c r="X37" i="2"/>
  <c r="X37" i="3"/>
  <c r="W62" i="7" l="1"/>
  <c r="W63" i="7" s="1"/>
  <c r="AA85" i="1"/>
  <c r="AA37" i="3" s="1"/>
  <c r="Z35" i="9"/>
  <c r="Z35" i="6"/>
  <c r="X54" i="4"/>
  <c r="X55" i="4" s="1"/>
  <c r="S64" i="8"/>
  <c r="S65" i="8" s="1"/>
  <c r="S64" i="5"/>
  <c r="S65" i="5" s="1"/>
  <c r="V36" i="6"/>
  <c r="V47" i="5"/>
  <c r="AC47" i="1"/>
  <c r="AA44" i="6"/>
  <c r="AB53" i="5"/>
  <c r="H57" i="8"/>
  <c r="H58" i="8" s="1"/>
  <c r="H38" i="9"/>
  <c r="AD45" i="1"/>
  <c r="V36" i="9"/>
  <c r="V40" i="3" s="1"/>
  <c r="V41" i="3" s="1"/>
  <c r="V47" i="8"/>
  <c r="H31" i="6"/>
  <c r="H56" i="5"/>
  <c r="H69" i="4"/>
  <c r="H30" i="2"/>
  <c r="X40" i="8"/>
  <c r="X40" i="5"/>
  <c r="Y109" i="1"/>
  <c r="V62" i="7"/>
  <c r="V63" i="7" s="1"/>
  <c r="V55" i="7"/>
  <c r="AB57" i="1"/>
  <c r="X36" i="9"/>
  <c r="X40" i="3" s="1"/>
  <c r="X47" i="8"/>
  <c r="Y59" i="2"/>
  <c r="Y39" i="2"/>
  <c r="X54" i="7"/>
  <c r="W36" i="6"/>
  <c r="W40" i="2" s="1"/>
  <c r="W41" i="2" s="1"/>
  <c r="Y26" i="9"/>
  <c r="Y26" i="8"/>
  <c r="Y73" i="7"/>
  <c r="Y30" i="7"/>
  <c r="Y49" i="7" s="1"/>
  <c r="Y53" i="7" s="1"/>
  <c r="Y45" i="8" s="1"/>
  <c r="Y26" i="6"/>
  <c r="Y73" i="4"/>
  <c r="Y26" i="5"/>
  <c r="Y30" i="4"/>
  <c r="Y49" i="4" s="1"/>
  <c r="Y53" i="4" s="1"/>
  <c r="Y45" i="5" s="1"/>
  <c r="Y28" i="3"/>
  <c r="Y28" i="2"/>
  <c r="Z35" i="1"/>
  <c r="AD31" i="1"/>
  <c r="AD44" i="1" s="1"/>
  <c r="AE34" i="1"/>
  <c r="AE45" i="1" s="1"/>
  <c r="Y59" i="3"/>
  <c r="Y39" i="3"/>
  <c r="W39" i="8"/>
  <c r="W39" i="5"/>
  <c r="X92" i="1"/>
  <c r="W37" i="8"/>
  <c r="W37" i="5"/>
  <c r="W93" i="1"/>
  <c r="X88" i="1"/>
  <c r="X39" i="2"/>
  <c r="X59" i="2"/>
  <c r="AC31" i="3"/>
  <c r="U42" i="6"/>
  <c r="X59" i="3"/>
  <c r="X39" i="3"/>
  <c r="Z37" i="3"/>
  <c r="Z37" i="2"/>
  <c r="AA90" i="1"/>
  <c r="Z44" i="9"/>
  <c r="AA53" i="8"/>
  <c r="W38" i="8"/>
  <c r="W38" i="5"/>
  <c r="X91" i="1"/>
  <c r="Y35" i="6"/>
  <c r="V40" i="6"/>
  <c r="V42" i="6" s="1"/>
  <c r="V41" i="5"/>
  <c r="Z46" i="7"/>
  <c r="AA29" i="7"/>
  <c r="V40" i="9"/>
  <c r="V41" i="8"/>
  <c r="AB71" i="1"/>
  <c r="V62" i="4"/>
  <c r="V63" i="4" s="1"/>
  <c r="V55" i="4"/>
  <c r="AA29" i="4"/>
  <c r="Z46" i="4"/>
  <c r="G48" i="6"/>
  <c r="H34" i="3"/>
  <c r="X62" i="4"/>
  <c r="X63" i="4" s="1"/>
  <c r="AB46" i="8"/>
  <c r="AB46" i="5"/>
  <c r="AC31" i="2"/>
  <c r="AC76" i="1"/>
  <c r="AA34" i="5"/>
  <c r="AA35" i="6" s="1"/>
  <c r="AA73" i="1"/>
  <c r="AA34" i="8"/>
  <c r="AA35" i="9" s="1"/>
  <c r="X36" i="6"/>
  <c r="X40" i="2" s="1"/>
  <c r="X47" i="5"/>
  <c r="G50" i="9"/>
  <c r="AB78" i="1"/>
  <c r="AB79" i="1" s="1"/>
  <c r="DV77" i="1"/>
  <c r="AA37" i="2" l="1"/>
  <c r="AA59" i="2" s="1"/>
  <c r="T64" i="5"/>
  <c r="T65" i="5" s="1"/>
  <c r="T64" i="8"/>
  <c r="T65" i="8" s="1"/>
  <c r="AB85" i="1"/>
  <c r="AC60" i="2"/>
  <c r="W40" i="9"/>
  <c r="W42" i="9" s="1"/>
  <c r="W41" i="8"/>
  <c r="Y40" i="8"/>
  <c r="Y40" i="5"/>
  <c r="Z109" i="1"/>
  <c r="AC60" i="3"/>
  <c r="AD46" i="1"/>
  <c r="G50" i="6"/>
  <c r="G77" i="8"/>
  <c r="H49" i="9"/>
  <c r="H76" i="8" s="1"/>
  <c r="G32" i="8"/>
  <c r="V40" i="2"/>
  <c r="V41" i="2" s="1"/>
  <c r="AB37" i="9"/>
  <c r="DV46" i="8"/>
  <c r="H34" i="2"/>
  <c r="H74" i="8"/>
  <c r="H58" i="3"/>
  <c r="AB37" i="6"/>
  <c r="DV46" i="5"/>
  <c r="Y36" i="6"/>
  <c r="Y40" i="2" s="1"/>
  <c r="Y41" i="2" s="1"/>
  <c r="Y47" i="5"/>
  <c r="Y54" i="7"/>
  <c r="Z59" i="2"/>
  <c r="Z39" i="2"/>
  <c r="X39" i="8"/>
  <c r="X39" i="5"/>
  <c r="Y92" i="1"/>
  <c r="X62" i="7"/>
  <c r="X63" i="7" s="1"/>
  <c r="X55" i="7"/>
  <c r="AB29" i="4"/>
  <c r="AA46" i="4"/>
  <c r="Z59" i="3"/>
  <c r="Z39" i="3"/>
  <c r="H57" i="5"/>
  <c r="H58" i="5" s="1"/>
  <c r="H20" i="8"/>
  <c r="X38" i="8"/>
  <c r="X38" i="5"/>
  <c r="Y91" i="1"/>
  <c r="Y36" i="9"/>
  <c r="Y40" i="3" s="1"/>
  <c r="Y41" i="3" s="1"/>
  <c r="Y47" i="8"/>
  <c r="H38" i="6"/>
  <c r="X41" i="2"/>
  <c r="AF34" i="1"/>
  <c r="AF45" i="1" s="1"/>
  <c r="AE31" i="1"/>
  <c r="AE44" i="1" s="1"/>
  <c r="AE46" i="1" s="1"/>
  <c r="AB90" i="1"/>
  <c r="DV90" i="1" s="1"/>
  <c r="AB44" i="6"/>
  <c r="AC53" i="5"/>
  <c r="DV53" i="5"/>
  <c r="AD76" i="1"/>
  <c r="AA44" i="9"/>
  <c r="AB53" i="8"/>
  <c r="X37" i="8"/>
  <c r="X37" i="5"/>
  <c r="X93" i="1"/>
  <c r="Y88" i="1"/>
  <c r="AE42" i="1"/>
  <c r="AB34" i="8"/>
  <c r="AB35" i="9" s="1"/>
  <c r="AB73" i="1"/>
  <c r="AB34" i="5"/>
  <c r="V42" i="9"/>
  <c r="Y54" i="4"/>
  <c r="AA39" i="2"/>
  <c r="X41" i="3"/>
  <c r="H63" i="3"/>
  <c r="H43" i="3"/>
  <c r="AB29" i="7"/>
  <c r="AA46" i="7"/>
  <c r="W40" i="6"/>
  <c r="W42" i="6" s="1"/>
  <c r="W41" i="5"/>
  <c r="Z26" i="9"/>
  <c r="Z26" i="8"/>
  <c r="Z73" i="7"/>
  <c r="Z30" i="7"/>
  <c r="Z49" i="7" s="1"/>
  <c r="Z53" i="7" s="1"/>
  <c r="Z45" i="8" s="1"/>
  <c r="Z26" i="6"/>
  <c r="Z73" i="4"/>
  <c r="Z26" i="5"/>
  <c r="Z30" i="4"/>
  <c r="Z49" i="4" s="1"/>
  <c r="Z53" i="4" s="1"/>
  <c r="Z45" i="5" s="1"/>
  <c r="Z28" i="2"/>
  <c r="Z28" i="3"/>
  <c r="AA35" i="1"/>
  <c r="AC36" i="1"/>
  <c r="AA59" i="3"/>
  <c r="AA39" i="3"/>
  <c r="AF42" i="1" l="1"/>
  <c r="AF76" i="1" s="1"/>
  <c r="H20" i="5"/>
  <c r="U64" i="8"/>
  <c r="U65" i="8" s="1"/>
  <c r="Y62" i="4"/>
  <c r="Y63" i="4" s="1"/>
  <c r="Y55" i="4"/>
  <c r="X40" i="6"/>
  <c r="X42" i="6" s="1"/>
  <c r="X41" i="5"/>
  <c r="AB46" i="4"/>
  <c r="AC29" i="4"/>
  <c r="X40" i="9"/>
  <c r="X42" i="9" s="1"/>
  <c r="X41" i="8"/>
  <c r="AB37" i="3"/>
  <c r="AB37" i="2"/>
  <c r="Z36" i="6"/>
  <c r="Z40" i="2" s="1"/>
  <c r="Z41" i="2" s="1"/>
  <c r="Z47" i="5"/>
  <c r="DV34" i="5"/>
  <c r="F16" i="5" s="1"/>
  <c r="Z40" i="8"/>
  <c r="Z40" i="5"/>
  <c r="AA109" i="1"/>
  <c r="AB44" i="9"/>
  <c r="AC53" i="8"/>
  <c r="DV53" i="8"/>
  <c r="AG34" i="1"/>
  <c r="AG45" i="1" s="1"/>
  <c r="AF31" i="1"/>
  <c r="AF44" i="1" s="1"/>
  <c r="AF46" i="1" s="1"/>
  <c r="Z36" i="9"/>
  <c r="Z40" i="3" s="1"/>
  <c r="Z41" i="3" s="1"/>
  <c r="Z47" i="8"/>
  <c r="H45" i="3"/>
  <c r="H46" i="3" s="1"/>
  <c r="H62" i="3"/>
  <c r="AB35" i="6"/>
  <c r="H64" i="3"/>
  <c r="G35" i="8"/>
  <c r="G42" i="8" s="1"/>
  <c r="G61" i="8" s="1"/>
  <c r="AB46" i="7"/>
  <c r="AC29" i="7"/>
  <c r="Y39" i="8"/>
  <c r="Y39" i="5"/>
  <c r="Z92" i="1"/>
  <c r="DV34" i="8"/>
  <c r="F16" i="8" s="1"/>
  <c r="Z54" i="4"/>
  <c r="H73" i="8"/>
  <c r="AC44" i="6"/>
  <c r="AD53" i="5"/>
  <c r="H74" i="5"/>
  <c r="H58" i="2"/>
  <c r="AE76" i="1"/>
  <c r="AC27" i="9"/>
  <c r="AC27" i="8"/>
  <c r="AC31" i="7"/>
  <c r="AC27" i="6"/>
  <c r="AC27" i="5"/>
  <c r="AC31" i="4"/>
  <c r="AC69" i="1"/>
  <c r="AC63" i="1"/>
  <c r="AC62" i="1"/>
  <c r="AC60" i="1"/>
  <c r="AC64" i="1"/>
  <c r="AC67" i="1"/>
  <c r="AC54" i="1"/>
  <c r="AC65" i="1"/>
  <c r="AC61" i="1"/>
  <c r="AC68" i="1"/>
  <c r="AC59" i="1"/>
  <c r="AC55" i="1"/>
  <c r="AC66" i="1"/>
  <c r="AC77" i="1"/>
  <c r="AC78" i="1" s="1"/>
  <c r="Y37" i="8"/>
  <c r="Y37" i="5"/>
  <c r="Z88" i="1"/>
  <c r="Y93" i="1"/>
  <c r="Y55" i="7"/>
  <c r="Y62" i="7"/>
  <c r="Y63" i="7" s="1"/>
  <c r="H63" i="2"/>
  <c r="H43" i="2"/>
  <c r="H49" i="6"/>
  <c r="H76" i="5" s="1"/>
  <c r="G77" i="5"/>
  <c r="G32" i="5"/>
  <c r="Z54" i="7"/>
  <c r="AA26" i="9"/>
  <c r="AA26" i="8"/>
  <c r="AA73" i="7"/>
  <c r="AA30" i="7"/>
  <c r="AA49" i="7" s="1"/>
  <c r="AA53" i="7" s="1"/>
  <c r="AA45" i="8" s="1"/>
  <c r="AA26" i="6"/>
  <c r="AA26" i="5"/>
  <c r="AA73" i="4"/>
  <c r="AA30" i="4"/>
  <c r="AA49" i="4" s="1"/>
  <c r="AA53" i="4" s="1"/>
  <c r="AA45" i="5" s="1"/>
  <c r="AA28" i="3"/>
  <c r="AA28" i="2"/>
  <c r="AB35" i="1"/>
  <c r="U64" i="5"/>
  <c r="U65" i="5" s="1"/>
  <c r="Y38" i="8"/>
  <c r="Y38" i="5"/>
  <c r="Z91" i="1"/>
  <c r="AD47" i="1"/>
  <c r="H73" i="5" l="1"/>
  <c r="H68" i="5" s="1"/>
  <c r="V64" i="5"/>
  <c r="V65" i="5" s="1"/>
  <c r="AA54" i="4"/>
  <c r="AC71" i="1"/>
  <c r="AC44" i="9"/>
  <c r="AD53" i="8"/>
  <c r="Z37" i="8"/>
  <c r="Z37" i="5"/>
  <c r="AA88" i="1"/>
  <c r="Z93" i="1"/>
  <c r="AB59" i="2"/>
  <c r="AB39" i="2"/>
  <c r="Z39" i="8"/>
  <c r="Z39" i="5"/>
  <c r="AA92" i="1"/>
  <c r="H47" i="3"/>
  <c r="Z62" i="7"/>
  <c r="Z63" i="7" s="1"/>
  <c r="Z55" i="7"/>
  <c r="Y40" i="6"/>
  <c r="Y42" i="6" s="1"/>
  <c r="Y41" i="5"/>
  <c r="AD44" i="6"/>
  <c r="AE53" i="5"/>
  <c r="AB59" i="3"/>
  <c r="AB39" i="3"/>
  <c r="AA36" i="6"/>
  <c r="AA40" i="2" s="1"/>
  <c r="AA41" i="2" s="1"/>
  <c r="AA47" i="5"/>
  <c r="G35" i="5"/>
  <c r="G42" i="5" s="1"/>
  <c r="G61" i="5" s="1"/>
  <c r="AC57" i="1"/>
  <c r="AD29" i="7"/>
  <c r="Y40" i="9"/>
  <c r="Y42" i="9" s="1"/>
  <c r="Y41" i="8"/>
  <c r="Z38" i="8"/>
  <c r="Z38" i="5"/>
  <c r="AA91" i="1"/>
  <c r="AB54" i="7"/>
  <c r="AA40" i="8"/>
  <c r="AA40" i="5"/>
  <c r="AB109" i="1"/>
  <c r="AB26" i="9"/>
  <c r="AB26" i="8"/>
  <c r="AB73" i="7"/>
  <c r="AB30" i="7"/>
  <c r="AB49" i="7" s="1"/>
  <c r="AB53" i="7" s="1"/>
  <c r="AB45" i="8" s="1"/>
  <c r="AB26" i="6"/>
  <c r="AB26" i="5"/>
  <c r="AB73" i="4"/>
  <c r="AB30" i="4"/>
  <c r="AB49" i="4" s="1"/>
  <c r="AB53" i="4" s="1"/>
  <c r="AB45" i="5" s="1"/>
  <c r="AB28" i="3"/>
  <c r="AB28" i="2"/>
  <c r="AC35" i="1"/>
  <c r="DV35" i="1"/>
  <c r="AD36" i="1"/>
  <c r="AC46" i="8"/>
  <c r="AC37" i="9" s="1"/>
  <c r="AC46" i="5"/>
  <c r="AC37" i="6" s="1"/>
  <c r="AD29" i="4"/>
  <c r="V64" i="8"/>
  <c r="V65" i="8" s="1"/>
  <c r="AA36" i="9"/>
  <c r="AA40" i="3" s="1"/>
  <c r="AA41" i="3" s="1"/>
  <c r="AA47" i="8"/>
  <c r="H62" i="2"/>
  <c r="H45" i="2"/>
  <c r="H46" i="2" s="1"/>
  <c r="AC79" i="1"/>
  <c r="AA54" i="7"/>
  <c r="H71" i="8"/>
  <c r="H49" i="8" s="1"/>
  <c r="H67" i="8"/>
  <c r="H68" i="8"/>
  <c r="AE47" i="1"/>
  <c r="AE36" i="1" s="1"/>
  <c r="Z62" i="4"/>
  <c r="Z63" i="4" s="1"/>
  <c r="Z55" i="4"/>
  <c r="AG31" i="1"/>
  <c r="AG44" i="1" s="1"/>
  <c r="AG46" i="1" s="1"/>
  <c r="AH34" i="1"/>
  <c r="AH45" i="1" s="1"/>
  <c r="AG42" i="1"/>
  <c r="H64" i="2"/>
  <c r="H67" i="5" l="1"/>
  <c r="H71" i="5"/>
  <c r="H49" i="5" s="1"/>
  <c r="H50" i="5" s="1"/>
  <c r="AB54" i="4"/>
  <c r="AB62" i="4" s="1"/>
  <c r="AB63" i="4" s="1"/>
  <c r="W64" i="5"/>
  <c r="W65" i="5" s="1"/>
  <c r="AB36" i="6"/>
  <c r="AB40" i="2" s="1"/>
  <c r="AB41" i="2" s="1"/>
  <c r="AB47" i="5"/>
  <c r="DV47" i="5" s="1"/>
  <c r="F18" i="5" s="1"/>
  <c r="DV45" i="5"/>
  <c r="AC46" i="7"/>
  <c r="AE44" i="6"/>
  <c r="AF53" i="5"/>
  <c r="AA39" i="8"/>
  <c r="AA39" i="5"/>
  <c r="AB92" i="1"/>
  <c r="AD44" i="9"/>
  <c r="AE53" i="8"/>
  <c r="AE27" i="9"/>
  <c r="AE27" i="8"/>
  <c r="AE31" i="7"/>
  <c r="AE27" i="6"/>
  <c r="AE27" i="5"/>
  <c r="AE31" i="4"/>
  <c r="AE63" i="1"/>
  <c r="AE61" i="1"/>
  <c r="AE60" i="1"/>
  <c r="AE62" i="1"/>
  <c r="AE54" i="1"/>
  <c r="AE55" i="1"/>
  <c r="AE64" i="1"/>
  <c r="AE67" i="1"/>
  <c r="AE65" i="1"/>
  <c r="AE68" i="1"/>
  <c r="AE66" i="1"/>
  <c r="AE59" i="1"/>
  <c r="AE69" i="1"/>
  <c r="AE77" i="1"/>
  <c r="AB62" i="7"/>
  <c r="AB63" i="7" s="1"/>
  <c r="AB55" i="7"/>
  <c r="AC90" i="1"/>
  <c r="H46" i="6"/>
  <c r="H46" i="9"/>
  <c r="I75" i="8"/>
  <c r="H50" i="8"/>
  <c r="H51" i="8" s="1"/>
  <c r="H59" i="8" s="1"/>
  <c r="W64" i="8"/>
  <c r="W65" i="8" s="1"/>
  <c r="AB36" i="9"/>
  <c r="AB40" i="3" s="1"/>
  <c r="AB41" i="3" s="1"/>
  <c r="AB47" i="8"/>
  <c r="DV47" i="8" s="1"/>
  <c r="F18" i="8" s="1"/>
  <c r="DV45" i="8"/>
  <c r="AA55" i="7"/>
  <c r="AA62" i="7"/>
  <c r="AA63" i="7" s="1"/>
  <c r="AB55" i="4"/>
  <c r="AC34" i="5"/>
  <c r="AC73" i="1"/>
  <c r="AC34" i="8"/>
  <c r="AI34" i="1"/>
  <c r="AI45" i="1" s="1"/>
  <c r="AH31" i="1"/>
  <c r="AH44" i="1" s="1"/>
  <c r="AH46" i="1" s="1"/>
  <c r="AA38" i="8"/>
  <c r="AA38" i="5"/>
  <c r="AB91" i="1"/>
  <c r="AC91" i="1" s="1"/>
  <c r="AA62" i="4"/>
  <c r="AA63" i="4" s="1"/>
  <c r="AA55" i="4"/>
  <c r="AD27" i="9"/>
  <c r="AD27" i="8"/>
  <c r="AD31" i="7"/>
  <c r="AF35" i="7" s="1"/>
  <c r="AD27" i="6"/>
  <c r="AD27" i="5"/>
  <c r="AD31" i="4"/>
  <c r="AF35" i="4" s="1"/>
  <c r="AD64" i="1"/>
  <c r="AD62" i="1"/>
  <c r="AD59" i="1"/>
  <c r="AD63" i="1"/>
  <c r="AD66" i="1"/>
  <c r="AD55" i="1"/>
  <c r="AD69" i="1"/>
  <c r="AD60" i="1"/>
  <c r="AD54" i="1"/>
  <c r="AD65" i="1"/>
  <c r="AD68" i="1"/>
  <c r="AD61" i="1"/>
  <c r="AD67" i="1"/>
  <c r="AD77" i="1"/>
  <c r="AD78" i="1" s="1"/>
  <c r="AH42" i="1"/>
  <c r="AH76" i="1" s="1"/>
  <c r="AC85" i="1"/>
  <c r="DV26" i="9"/>
  <c r="F14" i="9" s="1"/>
  <c r="DV26" i="8"/>
  <c r="F14" i="8" s="1"/>
  <c r="DV30" i="7"/>
  <c r="F14" i="7" s="1"/>
  <c r="DV26" i="6"/>
  <c r="F14" i="6" s="1"/>
  <c r="DV26" i="5"/>
  <c r="F14" i="5" s="1"/>
  <c r="DV30" i="4"/>
  <c r="F14" i="4" s="1"/>
  <c r="AC46" i="4"/>
  <c r="AC26" i="9"/>
  <c r="AC26" i="8"/>
  <c r="AC73" i="7"/>
  <c r="AC26" i="6"/>
  <c r="AC30" i="7"/>
  <c r="AC49" i="7" s="1"/>
  <c r="AC26" i="5"/>
  <c r="AC30" i="4"/>
  <c r="AC49" i="4" s="1"/>
  <c r="AC73" i="4"/>
  <c r="AC28" i="3"/>
  <c r="AC28" i="2"/>
  <c r="AD35" i="1"/>
  <c r="AA37" i="8"/>
  <c r="AA37" i="5"/>
  <c r="AB88" i="1"/>
  <c r="AA93" i="1"/>
  <c r="H47" i="2"/>
  <c r="AD46" i="4"/>
  <c r="AE29" i="4"/>
  <c r="AB40" i="8"/>
  <c r="DV40" i="8" s="1"/>
  <c r="AB40" i="5"/>
  <c r="DV40" i="5" s="1"/>
  <c r="AC109" i="1"/>
  <c r="DV109" i="1"/>
  <c r="Z40" i="6"/>
  <c r="Z42" i="6" s="1"/>
  <c r="Z41" i="5"/>
  <c r="AF47" i="1"/>
  <c r="AF36" i="1" s="1"/>
  <c r="AG76" i="1"/>
  <c r="AD46" i="7"/>
  <c r="AE29" i="7"/>
  <c r="Z40" i="9"/>
  <c r="Z42" i="9" s="1"/>
  <c r="Z41" i="8"/>
  <c r="AE71" i="1" l="1"/>
  <c r="AE34" i="8" s="1"/>
  <c r="I61" i="2"/>
  <c r="I75" i="5"/>
  <c r="H51" i="5"/>
  <c r="H59" i="5" s="1"/>
  <c r="X64" i="8"/>
  <c r="X65" i="8" s="1"/>
  <c r="AD26" i="9"/>
  <c r="AD26" i="8"/>
  <c r="AD73" i="7"/>
  <c r="AD30" i="7"/>
  <c r="AD49" i="7" s="1"/>
  <c r="AD53" i="7" s="1"/>
  <c r="AD45" i="8" s="1"/>
  <c r="AD26" i="6"/>
  <c r="AD73" i="4"/>
  <c r="AD26" i="5"/>
  <c r="AD30" i="4"/>
  <c r="AD49" i="4" s="1"/>
  <c r="AD53" i="4" s="1"/>
  <c r="AD45" i="5" s="1"/>
  <c r="AD28" i="3"/>
  <c r="AD28" i="2"/>
  <c r="AE35" i="1"/>
  <c r="AF29" i="7"/>
  <c r="AD46" i="8"/>
  <c r="AD37" i="9" s="1"/>
  <c r="AD46" i="5"/>
  <c r="AD37" i="6" s="1"/>
  <c r="AD71" i="1"/>
  <c r="AE57" i="1"/>
  <c r="AC40" i="8"/>
  <c r="AC40" i="5"/>
  <c r="AD109" i="1"/>
  <c r="AC35" i="6"/>
  <c r="AF29" i="4"/>
  <c r="AE46" i="4"/>
  <c r="AC53" i="4"/>
  <c r="AC45" i="5" s="1"/>
  <c r="AB38" i="8"/>
  <c r="DV38" i="8" s="1"/>
  <c r="AB38" i="5"/>
  <c r="DV38" i="5" s="1"/>
  <c r="DV91" i="1"/>
  <c r="AE78" i="1"/>
  <c r="AE79" i="1" s="1"/>
  <c r="AD79" i="1"/>
  <c r="AF31" i="2"/>
  <c r="AE46" i="8"/>
  <c r="AE37" i="9" s="1"/>
  <c r="AE46" i="5"/>
  <c r="AE37" i="6" s="1"/>
  <c r="AB39" i="8"/>
  <c r="DV39" i="8" s="1"/>
  <c r="AB39" i="5"/>
  <c r="DV39" i="5" s="1"/>
  <c r="DV92" i="1"/>
  <c r="AC92" i="1"/>
  <c r="AC35" i="9"/>
  <c r="AF27" i="9"/>
  <c r="AF27" i="8"/>
  <c r="AF31" i="7"/>
  <c r="AF27" i="6"/>
  <c r="AF27" i="5"/>
  <c r="AF31" i="4"/>
  <c r="AF62" i="1"/>
  <c r="AF69" i="1"/>
  <c r="AF60" i="1"/>
  <c r="AF59" i="1"/>
  <c r="AF65" i="1"/>
  <c r="AF61" i="1"/>
  <c r="AF54" i="1"/>
  <c r="AF55" i="1"/>
  <c r="AF67" i="1"/>
  <c r="AF63" i="1"/>
  <c r="AF64" i="1"/>
  <c r="AF68" i="1"/>
  <c r="AF66" i="1"/>
  <c r="AF77" i="1"/>
  <c r="AF78" i="1" s="1"/>
  <c r="AF79" i="1" s="1"/>
  <c r="AC53" i="7"/>
  <c r="AC45" i="8" s="1"/>
  <c r="I61" i="3"/>
  <c r="I32" i="3"/>
  <c r="I67" i="7"/>
  <c r="I68" i="7" s="1"/>
  <c r="H47" i="6"/>
  <c r="AE73" i="1"/>
  <c r="X64" i="5"/>
  <c r="X65" i="5" s="1"/>
  <c r="AC37" i="3"/>
  <c r="AC37" i="2"/>
  <c r="AD57" i="1"/>
  <c r="AF31" i="3"/>
  <c r="AF44" i="6"/>
  <c r="AG53" i="5"/>
  <c r="AB37" i="8"/>
  <c r="AB37" i="5"/>
  <c r="AC88" i="1"/>
  <c r="AB93" i="1"/>
  <c r="DV93" i="1" s="1"/>
  <c r="DV88" i="1"/>
  <c r="H47" i="9"/>
  <c r="AG47" i="1"/>
  <c r="AG36" i="1" s="1"/>
  <c r="AA40" i="6"/>
  <c r="AA42" i="6" s="1"/>
  <c r="AA41" i="5"/>
  <c r="AC38" i="8"/>
  <c r="AC38" i="5"/>
  <c r="AI31" i="1"/>
  <c r="AI44" i="1" s="1"/>
  <c r="AI46" i="1" s="1"/>
  <c r="AJ34" i="1"/>
  <c r="AJ45" i="1" s="1"/>
  <c r="AE44" i="9"/>
  <c r="AF53" i="8"/>
  <c r="AA40" i="9"/>
  <c r="AA42" i="9" s="1"/>
  <c r="AA41" i="8"/>
  <c r="AC54" i="4"/>
  <c r="AI42" i="1"/>
  <c r="AE34" i="5" l="1"/>
  <c r="AF57" i="1"/>
  <c r="AF85" i="1" s="1"/>
  <c r="AD54" i="7"/>
  <c r="AD55" i="7" s="1"/>
  <c r="I67" i="4"/>
  <c r="I68" i="4" s="1"/>
  <c r="I31" i="6" s="1"/>
  <c r="I32" i="2"/>
  <c r="Y64" i="5"/>
  <c r="Y65" i="5" s="1"/>
  <c r="Y64" i="8"/>
  <c r="Y65" i="8" s="1"/>
  <c r="AG27" i="9"/>
  <c r="AG27" i="8"/>
  <c r="AG31" i="7"/>
  <c r="AG27" i="6"/>
  <c r="AG27" i="5"/>
  <c r="AG31" i="4"/>
  <c r="AG62" i="1"/>
  <c r="AG61" i="1"/>
  <c r="AG69" i="1"/>
  <c r="AG68" i="1"/>
  <c r="AG59" i="1"/>
  <c r="AG64" i="1"/>
  <c r="AG60" i="1"/>
  <c r="AG54" i="1"/>
  <c r="AG55" i="1"/>
  <c r="AG67" i="1"/>
  <c r="AG63" i="1"/>
  <c r="AG66" i="1"/>
  <c r="AG65" i="1"/>
  <c r="AG77" i="1"/>
  <c r="AG78" i="1" s="1"/>
  <c r="AG79" i="1" s="1"/>
  <c r="AF60" i="3"/>
  <c r="AF46" i="7"/>
  <c r="AG29" i="7"/>
  <c r="AK34" i="1"/>
  <c r="AK42" i="1" s="1"/>
  <c r="AJ31" i="1"/>
  <c r="AJ44" i="1" s="1"/>
  <c r="AJ46" i="1" s="1"/>
  <c r="AD36" i="9"/>
  <c r="AD47" i="8"/>
  <c r="AC36" i="9"/>
  <c r="AC40" i="3" s="1"/>
  <c r="AC47" i="8"/>
  <c r="AD54" i="4"/>
  <c r="AD40" i="8"/>
  <c r="AD40" i="5"/>
  <c r="AE109" i="1"/>
  <c r="AC54" i="7"/>
  <c r="AE46" i="7"/>
  <c r="AI76" i="1"/>
  <c r="AJ42" i="1"/>
  <c r="AJ76" i="1" s="1"/>
  <c r="AC37" i="8"/>
  <c r="AC37" i="5"/>
  <c r="AD88" i="1"/>
  <c r="AC93" i="1"/>
  <c r="AD90" i="1"/>
  <c r="AE90" i="1" s="1"/>
  <c r="AB40" i="6"/>
  <c r="AB42" i="6" s="1"/>
  <c r="AB41" i="5"/>
  <c r="DV41" i="5" s="1"/>
  <c r="F17" i="5" s="1"/>
  <c r="DV37" i="5"/>
  <c r="H48" i="6"/>
  <c r="AF71" i="1"/>
  <c r="AC39" i="8"/>
  <c r="AC39" i="5"/>
  <c r="AD92" i="1"/>
  <c r="AD91" i="1"/>
  <c r="AE91" i="1" s="1"/>
  <c r="AD85" i="1"/>
  <c r="AC62" i="4"/>
  <c r="AC63" i="4" s="1"/>
  <c r="AC55" i="4"/>
  <c r="AB40" i="9"/>
  <c r="AB42" i="9" s="1"/>
  <c r="AB41" i="8"/>
  <c r="DV41" i="8" s="1"/>
  <c r="F17" i="8" s="1"/>
  <c r="DV37" i="8"/>
  <c r="AC59" i="2"/>
  <c r="AC39" i="2"/>
  <c r="AC59" i="3"/>
  <c r="AC39" i="3"/>
  <c r="AF46" i="8"/>
  <c r="AF37" i="9" s="1"/>
  <c r="AF46" i="5"/>
  <c r="AF37" i="6" s="1"/>
  <c r="AC36" i="6"/>
  <c r="AC40" i="2" s="1"/>
  <c r="AC47" i="5"/>
  <c r="AE26" i="9"/>
  <c r="AE26" i="8"/>
  <c r="AE73" i="7"/>
  <c r="AE30" i="7"/>
  <c r="AE49" i="7" s="1"/>
  <c r="AE26" i="6"/>
  <c r="AE73" i="4"/>
  <c r="AE26" i="5"/>
  <c r="AE30" i="4"/>
  <c r="AE49" i="4" s="1"/>
  <c r="AE53" i="4" s="1"/>
  <c r="AE45" i="5" s="1"/>
  <c r="AE28" i="3"/>
  <c r="AE28" i="2"/>
  <c r="AF35" i="1"/>
  <c r="AG44" i="6"/>
  <c r="AH53" i="5"/>
  <c r="AE85" i="1"/>
  <c r="AE54" i="4"/>
  <c r="AH47" i="1"/>
  <c r="AH36" i="1" s="1"/>
  <c r="AF46" i="4"/>
  <c r="AG29" i="4"/>
  <c r="AD34" i="5"/>
  <c r="AD73" i="1"/>
  <c r="AD34" i="8"/>
  <c r="I31" i="9"/>
  <c r="I56" i="8"/>
  <c r="I69" i="7"/>
  <c r="I30" i="3"/>
  <c r="I69" i="4"/>
  <c r="I30" i="2"/>
  <c r="AD36" i="6"/>
  <c r="AD47" i="5"/>
  <c r="AF44" i="9"/>
  <c r="AG53" i="8"/>
  <c r="H48" i="9"/>
  <c r="AF60" i="2"/>
  <c r="AD62" i="7" l="1"/>
  <c r="AD63" i="7" s="1"/>
  <c r="AF90" i="1"/>
  <c r="I56" i="5"/>
  <c r="I57" i="5" s="1"/>
  <c r="I58" i="5" s="1"/>
  <c r="AE38" i="8"/>
  <c r="AE38" i="5"/>
  <c r="AC41" i="3"/>
  <c r="AH44" i="6"/>
  <c r="AI53" i="5"/>
  <c r="H50" i="6"/>
  <c r="AL34" i="1"/>
  <c r="AL42" i="1" s="1"/>
  <c r="AK31" i="1"/>
  <c r="AK44" i="1" s="1"/>
  <c r="AL45" i="1"/>
  <c r="AE40" i="8"/>
  <c r="AE40" i="5"/>
  <c r="AF109" i="1"/>
  <c r="AE35" i="6"/>
  <c r="AD35" i="6"/>
  <c r="AE53" i="7"/>
  <c r="AE45" i="8" s="1"/>
  <c r="AH29" i="7"/>
  <c r="AE35" i="9"/>
  <c r="AD35" i="9"/>
  <c r="AF91" i="1"/>
  <c r="AC40" i="9"/>
  <c r="AC41" i="8"/>
  <c r="AG44" i="9"/>
  <c r="AH53" i="8"/>
  <c r="I34" i="2"/>
  <c r="AH29" i="4"/>
  <c r="AG46" i="4"/>
  <c r="AG57" i="1"/>
  <c r="AC41" i="2"/>
  <c r="AD37" i="3"/>
  <c r="AD37" i="2"/>
  <c r="I38" i="6"/>
  <c r="AD38" i="8"/>
  <c r="AD38" i="5"/>
  <c r="AG71" i="1"/>
  <c r="AG85" i="1" s="1"/>
  <c r="Z64" i="8"/>
  <c r="Z65" i="8" s="1"/>
  <c r="I34" i="3"/>
  <c r="AF26" i="9"/>
  <c r="AF26" i="8"/>
  <c r="AF73" i="7"/>
  <c r="AF30" i="7"/>
  <c r="AF49" i="7" s="1"/>
  <c r="AF53" i="7" s="1"/>
  <c r="AF45" i="8" s="1"/>
  <c r="AF26" i="6"/>
  <c r="AF73" i="4"/>
  <c r="AF26" i="5"/>
  <c r="AF30" i="4"/>
  <c r="AF49" i="4" s="1"/>
  <c r="AF28" i="3"/>
  <c r="AF28" i="2"/>
  <c r="AG35" i="1"/>
  <c r="AD39" i="8"/>
  <c r="AD39" i="5"/>
  <c r="AE92" i="1"/>
  <c r="AC55" i="7"/>
  <c r="AC62" i="7"/>
  <c r="AC63" i="7" s="1"/>
  <c r="AG46" i="8"/>
  <c r="AG37" i="9" s="1"/>
  <c r="AG46" i="5"/>
  <c r="AG37" i="6" s="1"/>
  <c r="I57" i="8"/>
  <c r="I58" i="8" s="1"/>
  <c r="AH27" i="9"/>
  <c r="AH27" i="8"/>
  <c r="AH31" i="7"/>
  <c r="AI35" i="7" s="1"/>
  <c r="AH27" i="6"/>
  <c r="AH27" i="5"/>
  <c r="AH31" i="4"/>
  <c r="AI35" i="4" s="1"/>
  <c r="AH69" i="1"/>
  <c r="AH60" i="1"/>
  <c r="AH63" i="1"/>
  <c r="AH59" i="1"/>
  <c r="AH65" i="1"/>
  <c r="AH55" i="1"/>
  <c r="AH64" i="1"/>
  <c r="AH54" i="1"/>
  <c r="AH61" i="1"/>
  <c r="AH68" i="1"/>
  <c r="AH62" i="1"/>
  <c r="AH67" i="1"/>
  <c r="AH66" i="1"/>
  <c r="AH77" i="1"/>
  <c r="AH78" i="1" s="1"/>
  <c r="I38" i="9"/>
  <c r="AE62" i="4"/>
  <c r="AE63" i="4" s="1"/>
  <c r="AE55" i="4"/>
  <c r="AE36" i="6"/>
  <c r="AE47" i="5"/>
  <c r="AF73" i="1"/>
  <c r="AF34" i="5"/>
  <c r="AF34" i="8"/>
  <c r="AD37" i="8"/>
  <c r="AD37" i="5"/>
  <c r="AE88" i="1"/>
  <c r="AD93" i="1"/>
  <c r="AK45" i="1"/>
  <c r="AK46" i="1" s="1"/>
  <c r="AI47" i="1"/>
  <c r="AI36" i="1" s="1"/>
  <c r="Z64" i="5"/>
  <c r="Z65" i="5" s="1"/>
  <c r="H50" i="9"/>
  <c r="AE37" i="2"/>
  <c r="AE37" i="3"/>
  <c r="AF37" i="3"/>
  <c r="AF37" i="2"/>
  <c r="AC40" i="6"/>
  <c r="AC41" i="5"/>
  <c r="AD62" i="4"/>
  <c r="AD63" i="4" s="1"/>
  <c r="AD55" i="4"/>
  <c r="AL76" i="1" l="1"/>
  <c r="AJ47" i="1"/>
  <c r="AJ36" i="1" s="1"/>
  <c r="AJ61" i="1" s="1"/>
  <c r="AK76" i="1"/>
  <c r="AE54" i="7"/>
  <c r="AE62" i="7" s="1"/>
  <c r="AE63" i="7" s="1"/>
  <c r="AE40" i="2"/>
  <c r="I20" i="8"/>
  <c r="I20" i="5"/>
  <c r="AA64" i="8"/>
  <c r="AA65" i="8" s="1"/>
  <c r="AE59" i="2"/>
  <c r="AE39" i="2"/>
  <c r="AG90" i="1"/>
  <c r="AF35" i="6"/>
  <c r="AD59" i="3"/>
  <c r="AD39" i="3"/>
  <c r="AF54" i="7"/>
  <c r="AD40" i="3"/>
  <c r="AF35" i="9"/>
  <c r="AF38" i="8"/>
  <c r="AF38" i="5"/>
  <c r="I49" i="9"/>
  <c r="I76" i="8" s="1"/>
  <c r="H77" i="8"/>
  <c r="H32" i="8"/>
  <c r="AF53" i="4"/>
  <c r="AG73" i="1"/>
  <c r="AG34" i="5"/>
  <c r="AG35" i="6" s="1"/>
  <c r="AG34" i="8"/>
  <c r="AG35" i="9" s="1"/>
  <c r="AH79" i="1"/>
  <c r="AD59" i="2"/>
  <c r="AD39" i="2"/>
  <c r="AI31" i="2"/>
  <c r="AH46" i="4"/>
  <c r="AI29" i="4"/>
  <c r="AG46" i="7"/>
  <c r="AA64" i="5"/>
  <c r="AA65" i="5" s="1"/>
  <c r="AH46" i="7"/>
  <c r="AI29" i="7"/>
  <c r="AM34" i="1"/>
  <c r="AL31" i="1"/>
  <c r="AL44" i="1" s="1"/>
  <c r="AL46" i="1" s="1"/>
  <c r="AM45" i="1"/>
  <c r="I63" i="2"/>
  <c r="I43" i="2"/>
  <c r="AE39" i="8"/>
  <c r="AE39" i="5"/>
  <c r="AF92" i="1"/>
  <c r="AI27" i="9"/>
  <c r="AI27" i="8"/>
  <c r="AI31" i="7"/>
  <c r="AI27" i="6"/>
  <c r="AI27" i="5"/>
  <c r="AI31" i="4"/>
  <c r="AI69" i="1"/>
  <c r="AI59" i="1"/>
  <c r="AI62" i="1"/>
  <c r="AI66" i="1"/>
  <c r="AI61" i="1"/>
  <c r="AI54" i="1"/>
  <c r="AI65" i="1"/>
  <c r="AI67" i="1"/>
  <c r="AI64" i="1"/>
  <c r="AI63" i="1"/>
  <c r="AI68" i="1"/>
  <c r="AI60" i="1"/>
  <c r="AI55" i="1"/>
  <c r="AI77" i="1"/>
  <c r="AI78" i="1" s="1"/>
  <c r="AI79" i="1" s="1"/>
  <c r="AI31" i="3"/>
  <c r="AF36" i="9"/>
  <c r="AF47" i="8"/>
  <c r="I58" i="2"/>
  <c r="I74" i="5"/>
  <c r="AE36" i="9"/>
  <c r="AE47" i="8"/>
  <c r="I49" i="6"/>
  <c r="I76" i="5" s="1"/>
  <c r="H77" i="5"/>
  <c r="H32" i="5"/>
  <c r="AH57" i="1"/>
  <c r="AH90" i="1" s="1"/>
  <c r="AH44" i="9"/>
  <c r="AI53" i="8"/>
  <c r="AD40" i="2"/>
  <c r="AF59" i="2"/>
  <c r="AF39" i="2"/>
  <c r="AE37" i="8"/>
  <c r="AE37" i="5"/>
  <c r="AE93" i="1"/>
  <c r="AF88" i="1"/>
  <c r="AG37" i="2"/>
  <c r="AG37" i="3"/>
  <c r="AI44" i="6"/>
  <c r="AJ53" i="5"/>
  <c r="AF59" i="3"/>
  <c r="AF39" i="3"/>
  <c r="AD40" i="6"/>
  <c r="AD42" i="6" s="1"/>
  <c r="AD41" i="5"/>
  <c r="AF40" i="8"/>
  <c r="AF40" i="5"/>
  <c r="AG109" i="1"/>
  <c r="AC42" i="6"/>
  <c r="I74" i="8"/>
  <c r="I58" i="3"/>
  <c r="AG91" i="1"/>
  <c r="AE59" i="3"/>
  <c r="AE39" i="3"/>
  <c r="AD40" i="9"/>
  <c r="AD42" i="9" s="1"/>
  <c r="AD41" i="8"/>
  <c r="AH46" i="8"/>
  <c r="AH37" i="9" s="1"/>
  <c r="AH46" i="5"/>
  <c r="AH37" i="6" s="1"/>
  <c r="AH71" i="1"/>
  <c r="AG26" i="9"/>
  <c r="AG26" i="8"/>
  <c r="AG73" i="7"/>
  <c r="AG30" i="7"/>
  <c r="AG49" i="7" s="1"/>
  <c r="AG53" i="7" s="1"/>
  <c r="AG45" i="8" s="1"/>
  <c r="AG26" i="6"/>
  <c r="AG73" i="4"/>
  <c r="AG26" i="5"/>
  <c r="AG30" i="4"/>
  <c r="AG49" i="4" s="1"/>
  <c r="AG53" i="4" s="1"/>
  <c r="AG45" i="5" s="1"/>
  <c r="AG28" i="3"/>
  <c r="AG28" i="2"/>
  <c r="AH35" i="1"/>
  <c r="I63" i="3"/>
  <c r="I43" i="3"/>
  <c r="AC42" i="9"/>
  <c r="AJ62" i="1" l="1"/>
  <c r="AJ66" i="1"/>
  <c r="AJ69" i="1"/>
  <c r="AJ59" i="1"/>
  <c r="AJ31" i="4"/>
  <c r="AJ68" i="1"/>
  <c r="AJ27" i="5"/>
  <c r="AJ67" i="1"/>
  <c r="AJ27" i="6"/>
  <c r="AJ63" i="1"/>
  <c r="AJ31" i="7"/>
  <c r="AL35" i="7" s="1"/>
  <c r="AJ65" i="1"/>
  <c r="AJ27" i="8"/>
  <c r="AE55" i="7"/>
  <c r="AK47" i="1"/>
  <c r="AK36" i="1" s="1"/>
  <c r="AJ60" i="1"/>
  <c r="AJ27" i="9"/>
  <c r="AJ64" i="1"/>
  <c r="AJ71" i="1" s="1"/>
  <c r="AJ54" i="1"/>
  <c r="AL47" i="1"/>
  <c r="AL36" i="1" s="1"/>
  <c r="AL69" i="1" s="1"/>
  <c r="AJ55" i="1"/>
  <c r="AJ77" i="1"/>
  <c r="I73" i="8"/>
  <c r="I68" i="8" s="1"/>
  <c r="AF40" i="3"/>
  <c r="AF41" i="3" s="1"/>
  <c r="I64" i="2"/>
  <c r="AE41" i="2"/>
  <c r="AL27" i="8"/>
  <c r="AL31" i="7"/>
  <c r="AL27" i="5"/>
  <c r="AL31" i="4"/>
  <c r="AL63" i="1"/>
  <c r="AL62" i="1"/>
  <c r="AL66" i="1"/>
  <c r="AL68" i="1"/>
  <c r="AL61" i="1"/>
  <c r="AL60" i="1"/>
  <c r="AL64" i="1"/>
  <c r="AL65" i="1"/>
  <c r="AL67" i="1"/>
  <c r="AB64" i="5"/>
  <c r="AB65" i="5" s="1"/>
  <c r="AG40" i="8"/>
  <c r="AG40" i="5"/>
  <c r="AH109" i="1"/>
  <c r="AI44" i="9"/>
  <c r="AJ53" i="8"/>
  <c r="AI46" i="8"/>
  <c r="AI37" i="9" s="1"/>
  <c r="AI46" i="5"/>
  <c r="AI37" i="6" s="1"/>
  <c r="AI71" i="1"/>
  <c r="AG54" i="7"/>
  <c r="AG54" i="4"/>
  <c r="I62" i="2"/>
  <c r="I45" i="2"/>
  <c r="I46" i="2" s="1"/>
  <c r="AI46" i="4"/>
  <c r="AJ29" i="4"/>
  <c r="AJ78" i="1"/>
  <c r="AJ79" i="1" s="1"/>
  <c r="AG59" i="3"/>
  <c r="AG39" i="3"/>
  <c r="AJ46" i="8"/>
  <c r="AJ37" i="9" s="1"/>
  <c r="AJ46" i="5"/>
  <c r="AG36" i="9"/>
  <c r="AG40" i="3" s="1"/>
  <c r="AG47" i="8"/>
  <c r="AG38" i="8"/>
  <c r="AG38" i="5"/>
  <c r="AG59" i="2"/>
  <c r="AG39" i="2"/>
  <c r="AF37" i="8"/>
  <c r="AF37" i="5"/>
  <c r="AF93" i="1"/>
  <c r="AG88" i="1"/>
  <c r="I64" i="3"/>
  <c r="AK27" i="9"/>
  <c r="AK27" i="8"/>
  <c r="AK31" i="7"/>
  <c r="AK27" i="6"/>
  <c r="AK27" i="5"/>
  <c r="AK31" i="4"/>
  <c r="AL35" i="4" s="1"/>
  <c r="AK69" i="1"/>
  <c r="AK62" i="1"/>
  <c r="AK60" i="1"/>
  <c r="AK67" i="1"/>
  <c r="AK68" i="1"/>
  <c r="AK55" i="1"/>
  <c r="AK63" i="1"/>
  <c r="AK54" i="1"/>
  <c r="AK59" i="1"/>
  <c r="AK61" i="1"/>
  <c r="AK65" i="1"/>
  <c r="AK64" i="1"/>
  <c r="AK66" i="1"/>
  <c r="AK77" i="1"/>
  <c r="AK78" i="1" s="1"/>
  <c r="AK79" i="1" s="1"/>
  <c r="AM31" i="1"/>
  <c r="AM44" i="1" s="1"/>
  <c r="AM46" i="1" s="1"/>
  <c r="AM47" i="1" s="1"/>
  <c r="AM36" i="1" s="1"/>
  <c r="AN34" i="1"/>
  <c r="AI60" i="2"/>
  <c r="I62" i="3"/>
  <c r="I45" i="3"/>
  <c r="I46" i="3" s="1"/>
  <c r="AE40" i="6"/>
  <c r="AE41" i="5"/>
  <c r="H35" i="5"/>
  <c r="H42" i="5" s="1"/>
  <c r="H61" i="5" s="1"/>
  <c r="AM42" i="1"/>
  <c r="AM76" i="1" s="1"/>
  <c r="AF45" i="5"/>
  <c r="AF54" i="4"/>
  <c r="AJ44" i="6"/>
  <c r="AK53" i="5"/>
  <c r="AE40" i="9"/>
  <c r="AE42" i="9" s="1"/>
  <c r="AE41" i="8"/>
  <c r="AJ29" i="7"/>
  <c r="H35" i="8"/>
  <c r="H42" i="8" s="1"/>
  <c r="H61" i="8" s="1"/>
  <c r="AB64" i="8"/>
  <c r="AB65" i="8" s="1"/>
  <c r="AH26" i="9"/>
  <c r="AH73" i="7"/>
  <c r="AH26" i="8"/>
  <c r="AH30" i="7"/>
  <c r="AH49" i="7" s="1"/>
  <c r="AH53" i="7" s="1"/>
  <c r="AH45" i="8" s="1"/>
  <c r="AH26" i="6"/>
  <c r="AH73" i="4"/>
  <c r="AH26" i="5"/>
  <c r="AH30" i="4"/>
  <c r="AH49" i="4" s="1"/>
  <c r="AH53" i="4" s="1"/>
  <c r="AH45" i="5" s="1"/>
  <c r="AH28" i="3"/>
  <c r="AH28" i="2"/>
  <c r="AI35" i="1"/>
  <c r="AH34" i="5"/>
  <c r="AH35" i="6" s="1"/>
  <c r="AH73" i="1"/>
  <c r="AH34" i="8"/>
  <c r="AH35" i="9" s="1"/>
  <c r="I73" i="5"/>
  <c r="AI60" i="3"/>
  <c r="AI57" i="1"/>
  <c r="AI90" i="1" s="1"/>
  <c r="AF39" i="8"/>
  <c r="AF39" i="5"/>
  <c r="AG92" i="1"/>
  <c r="AD41" i="2"/>
  <c r="AF55" i="7"/>
  <c r="AF62" i="7"/>
  <c r="AF63" i="7" s="1"/>
  <c r="I67" i="8"/>
  <c r="AD41" i="3"/>
  <c r="AG36" i="6"/>
  <c r="AG40" i="2" s="1"/>
  <c r="AG47" i="5"/>
  <c r="AH91" i="1"/>
  <c r="AI91" i="1" s="1"/>
  <c r="AH85" i="1"/>
  <c r="AE40" i="3"/>
  <c r="AE41" i="3" s="1"/>
  <c r="AL27" i="6" l="1"/>
  <c r="AJ57" i="1"/>
  <c r="AJ90" i="1" s="1"/>
  <c r="AK90" i="1" s="1"/>
  <c r="AL27" i="9"/>
  <c r="AL54" i="1"/>
  <c r="AL55" i="1"/>
  <c r="AL77" i="1"/>
  <c r="AL78" i="1" s="1"/>
  <c r="AL79" i="1" s="1"/>
  <c r="AL59" i="1"/>
  <c r="AK57" i="1"/>
  <c r="I72" i="8"/>
  <c r="I71" i="8"/>
  <c r="AC64" i="5"/>
  <c r="AC65" i="5" s="1"/>
  <c r="AM27" i="9"/>
  <c r="AM27" i="8"/>
  <c r="AM31" i="7"/>
  <c r="AM27" i="6"/>
  <c r="AM27" i="5"/>
  <c r="AM31" i="4"/>
  <c r="AM62" i="1"/>
  <c r="AM60" i="1"/>
  <c r="AM69" i="1"/>
  <c r="AM66" i="1"/>
  <c r="AM67" i="1"/>
  <c r="AM55" i="1"/>
  <c r="AM54" i="1"/>
  <c r="AM61" i="1"/>
  <c r="AM64" i="1"/>
  <c r="AM68" i="1"/>
  <c r="AM63" i="1"/>
  <c r="AM65" i="1"/>
  <c r="AM59" i="1"/>
  <c r="AM77" i="1"/>
  <c r="AM78" i="1" s="1"/>
  <c r="AM79" i="1" s="1"/>
  <c r="AC64" i="8"/>
  <c r="AC65" i="8" s="1"/>
  <c r="AL31" i="2"/>
  <c r="AL60" i="2" s="1"/>
  <c r="DW35" i="4"/>
  <c r="AN31" i="1"/>
  <c r="AN44" i="1" s="1"/>
  <c r="AO34" i="1"/>
  <c r="AO45" i="1"/>
  <c r="AJ44" i="9"/>
  <c r="AK53" i="8"/>
  <c r="AL71" i="1"/>
  <c r="AI46" i="7"/>
  <c r="I47" i="2"/>
  <c r="AJ46" i="7"/>
  <c r="AK29" i="7"/>
  <c r="AN42" i="1"/>
  <c r="AJ37" i="6"/>
  <c r="AL46" i="8"/>
  <c r="AL46" i="5"/>
  <c r="AL37" i="6" s="1"/>
  <c r="AI85" i="1"/>
  <c r="I67" i="5"/>
  <c r="I71" i="5"/>
  <c r="I68" i="5"/>
  <c r="I72" i="5"/>
  <c r="AH36" i="9"/>
  <c r="AH40" i="3" s="1"/>
  <c r="AH47" i="8"/>
  <c r="AL31" i="3"/>
  <c r="DW35" i="7"/>
  <c r="AJ34" i="8"/>
  <c r="AJ34" i="5"/>
  <c r="AE42" i="6"/>
  <c r="AG37" i="8"/>
  <c r="AG37" i="5"/>
  <c r="AG93" i="1"/>
  <c r="AH88" i="1"/>
  <c r="AH54" i="4"/>
  <c r="AH40" i="8"/>
  <c r="AH40" i="5"/>
  <c r="AI109" i="1"/>
  <c r="AH37" i="3"/>
  <c r="AH37" i="2"/>
  <c r="AK44" i="6"/>
  <c r="AL53" i="5"/>
  <c r="AG41" i="2"/>
  <c r="AH38" i="8"/>
  <c r="AH38" i="5"/>
  <c r="I47" i="3"/>
  <c r="AK46" i="8"/>
  <c r="AK37" i="9" s="1"/>
  <c r="AK46" i="5"/>
  <c r="AK37" i="6" s="1"/>
  <c r="AF40" i="6"/>
  <c r="AF42" i="6" s="1"/>
  <c r="AF41" i="5"/>
  <c r="AG41" i="3"/>
  <c r="AI38" i="8"/>
  <c r="AI38" i="5"/>
  <c r="AF40" i="9"/>
  <c r="AF42" i="9" s="1"/>
  <c r="AF41" i="8"/>
  <c r="AG55" i="4"/>
  <c r="AG62" i="4"/>
  <c r="AG63" i="4" s="1"/>
  <c r="AH54" i="7"/>
  <c r="AI26" i="9"/>
  <c r="AI26" i="8"/>
  <c r="AI73" i="7"/>
  <c r="AI26" i="6"/>
  <c r="AI30" i="7"/>
  <c r="AI49" i="7" s="1"/>
  <c r="AI53" i="7" s="1"/>
  <c r="AI45" i="8" s="1"/>
  <c r="AI73" i="4"/>
  <c r="AI26" i="5"/>
  <c r="AI30" i="4"/>
  <c r="AI49" i="4" s="1"/>
  <c r="AI53" i="4" s="1"/>
  <c r="AI45" i="5" s="1"/>
  <c r="AI28" i="3"/>
  <c r="AI28" i="2"/>
  <c r="AJ35" i="1"/>
  <c r="AG62" i="7"/>
  <c r="AG63" i="7" s="1"/>
  <c r="AG55" i="7"/>
  <c r="AG39" i="8"/>
  <c r="AG39" i="5"/>
  <c r="AH92" i="1"/>
  <c r="AJ91" i="1"/>
  <c r="AK91" i="1" s="1"/>
  <c r="AI34" i="5"/>
  <c r="AI73" i="1"/>
  <c r="AI34" i="8"/>
  <c r="AF62" i="4"/>
  <c r="AF63" i="4" s="1"/>
  <c r="AF55" i="4"/>
  <c r="AJ46" i="4"/>
  <c r="AK29" i="4"/>
  <c r="AH36" i="6"/>
  <c r="AH40" i="2" s="1"/>
  <c r="AH47" i="5"/>
  <c r="AF36" i="6"/>
  <c r="AF47" i="5"/>
  <c r="AN45" i="1"/>
  <c r="AN46" i="1" s="1"/>
  <c r="AN47" i="1" s="1"/>
  <c r="AN36" i="1" s="1"/>
  <c r="AK71" i="1"/>
  <c r="AK85" i="1" s="1"/>
  <c r="AI54" i="7" l="1"/>
  <c r="AI55" i="7" s="1"/>
  <c r="AM71" i="1"/>
  <c r="AM85" i="1" s="1"/>
  <c r="AJ35" i="9"/>
  <c r="AL57" i="1"/>
  <c r="AL90" i="1" s="1"/>
  <c r="AM90" i="1" s="1"/>
  <c r="AJ85" i="1"/>
  <c r="AJ73" i="1"/>
  <c r="AN76" i="1"/>
  <c r="DW76" i="1" s="1"/>
  <c r="AM57" i="1"/>
  <c r="I49" i="8"/>
  <c r="J61" i="3" s="1"/>
  <c r="I50" i="8"/>
  <c r="I51" i="8" s="1"/>
  <c r="I59" i="8" s="1"/>
  <c r="I49" i="5"/>
  <c r="J75" i="5" s="1"/>
  <c r="AK38" i="8"/>
  <c r="AK38" i="5"/>
  <c r="AL91" i="1"/>
  <c r="AM91" i="1" s="1"/>
  <c r="AK37" i="3"/>
  <c r="AK37" i="2"/>
  <c r="AD64" i="8"/>
  <c r="AD65" i="8" s="1"/>
  <c r="AF40" i="2"/>
  <c r="AF41" i="2" s="1"/>
  <c r="AH62" i="7"/>
  <c r="AH63" i="7" s="1"/>
  <c r="AH55" i="7"/>
  <c r="AJ35" i="6"/>
  <c r="AJ26" i="9"/>
  <c r="AJ26" i="8"/>
  <c r="AJ73" i="7"/>
  <c r="AJ30" i="7"/>
  <c r="AJ49" i="7" s="1"/>
  <c r="AJ53" i="7" s="1"/>
  <c r="AJ45" i="8" s="1"/>
  <c r="AJ26" i="6"/>
  <c r="AJ73" i="4"/>
  <c r="AJ26" i="5"/>
  <c r="AJ28" i="3"/>
  <c r="AJ30" i="4"/>
  <c r="AJ49" i="4" s="1"/>
  <c r="AJ53" i="4" s="1"/>
  <c r="AJ45" i="5" s="1"/>
  <c r="AJ28" i="2"/>
  <c r="AK35" i="1"/>
  <c r="AI35" i="6"/>
  <c r="AH37" i="8"/>
  <c r="AH37" i="5"/>
  <c r="AH93" i="1"/>
  <c r="AI88" i="1"/>
  <c r="AP34" i="1"/>
  <c r="AP45" i="1" s="1"/>
  <c r="AO31" i="1"/>
  <c r="AO44" i="1" s="1"/>
  <c r="AJ37" i="2"/>
  <c r="AJ37" i="3"/>
  <c r="AO46" i="1"/>
  <c r="AH39" i="8"/>
  <c r="AH39" i="5"/>
  <c r="AI92" i="1"/>
  <c r="AI36" i="6"/>
  <c r="AI47" i="5"/>
  <c r="AI37" i="3"/>
  <c r="AI37" i="2"/>
  <c r="AI62" i="7"/>
  <c r="AI63" i="7" s="1"/>
  <c r="AO42" i="1"/>
  <c r="AL44" i="6"/>
  <c r="AM53" i="5"/>
  <c r="AK46" i="4"/>
  <c r="AL29" i="4"/>
  <c r="AI35" i="9"/>
  <c r="AG40" i="9"/>
  <c r="AG42" i="9" s="1"/>
  <c r="AG41" i="8"/>
  <c r="G16" i="7"/>
  <c r="AL37" i="9"/>
  <c r="AL73" i="1"/>
  <c r="AL34" i="5"/>
  <c r="AL34" i="8"/>
  <c r="G16" i="4"/>
  <c r="AG40" i="6"/>
  <c r="AG42" i="6" s="1"/>
  <c r="AG41" i="5"/>
  <c r="AI54" i="4"/>
  <c r="AJ54" i="4"/>
  <c r="AI36" i="9"/>
  <c r="AI47" i="8"/>
  <c r="AL60" i="3"/>
  <c r="DW31" i="3"/>
  <c r="DW60" i="3" s="1"/>
  <c r="AL85" i="1"/>
  <c r="AH59" i="2"/>
  <c r="AH39" i="2"/>
  <c r="AN27" i="9"/>
  <c r="AN27" i="8"/>
  <c r="AN31" i="7"/>
  <c r="AO35" i="7" s="1"/>
  <c r="AN27" i="6"/>
  <c r="AN27" i="5"/>
  <c r="AN31" i="4"/>
  <c r="AO35" i="4" s="1"/>
  <c r="AN66" i="1"/>
  <c r="AN62" i="1"/>
  <c r="AN69" i="1"/>
  <c r="AN55" i="1"/>
  <c r="AN54" i="1"/>
  <c r="AN57" i="1" s="1"/>
  <c r="AN68" i="1"/>
  <c r="AN67" i="1"/>
  <c r="AN60" i="1"/>
  <c r="AN65" i="1"/>
  <c r="AN63" i="1"/>
  <c r="AN59" i="1"/>
  <c r="AN61" i="1"/>
  <c r="AN64" i="1"/>
  <c r="AN77" i="1"/>
  <c r="AH59" i="3"/>
  <c r="AH39" i="3"/>
  <c r="AL29" i="7"/>
  <c r="AK46" i="7"/>
  <c r="AK44" i="9"/>
  <c r="AL53" i="8"/>
  <c r="AH62" i="4"/>
  <c r="AH63" i="4" s="1"/>
  <c r="AH55" i="4"/>
  <c r="AJ54" i="7"/>
  <c r="AJ38" i="8"/>
  <c r="AJ38" i="5"/>
  <c r="AI40" i="8"/>
  <c r="AI40" i="5"/>
  <c r="AJ109" i="1"/>
  <c r="AK34" i="5"/>
  <c r="AK73" i="1"/>
  <c r="AK34" i="8"/>
  <c r="AM46" i="8"/>
  <c r="AM37" i="9" s="1"/>
  <c r="AM46" i="5"/>
  <c r="AM37" i="6" s="1"/>
  <c r="AD64" i="5"/>
  <c r="AD65" i="5" s="1"/>
  <c r="AN90" i="1" l="1"/>
  <c r="DW90" i="1" s="1"/>
  <c r="J61" i="2"/>
  <c r="I50" i="5"/>
  <c r="I51" i="5" s="1"/>
  <c r="I59" i="5" s="1"/>
  <c r="I46" i="6"/>
  <c r="I47" i="6" s="1"/>
  <c r="AM35" i="6"/>
  <c r="AM34" i="8"/>
  <c r="AN71" i="1"/>
  <c r="AP42" i="1"/>
  <c r="AP76" i="1" s="1"/>
  <c r="AM73" i="1"/>
  <c r="AM34" i="5"/>
  <c r="J75" i="8"/>
  <c r="I46" i="9"/>
  <c r="I47" i="9" s="1"/>
  <c r="I48" i="9" s="1"/>
  <c r="J67" i="7"/>
  <c r="J68" i="7" s="1"/>
  <c r="J31" i="9" s="1"/>
  <c r="AL35" i="9"/>
  <c r="J32" i="3"/>
  <c r="AL35" i="6"/>
  <c r="AI40" i="2"/>
  <c r="AE64" i="8"/>
  <c r="AE65" i="8" s="1"/>
  <c r="AM38" i="8"/>
  <c r="AM38" i="5"/>
  <c r="AE64" i="5"/>
  <c r="AE65" i="5" s="1"/>
  <c r="AO47" i="1"/>
  <c r="AH40" i="9"/>
  <c r="AH42" i="9" s="1"/>
  <c r="AH41" i="8"/>
  <c r="AN35" i="9"/>
  <c r="AL37" i="3"/>
  <c r="AL37" i="2"/>
  <c r="AN73" i="1"/>
  <c r="AN34" i="5"/>
  <c r="AN34" i="8"/>
  <c r="AL46" i="7"/>
  <c r="AM29" i="7"/>
  <c r="AO31" i="3"/>
  <c r="AM29" i="4"/>
  <c r="AL46" i="4"/>
  <c r="AJ59" i="3"/>
  <c r="AJ39" i="3"/>
  <c r="AJ36" i="9"/>
  <c r="AJ40" i="3" s="1"/>
  <c r="AJ47" i="8"/>
  <c r="AN35" i="6"/>
  <c r="AM35" i="9"/>
  <c r="AI59" i="2"/>
  <c r="AI39" i="2"/>
  <c r="AJ59" i="2"/>
  <c r="AJ39" i="2"/>
  <c r="AM37" i="3"/>
  <c r="AM37" i="2"/>
  <c r="AJ62" i="7"/>
  <c r="AJ63" i="7" s="1"/>
  <c r="AJ55" i="7"/>
  <c r="AI39" i="3"/>
  <c r="AI41" i="3" s="1"/>
  <c r="AI59" i="3"/>
  <c r="AH41" i="3"/>
  <c r="AH41" i="2"/>
  <c r="AK59" i="2"/>
  <c r="AK39" i="2"/>
  <c r="AM44" i="6"/>
  <c r="AN53" i="5"/>
  <c r="AK59" i="3"/>
  <c r="AK39" i="3"/>
  <c r="AJ40" i="8"/>
  <c r="AJ40" i="5"/>
  <c r="AK109" i="1"/>
  <c r="AN46" i="8"/>
  <c r="AN46" i="5"/>
  <c r="AP31" i="1"/>
  <c r="AP44" i="1" s="1"/>
  <c r="AP46" i="1" s="1"/>
  <c r="AQ34" i="1"/>
  <c r="AQ45" i="1" s="1"/>
  <c r="AK26" i="9"/>
  <c r="AK26" i="8"/>
  <c r="AK73" i="7"/>
  <c r="AK30" i="7"/>
  <c r="AK49" i="7" s="1"/>
  <c r="AK53" i="7" s="1"/>
  <c r="AK45" i="8" s="1"/>
  <c r="AK26" i="6"/>
  <c r="AK73" i="4"/>
  <c r="AK26" i="5"/>
  <c r="AK30" i="4"/>
  <c r="AK49" i="4" s="1"/>
  <c r="AK53" i="4" s="1"/>
  <c r="AK45" i="5" s="1"/>
  <c r="AK28" i="3"/>
  <c r="AK28" i="2"/>
  <c r="AL35" i="1"/>
  <c r="AL38" i="8"/>
  <c r="AL38" i="5"/>
  <c r="AN78" i="1"/>
  <c r="AN79" i="1" s="1"/>
  <c r="DW77" i="1"/>
  <c r="AI39" i="8"/>
  <c r="AI39" i="5"/>
  <c r="AJ92" i="1"/>
  <c r="AJ62" i="4"/>
  <c r="AJ63" i="4" s="1"/>
  <c r="AJ55" i="4"/>
  <c r="AI37" i="8"/>
  <c r="AI37" i="5"/>
  <c r="AI93" i="1"/>
  <c r="AJ88" i="1"/>
  <c r="AL44" i="9"/>
  <c r="AM53" i="8"/>
  <c r="J32" i="2"/>
  <c r="J67" i="4"/>
  <c r="J68" i="4" s="1"/>
  <c r="AJ36" i="6"/>
  <c r="AJ40" i="2" s="1"/>
  <c r="AJ47" i="5"/>
  <c r="AI62" i="4"/>
  <c r="AI63" i="4" s="1"/>
  <c r="AI55" i="4"/>
  <c r="AO76" i="1"/>
  <c r="AK35" i="6"/>
  <c r="AO31" i="2"/>
  <c r="AI40" i="3"/>
  <c r="AK35" i="9"/>
  <c r="AH40" i="6"/>
  <c r="AH42" i="6" s="1"/>
  <c r="AH41" i="5"/>
  <c r="AI41" i="2" l="1"/>
  <c r="J30" i="3"/>
  <c r="J34" i="3" s="1"/>
  <c r="J69" i="7"/>
  <c r="J56" i="8"/>
  <c r="J57" i="8" s="1"/>
  <c r="J58" i="8" s="1"/>
  <c r="AP47" i="1"/>
  <c r="AP36" i="1" s="1"/>
  <c r="AF64" i="8"/>
  <c r="AF65" i="8" s="1"/>
  <c r="AM59" i="3"/>
  <c r="AM39" i="3"/>
  <c r="AI40" i="9"/>
  <c r="AI42" i="9" s="1"/>
  <c r="AI41" i="8"/>
  <c r="AQ42" i="1"/>
  <c r="AJ41" i="3"/>
  <c r="DW34" i="5"/>
  <c r="G16" i="5" s="1"/>
  <c r="AN91" i="1"/>
  <c r="AN85" i="1"/>
  <c r="J31" i="6"/>
  <c r="J56" i="5"/>
  <c r="J69" i="4"/>
  <c r="J30" i="2"/>
  <c r="AN44" i="6"/>
  <c r="AO53" i="5"/>
  <c r="DW53" i="5"/>
  <c r="AK54" i="4"/>
  <c r="AO36" i="1"/>
  <c r="AK36" i="6"/>
  <c r="AK40" i="2" s="1"/>
  <c r="AK41" i="2" s="1"/>
  <c r="AK47" i="5"/>
  <c r="AN37" i="6"/>
  <c r="DW46" i="5"/>
  <c r="AL59" i="2"/>
  <c r="AL39" i="2"/>
  <c r="AN37" i="9"/>
  <c r="DW46" i="8"/>
  <c r="AN29" i="4"/>
  <c r="AM46" i="4"/>
  <c r="AL59" i="3"/>
  <c r="AL39" i="3"/>
  <c r="AF64" i="5"/>
  <c r="AF65" i="5" s="1"/>
  <c r="AL54" i="7"/>
  <c r="AM44" i="9"/>
  <c r="AN53" i="8"/>
  <c r="AJ39" i="8"/>
  <c r="AJ39" i="5"/>
  <c r="AK92" i="1"/>
  <c r="AK40" i="8"/>
  <c r="AK40" i="5"/>
  <c r="AL109" i="1"/>
  <c r="AK54" i="7"/>
  <c r="AO60" i="3"/>
  <c r="J38" i="9"/>
  <c r="AK36" i="9"/>
  <c r="AK40" i="3" s="1"/>
  <c r="AK41" i="3" s="1"/>
  <c r="AK47" i="8"/>
  <c r="AO60" i="2"/>
  <c r="AM59" i="2"/>
  <c r="AM39" i="2"/>
  <c r="AN29" i="7"/>
  <c r="AM46" i="7"/>
  <c r="AJ37" i="8"/>
  <c r="AJ37" i="5"/>
  <c r="AJ93" i="1"/>
  <c r="AK88" i="1"/>
  <c r="AJ41" i="2"/>
  <c r="I50" i="9"/>
  <c r="I48" i="6"/>
  <c r="AI40" i="6"/>
  <c r="AI42" i="6" s="1"/>
  <c r="AI41" i="5"/>
  <c r="AL26" i="9"/>
  <c r="AL73" i="7"/>
  <c r="AL26" i="8"/>
  <c r="AL30" i="7"/>
  <c r="AL49" i="7" s="1"/>
  <c r="AL53" i="7" s="1"/>
  <c r="AL45" i="8" s="1"/>
  <c r="AL26" i="6"/>
  <c r="AL73" i="4"/>
  <c r="AL26" i="5"/>
  <c r="AL30" i="4"/>
  <c r="AL49" i="4" s="1"/>
  <c r="AL53" i="4" s="1"/>
  <c r="AL45" i="5" s="1"/>
  <c r="AL28" i="2"/>
  <c r="AL28" i="3"/>
  <c r="AM35" i="1"/>
  <c r="AR34" i="1"/>
  <c r="AR42" i="1" s="1"/>
  <c r="AR76" i="1" s="1"/>
  <c r="AQ31" i="1"/>
  <c r="AQ44" i="1" s="1"/>
  <c r="AQ46" i="1" s="1"/>
  <c r="AR45" i="1"/>
  <c r="DW34" i="8"/>
  <c r="G16" i="8" s="1"/>
  <c r="AL54" i="4" l="1"/>
  <c r="AL62" i="4" s="1"/>
  <c r="AL63" i="4" s="1"/>
  <c r="AG64" i="5"/>
  <c r="AG65" i="5" s="1"/>
  <c r="J20" i="8"/>
  <c r="AQ47" i="1"/>
  <c r="AQ76" i="1"/>
  <c r="AL36" i="6"/>
  <c r="AL40" i="2" s="1"/>
  <c r="AL41" i="2" s="1"/>
  <c r="AL47" i="5"/>
  <c r="AN46" i="7"/>
  <c r="AO29" i="7"/>
  <c r="AN46" i="4"/>
  <c r="AO29" i="4"/>
  <c r="J49" i="9"/>
  <c r="J76" i="8" s="1"/>
  <c r="I77" i="8"/>
  <c r="I32" i="8"/>
  <c r="J74" i="8"/>
  <c r="J58" i="3"/>
  <c r="AN44" i="9"/>
  <c r="AO53" i="8"/>
  <c r="DW53" i="8"/>
  <c r="J34" i="2"/>
  <c r="AK39" i="8"/>
  <c r="AK39" i="5"/>
  <c r="AL92" i="1"/>
  <c r="J63" i="3"/>
  <c r="J43" i="3"/>
  <c r="AL36" i="9"/>
  <c r="AL40" i="3" s="1"/>
  <c r="AL41" i="3" s="1"/>
  <c r="AL47" i="8"/>
  <c r="J57" i="5"/>
  <c r="J58" i="5" s="1"/>
  <c r="AG64" i="8"/>
  <c r="AG65" i="8" s="1"/>
  <c r="AK37" i="8"/>
  <c r="AK37" i="5"/>
  <c r="AL88" i="1"/>
  <c r="AK93" i="1"/>
  <c r="J38" i="6"/>
  <c r="AL62" i="7"/>
  <c r="AL63" i="7" s="1"/>
  <c r="AL55" i="7"/>
  <c r="AN37" i="3"/>
  <c r="AN37" i="2"/>
  <c r="AJ40" i="6"/>
  <c r="AJ42" i="6" s="1"/>
  <c r="AJ41" i="5"/>
  <c r="AK62" i="7"/>
  <c r="AK63" i="7" s="1"/>
  <c r="AK55" i="7"/>
  <c r="AL55" i="4"/>
  <c r="AO27" i="9"/>
  <c r="AO27" i="8"/>
  <c r="AO31" i="7"/>
  <c r="AO27" i="6"/>
  <c r="AO27" i="5"/>
  <c r="AO31" i="4"/>
  <c r="AO69" i="1"/>
  <c r="AO63" i="1"/>
  <c r="AO62" i="1"/>
  <c r="AO60" i="1"/>
  <c r="AO64" i="1"/>
  <c r="AO66" i="1"/>
  <c r="AO55" i="1"/>
  <c r="AO65" i="1"/>
  <c r="AO54" i="1"/>
  <c r="AO61" i="1"/>
  <c r="AO68" i="1"/>
  <c r="AO59" i="1"/>
  <c r="AO67" i="1"/>
  <c r="AO77" i="1"/>
  <c r="AO78" i="1" s="1"/>
  <c r="AN38" i="8"/>
  <c r="DW38" i="8" s="1"/>
  <c r="AN38" i="5"/>
  <c r="DW38" i="5" s="1"/>
  <c r="DW91" i="1"/>
  <c r="AS34" i="1"/>
  <c r="AR31" i="1"/>
  <c r="AR44" i="1" s="1"/>
  <c r="AR46" i="1" s="1"/>
  <c r="AS45" i="1"/>
  <c r="AJ40" i="9"/>
  <c r="AJ42" i="9" s="1"/>
  <c r="AJ41" i="8"/>
  <c r="AL40" i="8"/>
  <c r="AL40" i="5"/>
  <c r="AM109" i="1"/>
  <c r="AK62" i="4"/>
  <c r="AK63" i="4" s="1"/>
  <c r="AK55" i="4"/>
  <c r="AP27" i="9"/>
  <c r="AP27" i="8"/>
  <c r="AP31" i="7"/>
  <c r="AP27" i="6"/>
  <c r="AP27" i="5"/>
  <c r="AP31" i="4"/>
  <c r="AP66" i="1"/>
  <c r="AP64" i="1"/>
  <c r="AP62" i="1"/>
  <c r="AP59" i="1"/>
  <c r="AP63" i="1"/>
  <c r="AP54" i="1"/>
  <c r="AP55" i="1"/>
  <c r="AP69" i="1"/>
  <c r="AP65" i="1"/>
  <c r="AP60" i="1"/>
  <c r="AP68" i="1"/>
  <c r="AP67" i="1"/>
  <c r="AP61" i="1"/>
  <c r="AP77" i="1"/>
  <c r="AM26" i="9"/>
  <c r="AM26" i="8"/>
  <c r="AM73" i="7"/>
  <c r="AM30" i="7"/>
  <c r="AM49" i="7" s="1"/>
  <c r="AM53" i="7" s="1"/>
  <c r="AM45" i="8" s="1"/>
  <c r="AM26" i="6"/>
  <c r="AM26" i="5"/>
  <c r="AM73" i="4"/>
  <c r="AM30" i="4"/>
  <c r="AM49" i="4" s="1"/>
  <c r="AM53" i="4" s="1"/>
  <c r="AM45" i="5" s="1"/>
  <c r="AM28" i="3"/>
  <c r="AM28" i="2"/>
  <c r="AN35" i="1"/>
  <c r="I50" i="6"/>
  <c r="AO44" i="6"/>
  <c r="AP53" i="5"/>
  <c r="AP57" i="1" l="1"/>
  <c r="J64" i="3"/>
  <c r="J73" i="8"/>
  <c r="J67" i="8" s="1"/>
  <c r="AH64" i="5"/>
  <c r="AH65" i="5" s="1"/>
  <c r="AH64" i="8"/>
  <c r="AH65" i="8"/>
  <c r="AR47" i="1"/>
  <c r="AR36" i="1" s="1"/>
  <c r="J20" i="5"/>
  <c r="AP44" i="6"/>
  <c r="AQ53" i="5"/>
  <c r="AO79" i="1"/>
  <c r="AO46" i="8"/>
  <c r="AO37" i="9" s="1"/>
  <c r="AO46" i="5"/>
  <c r="AO37" i="6" s="1"/>
  <c r="J74" i="5"/>
  <c r="J58" i="2"/>
  <c r="AM36" i="6"/>
  <c r="AM40" i="2" s="1"/>
  <c r="AM41" i="2" s="1"/>
  <c r="AM47" i="5"/>
  <c r="J63" i="2"/>
  <c r="J43" i="2"/>
  <c r="AO71" i="1"/>
  <c r="J49" i="6"/>
  <c r="J76" i="5" s="1"/>
  <c r="I77" i="5"/>
  <c r="I32" i="5"/>
  <c r="AM36" i="9"/>
  <c r="AM40" i="3" s="1"/>
  <c r="AM41" i="3" s="1"/>
  <c r="AM47" i="8"/>
  <c r="AT34" i="1"/>
  <c r="AS31" i="1"/>
  <c r="AS44" i="1" s="1"/>
  <c r="AS46" i="1" s="1"/>
  <c r="AS47" i="1" s="1"/>
  <c r="AS36" i="1" s="1"/>
  <c r="AN59" i="2"/>
  <c r="AN39" i="2"/>
  <c r="AM54" i="4"/>
  <c r="AO44" i="9"/>
  <c r="AP53" i="8"/>
  <c r="I35" i="8"/>
  <c r="I42" i="8" s="1"/>
  <c r="I61" i="8" s="1"/>
  <c r="AM54" i="7"/>
  <c r="AS42" i="1"/>
  <c r="AO57" i="1"/>
  <c r="AN59" i="3"/>
  <c r="AN39" i="3"/>
  <c r="AL37" i="8"/>
  <c r="AL37" i="5"/>
  <c r="AM88" i="1"/>
  <c r="AL93" i="1"/>
  <c r="AK40" i="6"/>
  <c r="AK42" i="6" s="1"/>
  <c r="AK41" i="5"/>
  <c r="J45" i="3"/>
  <c r="J46" i="3" s="1"/>
  <c r="J62" i="3"/>
  <c r="AQ36" i="1"/>
  <c r="AK40" i="9"/>
  <c r="AK42" i="9" s="1"/>
  <c r="AK41" i="8"/>
  <c r="AP29" i="4"/>
  <c r="AP78" i="1"/>
  <c r="AP79" i="1" s="1"/>
  <c r="AP71" i="1"/>
  <c r="AL39" i="8"/>
  <c r="AL39" i="5"/>
  <c r="AM92" i="1"/>
  <c r="AN26" i="9"/>
  <c r="AN73" i="7"/>
  <c r="AN26" i="8"/>
  <c r="AN30" i="7"/>
  <c r="AN49" i="7" s="1"/>
  <c r="AN53" i="7" s="1"/>
  <c r="AN45" i="8" s="1"/>
  <c r="AN26" i="6"/>
  <c r="AN26" i="5"/>
  <c r="AN73" i="4"/>
  <c r="AN30" i="4"/>
  <c r="AN49" i="4" s="1"/>
  <c r="AN53" i="4" s="1"/>
  <c r="AN45" i="5" s="1"/>
  <c r="AN28" i="3"/>
  <c r="AN28" i="2"/>
  <c r="AO35" i="1"/>
  <c r="DW35" i="1"/>
  <c r="AM40" i="8"/>
  <c r="AM40" i="5"/>
  <c r="AN109" i="1"/>
  <c r="AP29" i="7"/>
  <c r="AP46" i="8"/>
  <c r="AP37" i="9" s="1"/>
  <c r="AP46" i="5"/>
  <c r="AP37" i="6" s="1"/>
  <c r="J71" i="8" l="1"/>
  <c r="J49" i="8" s="1"/>
  <c r="J46" i="9" s="1"/>
  <c r="J68" i="8"/>
  <c r="J72" i="8"/>
  <c r="AN36" i="9"/>
  <c r="AN40" i="3" s="1"/>
  <c r="AN41" i="3" s="1"/>
  <c r="AN47" i="8"/>
  <c r="DW47" i="8" s="1"/>
  <c r="G18" i="8" s="1"/>
  <c r="DW45" i="8"/>
  <c r="AN40" i="8"/>
  <c r="DW40" i="8" s="1"/>
  <c r="AN40" i="5"/>
  <c r="DW40" i="5" s="1"/>
  <c r="AO109" i="1"/>
  <c r="DW109" i="1"/>
  <c r="J64" i="2"/>
  <c r="AT31" i="1"/>
  <c r="AT44" i="1" s="1"/>
  <c r="AU34" i="1"/>
  <c r="AU42" i="1" s="1"/>
  <c r="AP46" i="4"/>
  <c r="AQ29" i="4"/>
  <c r="J47" i="3"/>
  <c r="AO90" i="1"/>
  <c r="AP90" i="1" s="1"/>
  <c r="AM62" i="4"/>
  <c r="AM63" i="4" s="1"/>
  <c r="AM55" i="4"/>
  <c r="AL40" i="6"/>
  <c r="AL42" i="6" s="1"/>
  <c r="AL41" i="5"/>
  <c r="DW26" i="9"/>
  <c r="G14" i="9" s="1"/>
  <c r="DW26" i="8"/>
  <c r="G14" i="8" s="1"/>
  <c r="DW26" i="6"/>
  <c r="G14" i="6" s="1"/>
  <c r="DW30" i="7"/>
  <c r="G14" i="7" s="1"/>
  <c r="DW26" i="5"/>
  <c r="G14" i="5" s="1"/>
  <c r="DW30" i="4"/>
  <c r="G14" i="4" s="1"/>
  <c r="AN54" i="4"/>
  <c r="AS76" i="1"/>
  <c r="AS77" i="1" s="1"/>
  <c r="AS78" i="1" s="1"/>
  <c r="AS79" i="1" s="1"/>
  <c r="I35" i="5"/>
  <c r="I42" i="5" s="1"/>
  <c r="I61" i="5" s="1"/>
  <c r="AO26" i="9"/>
  <c r="AO26" i="8"/>
  <c r="AO73" i="7"/>
  <c r="AO30" i="7"/>
  <c r="AO49" i="7" s="1"/>
  <c r="AO26" i="6"/>
  <c r="AO26" i="5"/>
  <c r="AO30" i="4"/>
  <c r="AO49" i="4" s="1"/>
  <c r="AO73" i="4"/>
  <c r="AO28" i="3"/>
  <c r="AO28" i="2"/>
  <c r="AP35" i="1"/>
  <c r="AM39" i="8"/>
  <c r="AM39" i="5"/>
  <c r="AN92" i="1"/>
  <c r="AQ27" i="9"/>
  <c r="AQ27" i="8"/>
  <c r="AQ27" i="6"/>
  <c r="AQ31" i="7"/>
  <c r="AR35" i="7" s="1"/>
  <c r="AQ27" i="5"/>
  <c r="AQ31" i="4"/>
  <c r="AR35" i="4" s="1"/>
  <c r="AQ63" i="1"/>
  <c r="AQ61" i="1"/>
  <c r="AQ60" i="1"/>
  <c r="AQ62" i="1"/>
  <c r="AQ54" i="1"/>
  <c r="AQ55" i="1"/>
  <c r="AQ64" i="1"/>
  <c r="AQ67" i="1"/>
  <c r="AQ65" i="1"/>
  <c r="AQ68" i="1"/>
  <c r="AQ66" i="1"/>
  <c r="AQ59" i="1"/>
  <c r="AQ69" i="1"/>
  <c r="AQ77" i="1"/>
  <c r="AQ78" i="1" s="1"/>
  <c r="AQ79" i="1" s="1"/>
  <c r="AN54" i="7"/>
  <c r="J73" i="5"/>
  <c r="AS27" i="9"/>
  <c r="AS27" i="8"/>
  <c r="AS31" i="7"/>
  <c r="AS27" i="6"/>
  <c r="AS27" i="5"/>
  <c r="AS31" i="4"/>
  <c r="AS62" i="1"/>
  <c r="AS61" i="1"/>
  <c r="AS59" i="1"/>
  <c r="AS69" i="1"/>
  <c r="AS64" i="1"/>
  <c r="AS54" i="1"/>
  <c r="AS60" i="1"/>
  <c r="AS55" i="1"/>
  <c r="AS67" i="1"/>
  <c r="AS68" i="1"/>
  <c r="AS66" i="1"/>
  <c r="AS63" i="1"/>
  <c r="AS65" i="1"/>
  <c r="AT45" i="1"/>
  <c r="AR27" i="9"/>
  <c r="AR27" i="8"/>
  <c r="AR31" i="7"/>
  <c r="AR27" i="6"/>
  <c r="AR27" i="5"/>
  <c r="AR31" i="4"/>
  <c r="AR62" i="1"/>
  <c r="AR60" i="1"/>
  <c r="AR59" i="1"/>
  <c r="AR69" i="1"/>
  <c r="AR65" i="1"/>
  <c r="AR61" i="1"/>
  <c r="AR54" i="1"/>
  <c r="AR55" i="1"/>
  <c r="AR63" i="1"/>
  <c r="AR64" i="1"/>
  <c r="AR68" i="1"/>
  <c r="AR67" i="1"/>
  <c r="AR66" i="1"/>
  <c r="AR77" i="1"/>
  <c r="AN36" i="6"/>
  <c r="AN40" i="2" s="1"/>
  <c r="AN41" i="2" s="1"/>
  <c r="AN47" i="5"/>
  <c r="DW47" i="5" s="1"/>
  <c r="G18" i="5" s="1"/>
  <c r="DW45" i="5"/>
  <c r="AM37" i="8"/>
  <c r="AM37" i="5"/>
  <c r="AN88" i="1"/>
  <c r="AM93" i="1"/>
  <c r="AM62" i="7"/>
  <c r="AM63" i="7" s="1"/>
  <c r="AM55" i="7"/>
  <c r="AI64" i="8"/>
  <c r="AI65" i="8" s="1"/>
  <c r="AO91" i="1"/>
  <c r="AO85" i="1"/>
  <c r="AO46" i="7"/>
  <c r="AL40" i="9"/>
  <c r="AL42" i="9" s="1"/>
  <c r="AL41" i="8"/>
  <c r="AP34" i="5"/>
  <c r="AP73" i="1"/>
  <c r="AP34" i="8"/>
  <c r="AO34" i="5"/>
  <c r="AO73" i="1"/>
  <c r="AO34" i="8"/>
  <c r="AP91" i="1"/>
  <c r="AP85" i="1"/>
  <c r="AT42" i="1"/>
  <c r="AQ44" i="6"/>
  <c r="AR53" i="5"/>
  <c r="AP46" i="7"/>
  <c r="AQ29" i="7"/>
  <c r="AO46" i="4"/>
  <c r="AP44" i="9"/>
  <c r="AQ53" i="8"/>
  <c r="J62" i="2"/>
  <c r="J45" i="2"/>
  <c r="J46" i="2" s="1"/>
  <c r="AI64" i="5"/>
  <c r="AI65" i="5" s="1"/>
  <c r="AS57" i="1" l="1"/>
  <c r="AR57" i="1"/>
  <c r="AT46" i="1"/>
  <c r="AT47" i="1" s="1"/>
  <c r="AT36" i="1" s="1"/>
  <c r="AT54" i="1" s="1"/>
  <c r="K32" i="3"/>
  <c r="J50" i="8"/>
  <c r="J51" i="8" s="1"/>
  <c r="J59" i="8" s="1"/>
  <c r="K75" i="8"/>
  <c r="AJ64" i="5"/>
  <c r="AJ65" i="5" s="1"/>
  <c r="AQ44" i="9"/>
  <c r="AR53" i="8"/>
  <c r="AP38" i="8"/>
  <c r="AP38" i="5"/>
  <c r="AM40" i="9"/>
  <c r="AM42" i="9" s="1"/>
  <c r="AM41" i="8"/>
  <c r="AR46" i="8"/>
  <c r="AR46" i="5"/>
  <c r="AQ91" i="1"/>
  <c r="AP35" i="9"/>
  <c r="AO35" i="9"/>
  <c r="AO38" i="8"/>
  <c r="AO38" i="5"/>
  <c r="AQ46" i="8"/>
  <c r="AQ37" i="9" s="1"/>
  <c r="AQ46" i="5"/>
  <c r="AQ37" i="6" s="1"/>
  <c r="AP26" i="9"/>
  <c r="AP26" i="8"/>
  <c r="AP73" i="7"/>
  <c r="AP30" i="7"/>
  <c r="AP49" i="7" s="1"/>
  <c r="AP53" i="7" s="1"/>
  <c r="AP45" i="8" s="1"/>
  <c r="AP26" i="6"/>
  <c r="AP73" i="4"/>
  <c r="AP26" i="5"/>
  <c r="AP30" i="4"/>
  <c r="AP49" i="4" s="1"/>
  <c r="AP53" i="4" s="1"/>
  <c r="AP45" i="5" s="1"/>
  <c r="AP28" i="3"/>
  <c r="AP28" i="2"/>
  <c r="AQ35" i="1"/>
  <c r="AO40" i="8"/>
  <c r="AO40" i="5"/>
  <c r="AP109" i="1"/>
  <c r="AO53" i="7"/>
  <c r="AO45" i="8" s="1"/>
  <c r="AO37" i="3"/>
  <c r="AO37" i="2"/>
  <c r="AR29" i="7"/>
  <c r="AP35" i="6"/>
  <c r="AO35" i="6"/>
  <c r="AJ64" i="8"/>
  <c r="AJ65" i="8" s="1"/>
  <c r="AQ71" i="1"/>
  <c r="AR31" i="2"/>
  <c r="AN62" i="4"/>
  <c r="AN63" i="4" s="1"/>
  <c r="AN55" i="4"/>
  <c r="J47" i="9"/>
  <c r="J48" i="9" s="1"/>
  <c r="J50" i="9" s="1"/>
  <c r="AO53" i="4"/>
  <c r="AO45" i="5" s="1"/>
  <c r="AR29" i="4"/>
  <c r="AR44" i="6"/>
  <c r="AS53" i="5"/>
  <c r="AR31" i="3"/>
  <c r="J47" i="2"/>
  <c r="AU45" i="1"/>
  <c r="AT27" i="5"/>
  <c r="AT67" i="1"/>
  <c r="J68" i="5"/>
  <c r="J71" i="5"/>
  <c r="J67" i="5"/>
  <c r="J72" i="5"/>
  <c r="AT76" i="1"/>
  <c r="AN37" i="8"/>
  <c r="AN37" i="5"/>
  <c r="AO88" i="1"/>
  <c r="AN93" i="1"/>
  <c r="DW93" i="1" s="1"/>
  <c r="DW88" i="1"/>
  <c r="AN62" i="7"/>
  <c r="AN63" i="7" s="1"/>
  <c r="AN55" i="7"/>
  <c r="AN39" i="8"/>
  <c r="DW39" i="8" s="1"/>
  <c r="AN39" i="5"/>
  <c r="DW39" i="5" s="1"/>
  <c r="DW92" i="1"/>
  <c r="AO92" i="1"/>
  <c r="AV34" i="1"/>
  <c r="AV45" i="1" s="1"/>
  <c r="AU31" i="1"/>
  <c r="AU44" i="1" s="1"/>
  <c r="AV42" i="1"/>
  <c r="AP37" i="3"/>
  <c r="AP37" i="2"/>
  <c r="AM40" i="6"/>
  <c r="AM42" i="6" s="1"/>
  <c r="AM41" i="5"/>
  <c r="AR78" i="1"/>
  <c r="AR79" i="1" s="1"/>
  <c r="AR71" i="1"/>
  <c r="AS46" i="8"/>
  <c r="AS46" i="5"/>
  <c r="AS71" i="1"/>
  <c r="AS85" i="1" s="1"/>
  <c r="AQ57" i="1"/>
  <c r="AT27" i="6" l="1"/>
  <c r="AS37" i="6"/>
  <c r="AT77" i="1"/>
  <c r="AT78" i="1" s="1"/>
  <c r="AT79" i="1" s="1"/>
  <c r="AT64" i="1"/>
  <c r="AT27" i="8"/>
  <c r="AS37" i="9"/>
  <c r="AT55" i="1"/>
  <c r="AT27" i="9"/>
  <c r="AV76" i="1"/>
  <c r="AT61" i="1"/>
  <c r="AP54" i="7"/>
  <c r="AT68" i="1"/>
  <c r="AU46" i="1"/>
  <c r="AU47" i="1" s="1"/>
  <c r="AU36" i="1" s="1"/>
  <c r="AU27" i="5" s="1"/>
  <c r="AT65" i="1"/>
  <c r="AO54" i="7"/>
  <c r="AO62" i="7" s="1"/>
  <c r="AO63" i="7" s="1"/>
  <c r="AT46" i="8"/>
  <c r="AT37" i="9" s="1"/>
  <c r="AT63" i="1"/>
  <c r="AT59" i="1"/>
  <c r="AT71" i="1" s="1"/>
  <c r="K61" i="3"/>
  <c r="AT69" i="1"/>
  <c r="AT31" i="7"/>
  <c r="AU35" i="7" s="1"/>
  <c r="AT62" i="1"/>
  <c r="AT60" i="1"/>
  <c r="AT66" i="1"/>
  <c r="AT31" i="4"/>
  <c r="AU35" i="4" s="1"/>
  <c r="AU31" i="2" s="1"/>
  <c r="AU60" i="2" s="1"/>
  <c r="K67" i="7"/>
  <c r="K68" i="7" s="1"/>
  <c r="K31" i="9" s="1"/>
  <c r="K38" i="9" s="1"/>
  <c r="AU31" i="3"/>
  <c r="AU60" i="3" s="1"/>
  <c r="AK64" i="8"/>
  <c r="AK65" i="8" s="1"/>
  <c r="AS37" i="2"/>
  <c r="AS37" i="3"/>
  <c r="AN40" i="6"/>
  <c r="AN42" i="6" s="1"/>
  <c r="AN41" i="5"/>
  <c r="DW41" i="5" s="1"/>
  <c r="G17" i="5" s="1"/>
  <c r="DW37" i="5"/>
  <c r="AO59" i="3"/>
  <c r="AO39" i="3"/>
  <c r="AP36" i="6"/>
  <c r="AP40" i="2" s="1"/>
  <c r="AP47" i="5"/>
  <c r="AQ38" i="8"/>
  <c r="AQ38" i="5"/>
  <c r="AO39" i="8"/>
  <c r="AO39" i="5"/>
  <c r="AP92" i="1"/>
  <c r="AQ73" i="1"/>
  <c r="AQ34" i="5"/>
  <c r="AQ34" i="8"/>
  <c r="AO36" i="9"/>
  <c r="AO40" i="3" s="1"/>
  <c r="AO47" i="8"/>
  <c r="K56" i="8"/>
  <c r="K30" i="3"/>
  <c r="K34" i="3" s="1"/>
  <c r="AS44" i="6"/>
  <c r="AT53" i="5"/>
  <c r="AP40" i="8"/>
  <c r="AP40" i="5"/>
  <c r="AQ109" i="1"/>
  <c r="AN40" i="9"/>
  <c r="AN42" i="9" s="1"/>
  <c r="AN41" i="8"/>
  <c r="DW41" i="8" s="1"/>
  <c r="G17" i="8" s="1"/>
  <c r="DW37" i="8"/>
  <c r="AP62" i="7"/>
  <c r="AP63" i="7" s="1"/>
  <c r="AP55" i="7"/>
  <c r="AP36" i="9"/>
  <c r="AP40" i="3" s="1"/>
  <c r="AP47" i="8"/>
  <c r="AR37" i="6"/>
  <c r="AP59" i="2"/>
  <c r="AP39" i="2"/>
  <c r="AQ46" i="4"/>
  <c r="AR37" i="9"/>
  <c r="AU27" i="9"/>
  <c r="AU27" i="8"/>
  <c r="AU31" i="7"/>
  <c r="AU27" i="6"/>
  <c r="AU31" i="4"/>
  <c r="AU61" i="1"/>
  <c r="AU54" i="1"/>
  <c r="AU64" i="1"/>
  <c r="AU63" i="1"/>
  <c r="AU68" i="1"/>
  <c r="AU67" i="1"/>
  <c r="AP59" i="3"/>
  <c r="AP39" i="3"/>
  <c r="J49" i="5"/>
  <c r="AR46" i="4"/>
  <c r="AS29" i="4"/>
  <c r="AR91" i="1"/>
  <c r="AR85" i="1"/>
  <c r="AR46" i="7"/>
  <c r="AS29" i="7"/>
  <c r="AR44" i="9"/>
  <c r="AS53" i="8"/>
  <c r="AP54" i="4"/>
  <c r="AO36" i="6"/>
  <c r="AO47" i="5"/>
  <c r="AQ46" i="7"/>
  <c r="AQ26" i="9"/>
  <c r="AQ73" i="7"/>
  <c r="AQ26" i="8"/>
  <c r="AQ30" i="7"/>
  <c r="AQ49" i="7" s="1"/>
  <c r="AQ26" i="6"/>
  <c r="AQ73" i="4"/>
  <c r="AQ26" i="5"/>
  <c r="AQ28" i="3"/>
  <c r="AQ30" i="4"/>
  <c r="AQ49" i="4" s="1"/>
  <c r="AQ53" i="4" s="1"/>
  <c r="AQ45" i="5" s="1"/>
  <c r="AQ28" i="2"/>
  <c r="AR35" i="1"/>
  <c r="AO54" i="4"/>
  <c r="AK64" i="5"/>
  <c r="AK65" i="5" s="1"/>
  <c r="K49" i="9"/>
  <c r="K76" i="8" s="1"/>
  <c r="J77" i="8"/>
  <c r="J32" i="8"/>
  <c r="AQ90" i="1"/>
  <c r="AR90" i="1" s="1"/>
  <c r="AS90" i="1" s="1"/>
  <c r="AR73" i="1"/>
  <c r="AR34" i="5"/>
  <c r="AR34" i="8"/>
  <c r="AS73" i="1"/>
  <c r="AS34" i="8"/>
  <c r="AS34" i="5"/>
  <c r="AW34" i="1"/>
  <c r="AW42" i="1" s="1"/>
  <c r="AV31" i="1"/>
  <c r="AV44" i="1" s="1"/>
  <c r="AV46" i="1" s="1"/>
  <c r="AW45" i="1"/>
  <c r="AO37" i="8"/>
  <c r="AO37" i="5"/>
  <c r="AP88" i="1"/>
  <c r="AO93" i="1"/>
  <c r="AR60" i="3"/>
  <c r="AR60" i="2"/>
  <c r="AO59" i="2"/>
  <c r="AO39" i="2"/>
  <c r="AQ85" i="1"/>
  <c r="AU76" i="1"/>
  <c r="AU77" i="1" s="1"/>
  <c r="AU78" i="1" s="1"/>
  <c r="AU79" i="1" s="1"/>
  <c r="AT57" i="1" l="1"/>
  <c r="AT90" i="1" s="1"/>
  <c r="AT46" i="5"/>
  <c r="AT37" i="6" s="1"/>
  <c r="AU65" i="1"/>
  <c r="AS35" i="9"/>
  <c r="AU66" i="1"/>
  <c r="K69" i="7"/>
  <c r="AU62" i="1"/>
  <c r="AU46" i="8"/>
  <c r="AU37" i="9" s="1"/>
  <c r="AU69" i="1"/>
  <c r="AO55" i="7"/>
  <c r="AU55" i="1"/>
  <c r="AU59" i="1"/>
  <c r="AV47" i="1"/>
  <c r="AV36" i="1" s="1"/>
  <c r="AV66" i="1" s="1"/>
  <c r="AU60" i="1"/>
  <c r="AU71" i="1" s="1"/>
  <c r="AW76" i="1"/>
  <c r="AS35" i="6"/>
  <c r="AV62" i="1"/>
  <c r="AV61" i="1"/>
  <c r="AV55" i="1"/>
  <c r="AV77" i="1"/>
  <c r="AV78" i="1" s="1"/>
  <c r="AV79" i="1" s="1"/>
  <c r="AL64" i="8"/>
  <c r="AL65" i="8" s="1"/>
  <c r="AP62" i="4"/>
  <c r="AP63" i="4" s="1"/>
  <c r="AP55" i="4"/>
  <c r="AR26" i="9"/>
  <c r="AR26" i="8"/>
  <c r="AR73" i="7"/>
  <c r="AR30" i="7"/>
  <c r="AR49" i="7" s="1"/>
  <c r="AR53" i="7" s="1"/>
  <c r="AR45" i="8" s="1"/>
  <c r="AR26" i="6"/>
  <c r="AR73" i="4"/>
  <c r="AR30" i="4"/>
  <c r="AR49" i="4" s="1"/>
  <c r="AR28" i="3"/>
  <c r="AR26" i="5"/>
  <c r="AR28" i="2"/>
  <c r="AS35" i="1"/>
  <c r="AU57" i="1"/>
  <c r="K74" i="8"/>
  <c r="K73" i="8" s="1"/>
  <c r="K58" i="3"/>
  <c r="AX34" i="1"/>
  <c r="AX45" i="1" s="1"/>
  <c r="AW31" i="1"/>
  <c r="AW44" i="1" s="1"/>
  <c r="AW46" i="1" s="1"/>
  <c r="AT34" i="5"/>
  <c r="AT35" i="6" s="1"/>
  <c r="AT73" i="1"/>
  <c r="AT34" i="8"/>
  <c r="AT35" i="9" s="1"/>
  <c r="AO40" i="2"/>
  <c r="AO41" i="2" s="1"/>
  <c r="AQ40" i="8"/>
  <c r="AQ40" i="5"/>
  <c r="AR109" i="1"/>
  <c r="AL64" i="5"/>
  <c r="AL65" i="5" s="1"/>
  <c r="AP37" i="8"/>
  <c r="AP37" i="5"/>
  <c r="AQ88" i="1"/>
  <c r="AP93" i="1"/>
  <c r="J35" i="8"/>
  <c r="J42" i="8" s="1"/>
  <c r="J61" i="8" s="1"/>
  <c r="AS44" i="9"/>
  <c r="AT53" i="8"/>
  <c r="AR37" i="3"/>
  <c r="AR37" i="2"/>
  <c r="AS59" i="3"/>
  <c r="AS39" i="3"/>
  <c r="AS59" i="2"/>
  <c r="AS39" i="2"/>
  <c r="AO62" i="4"/>
  <c r="AO63" i="4" s="1"/>
  <c r="AO55" i="4"/>
  <c r="AO40" i="6"/>
  <c r="AO41" i="5"/>
  <c r="AP39" i="8"/>
  <c r="AP39" i="5"/>
  <c r="AQ92" i="1"/>
  <c r="AQ53" i="7"/>
  <c r="AQ45" i="8" s="1"/>
  <c r="AR38" i="8"/>
  <c r="AR38" i="5"/>
  <c r="AS91" i="1"/>
  <c r="AQ54" i="4"/>
  <c r="AT44" i="6"/>
  <c r="AU53" i="5"/>
  <c r="AR35" i="9"/>
  <c r="AQ35" i="9"/>
  <c r="K63" i="3"/>
  <c r="K43" i="3"/>
  <c r="AP41" i="2"/>
  <c r="AR35" i="6"/>
  <c r="AQ35" i="6"/>
  <c r="AO41" i="3"/>
  <c r="AT29" i="4"/>
  <c r="AS46" i="4"/>
  <c r="AQ37" i="3"/>
  <c r="AQ37" i="2"/>
  <c r="AO40" i="9"/>
  <c r="AO41" i="8"/>
  <c r="AT29" i="7"/>
  <c r="J46" i="6"/>
  <c r="K75" i="5"/>
  <c r="J50" i="5"/>
  <c r="J51" i="5" s="1"/>
  <c r="J59" i="5" s="1"/>
  <c r="AQ36" i="6"/>
  <c r="AQ47" i="5"/>
  <c r="AP41" i="3"/>
  <c r="K57" i="8"/>
  <c r="K58" i="8" s="1"/>
  <c r="AT85" i="1"/>
  <c r="AV57" i="1" l="1"/>
  <c r="AV85" i="1" s="1"/>
  <c r="AV68" i="1"/>
  <c r="AV59" i="1"/>
  <c r="AV69" i="1"/>
  <c r="AW47" i="1"/>
  <c r="AW36" i="1" s="1"/>
  <c r="AW27" i="6" s="1"/>
  <c r="AV63" i="1"/>
  <c r="AV31" i="4"/>
  <c r="AX42" i="1"/>
  <c r="AV67" i="1"/>
  <c r="AV27" i="5"/>
  <c r="AV27" i="6"/>
  <c r="AV60" i="1"/>
  <c r="AV31" i="7"/>
  <c r="AV65" i="1"/>
  <c r="AV64" i="1"/>
  <c r="AV27" i="8"/>
  <c r="AU46" i="5"/>
  <c r="AU37" i="6" s="1"/>
  <c r="AU90" i="1"/>
  <c r="AV54" i="1"/>
  <c r="AV27" i="9"/>
  <c r="AR54" i="7"/>
  <c r="K20" i="8"/>
  <c r="AM64" i="8"/>
  <c r="AM65" i="8" s="1"/>
  <c r="AM64" i="5"/>
  <c r="AM65" i="5" s="1"/>
  <c r="AW27" i="9"/>
  <c r="AW27" i="8"/>
  <c r="AW31" i="7"/>
  <c r="AX35" i="7" s="1"/>
  <c r="AW27" i="5"/>
  <c r="AW62" i="1"/>
  <c r="AW66" i="1"/>
  <c r="AW55" i="1"/>
  <c r="AW65" i="1"/>
  <c r="AW54" i="1"/>
  <c r="AW59" i="1"/>
  <c r="AW64" i="1"/>
  <c r="J47" i="6"/>
  <c r="J48" i="6" s="1"/>
  <c r="J50" i="6" s="1"/>
  <c r="AP40" i="6"/>
  <c r="AP42" i="6" s="1"/>
  <c r="AP41" i="5"/>
  <c r="AO42" i="6"/>
  <c r="AR59" i="2"/>
  <c r="AR39" i="2"/>
  <c r="AQ37" i="8"/>
  <c r="AQ37" i="5"/>
  <c r="AQ93" i="1"/>
  <c r="AR88" i="1"/>
  <c r="AP40" i="9"/>
  <c r="AP42" i="9" s="1"/>
  <c r="AP41" i="8"/>
  <c r="AX76" i="1"/>
  <c r="AR53" i="4"/>
  <c r="AV46" i="8"/>
  <c r="AV37" i="9" s="1"/>
  <c r="AV46" i="5"/>
  <c r="AV37" i="6" s="1"/>
  <c r="AS46" i="7"/>
  <c r="K45" i="3"/>
  <c r="K46" i="3" s="1"/>
  <c r="K62" i="3"/>
  <c r="AS38" i="8"/>
  <c r="AS38" i="5"/>
  <c r="AT91" i="1"/>
  <c r="AY34" i="1"/>
  <c r="AY45" i="1" s="1"/>
  <c r="AX31" i="1"/>
  <c r="AX44" i="1" s="1"/>
  <c r="AX46" i="1" s="1"/>
  <c r="AX47" i="1" s="1"/>
  <c r="AX36" i="1" s="1"/>
  <c r="AV71" i="1"/>
  <c r="K64" i="3"/>
  <c r="K71" i="8"/>
  <c r="K68" i="8"/>
  <c r="K67" i="8"/>
  <c r="K72" i="8"/>
  <c r="AT44" i="9"/>
  <c r="AU53" i="8"/>
  <c r="AO42" i="9"/>
  <c r="AR40" i="8"/>
  <c r="AR40" i="5"/>
  <c r="AS109" i="1"/>
  <c r="AR36" i="9"/>
  <c r="AR40" i="3" s="1"/>
  <c r="AR47" i="8"/>
  <c r="AU29" i="4"/>
  <c r="AQ40" i="2"/>
  <c r="AR55" i="7"/>
  <c r="AR62" i="7"/>
  <c r="AR63" i="7" s="1"/>
  <c r="AQ59" i="2"/>
  <c r="AQ39" i="2"/>
  <c r="AQ36" i="9"/>
  <c r="AQ40" i="3" s="1"/>
  <c r="AQ47" i="8"/>
  <c r="AQ59" i="3"/>
  <c r="AQ39" i="3"/>
  <c r="AQ39" i="8"/>
  <c r="AQ39" i="5"/>
  <c r="AR92" i="1"/>
  <c r="AT46" i="7"/>
  <c r="AU29" i="7"/>
  <c r="AR59" i="3"/>
  <c r="AR39" i="3"/>
  <c r="AT37" i="3"/>
  <c r="AT37" i="2"/>
  <c r="AU44" i="6"/>
  <c r="AV53" i="5"/>
  <c r="K61" i="2"/>
  <c r="K32" i="2"/>
  <c r="K67" i="4"/>
  <c r="K68" i="4" s="1"/>
  <c r="AU34" i="5"/>
  <c r="AU35" i="6" s="1"/>
  <c r="AU73" i="1"/>
  <c r="AU34" i="8"/>
  <c r="AQ54" i="7"/>
  <c r="AS26" i="9"/>
  <c r="AS73" i="7"/>
  <c r="AS26" i="8"/>
  <c r="AS30" i="7"/>
  <c r="AS49" i="7" s="1"/>
  <c r="AS26" i="6"/>
  <c r="AS73" i="4"/>
  <c r="AS26" i="5"/>
  <c r="AS30" i="4"/>
  <c r="AS49" i="4" s="1"/>
  <c r="AS53" i="4" s="1"/>
  <c r="AS45" i="5" s="1"/>
  <c r="AS28" i="3"/>
  <c r="AS28" i="2"/>
  <c r="AT35" i="1"/>
  <c r="AU85" i="1"/>
  <c r="AQ62" i="4"/>
  <c r="AQ63" i="4" s="1"/>
  <c r="AQ55" i="4"/>
  <c r="AW63" i="1" l="1"/>
  <c r="AW77" i="1"/>
  <c r="AW78" i="1" s="1"/>
  <c r="AW79" i="1" s="1"/>
  <c r="AW60" i="1"/>
  <c r="AW67" i="1"/>
  <c r="AW71" i="1" s="1"/>
  <c r="AW85" i="1" s="1"/>
  <c r="AW69" i="1"/>
  <c r="AW68" i="1"/>
  <c r="AW31" i="4"/>
  <c r="AX35" i="4" s="1"/>
  <c r="AW61" i="1"/>
  <c r="AR41" i="3"/>
  <c r="AV37" i="2"/>
  <c r="AV37" i="3"/>
  <c r="AN64" i="8"/>
  <c r="AN65" i="8" s="1"/>
  <c r="AS47" i="5"/>
  <c r="AT59" i="3"/>
  <c r="AT39" i="3"/>
  <c r="AX31" i="3"/>
  <c r="DX35" i="7"/>
  <c r="AQ41" i="3"/>
  <c r="AW57" i="1"/>
  <c r="K49" i="8"/>
  <c r="K47" i="3"/>
  <c r="AR37" i="8"/>
  <c r="AR37" i="5"/>
  <c r="AR93" i="1"/>
  <c r="AS88" i="1"/>
  <c r="K49" i="6"/>
  <c r="K76" i="5" s="1"/>
  <c r="J77" i="5"/>
  <c r="J32" i="5"/>
  <c r="AS53" i="7"/>
  <c r="AS45" i="8" s="1"/>
  <c r="K31" i="6"/>
  <c r="K38" i="6" s="1"/>
  <c r="K56" i="5"/>
  <c r="K69" i="4"/>
  <c r="K30" i="2"/>
  <c r="K34" i="2" s="1"/>
  <c r="AV90" i="1"/>
  <c r="AU46" i="4"/>
  <c r="AV29" i="4"/>
  <c r="AS54" i="7"/>
  <c r="AQ40" i="6"/>
  <c r="AQ42" i="6" s="1"/>
  <c r="AQ41" i="5"/>
  <c r="AX27" i="9"/>
  <c r="AX27" i="8"/>
  <c r="AX31" i="7"/>
  <c r="AX27" i="6"/>
  <c r="AX27" i="5"/>
  <c r="AX31" i="4"/>
  <c r="AX69" i="1"/>
  <c r="AX63" i="1"/>
  <c r="AX62" i="1"/>
  <c r="AX59" i="1"/>
  <c r="AX55" i="1"/>
  <c r="AX66" i="1"/>
  <c r="AX67" i="1"/>
  <c r="AX54" i="1"/>
  <c r="AX68" i="1"/>
  <c r="AX65" i="1"/>
  <c r="AX61" i="1"/>
  <c r="AX60" i="1"/>
  <c r="AX64" i="1"/>
  <c r="AX77" i="1"/>
  <c r="AN64" i="5"/>
  <c r="AN65" i="5" s="1"/>
  <c r="AU35" i="9"/>
  <c r="AT46" i="4"/>
  <c r="AV73" i="1"/>
  <c r="AV34" i="5"/>
  <c r="AV34" i="8"/>
  <c r="AV35" i="9" s="1"/>
  <c r="AQ40" i="9"/>
  <c r="AQ42" i="9" s="1"/>
  <c r="AQ41" i="8"/>
  <c r="AW46" i="8"/>
  <c r="AW37" i="9" s="1"/>
  <c r="AW46" i="5"/>
  <c r="AW37" i="6" s="1"/>
  <c r="AV29" i="7"/>
  <c r="AU46" i="7"/>
  <c r="AV44" i="6"/>
  <c r="AW53" i="5"/>
  <c r="AQ41" i="2"/>
  <c r="AU44" i="9"/>
  <c r="AV53" i="8"/>
  <c r="AU37" i="3"/>
  <c r="AU37" i="2"/>
  <c r="AQ62" i="7"/>
  <c r="AQ63" i="7" s="1"/>
  <c r="AQ55" i="7"/>
  <c r="AZ34" i="1"/>
  <c r="AZ45" i="1" s="1"/>
  <c r="AY31" i="1"/>
  <c r="AY44" i="1" s="1"/>
  <c r="AY46" i="1" s="1"/>
  <c r="AY47" i="1" s="1"/>
  <c r="AY36" i="1" s="1"/>
  <c r="AR45" i="5"/>
  <c r="AS36" i="6" s="1"/>
  <c r="AS40" i="2" s="1"/>
  <c r="AS41" i="2" s="1"/>
  <c r="AR54" i="4"/>
  <c r="AT26" i="9"/>
  <c r="AT26" i="8"/>
  <c r="AT73" i="7"/>
  <c r="AT30" i="7"/>
  <c r="AT49" i="7" s="1"/>
  <c r="AT53" i="7" s="1"/>
  <c r="AT45" i="8" s="1"/>
  <c r="AT26" i="6"/>
  <c r="AT73" i="4"/>
  <c r="AT26" i="5"/>
  <c r="AT30" i="4"/>
  <c r="AT49" i="4" s="1"/>
  <c r="AT53" i="4" s="1"/>
  <c r="AT45" i="5" s="1"/>
  <c r="AT28" i="3"/>
  <c r="AT28" i="2"/>
  <c r="AU35" i="1"/>
  <c r="AR39" i="8"/>
  <c r="AR39" i="5"/>
  <c r="AS92" i="1"/>
  <c r="AS40" i="8"/>
  <c r="AS40" i="5"/>
  <c r="AT109" i="1"/>
  <c r="AY42" i="1"/>
  <c r="AY76" i="1" s="1"/>
  <c r="AX31" i="2"/>
  <c r="DX35" i="4"/>
  <c r="AT38" i="8"/>
  <c r="AT38" i="5"/>
  <c r="AU91" i="1"/>
  <c r="AS54" i="4"/>
  <c r="AT59" i="2"/>
  <c r="AT39" i="2"/>
  <c r="AZ42" i="1" l="1"/>
  <c r="AZ76" i="1" s="1"/>
  <c r="DX76" i="1" s="1"/>
  <c r="AX78" i="1"/>
  <c r="AX79" i="1" s="1"/>
  <c r="AX57" i="1"/>
  <c r="AX90" i="1" s="1"/>
  <c r="AY27" i="9"/>
  <c r="AY27" i="8"/>
  <c r="AY31" i="7"/>
  <c r="AY27" i="6"/>
  <c r="AY27" i="5"/>
  <c r="AY31" i="4"/>
  <c r="AY69" i="1"/>
  <c r="AY62" i="1"/>
  <c r="AY60" i="1"/>
  <c r="AY59" i="1"/>
  <c r="AY55" i="1"/>
  <c r="AY54" i="1"/>
  <c r="AY61" i="1"/>
  <c r="AY67" i="1"/>
  <c r="AY64" i="1"/>
  <c r="AY68" i="1"/>
  <c r="AY65" i="1"/>
  <c r="AY66" i="1"/>
  <c r="AY63" i="1"/>
  <c r="AY77" i="1"/>
  <c r="AY78" i="1" s="1"/>
  <c r="AY79" i="1" s="1"/>
  <c r="AO64" i="5"/>
  <c r="AO65" i="5" s="1"/>
  <c r="AO64" i="8"/>
  <c r="AO65" i="8" s="1"/>
  <c r="AU38" i="8"/>
  <c r="AU38" i="5"/>
  <c r="AV91" i="1"/>
  <c r="AT36" i="6"/>
  <c r="AT40" i="2" s="1"/>
  <c r="AT47" i="5"/>
  <c r="AS37" i="8"/>
  <c r="AS37" i="5"/>
  <c r="AS93" i="1"/>
  <c r="AT88" i="1"/>
  <c r="AZ31" i="1"/>
  <c r="AZ44" i="1" s="1"/>
  <c r="AZ46" i="1" s="1"/>
  <c r="AZ47" i="1" s="1"/>
  <c r="AZ36" i="1" s="1"/>
  <c r="BA34" i="1"/>
  <c r="BA42" i="1" s="1"/>
  <c r="K63" i="2"/>
  <c r="K43" i="2"/>
  <c r="AR40" i="6"/>
  <c r="AR41" i="5"/>
  <c r="H16" i="7"/>
  <c r="AR36" i="6"/>
  <c r="AR40" i="2" s="1"/>
  <c r="AR41" i="2" s="1"/>
  <c r="AR47" i="5"/>
  <c r="AT40" i="8"/>
  <c r="AT40" i="5"/>
  <c r="AU109" i="1"/>
  <c r="AT54" i="4"/>
  <c r="K57" i="5"/>
  <c r="K58" i="5"/>
  <c r="AR40" i="9"/>
  <c r="AR41" i="8"/>
  <c r="AX60" i="3"/>
  <c r="DX31" i="3"/>
  <c r="DX60" i="3" s="1"/>
  <c r="K74" i="5"/>
  <c r="K58" i="2"/>
  <c r="AW35" i="9"/>
  <c r="AT36" i="9"/>
  <c r="AT40" i="3" s="1"/>
  <c r="AT41" i="3" s="1"/>
  <c r="AT47" i="8"/>
  <c r="AT54" i="7"/>
  <c r="AW44" i="6"/>
  <c r="AX53" i="5"/>
  <c r="AV46" i="7"/>
  <c r="AW29" i="7"/>
  <c r="AS55" i="4"/>
  <c r="AS62" i="4"/>
  <c r="AS63" i="4" s="1"/>
  <c r="AS36" i="9"/>
  <c r="AS40" i="3" s="1"/>
  <c r="AS41" i="3" s="1"/>
  <c r="AS47" i="8"/>
  <c r="K46" i="9"/>
  <c r="K47" i="9" s="1"/>
  <c r="K48" i="9" s="1"/>
  <c r="K50" i="9" s="1"/>
  <c r="L75" i="8"/>
  <c r="K50" i="8"/>
  <c r="K51" i="8" s="1"/>
  <c r="K59" i="8" s="1"/>
  <c r="AW34" i="5"/>
  <c r="AW35" i="6" s="1"/>
  <c r="AW73" i="1"/>
  <c r="AW34" i="8"/>
  <c r="AS39" i="8"/>
  <c r="AS39" i="5"/>
  <c r="AT92" i="1"/>
  <c r="AU59" i="2"/>
  <c r="AU39" i="2"/>
  <c r="J35" i="5"/>
  <c r="J42" i="5" s="1"/>
  <c r="J61" i="5" s="1"/>
  <c r="AV35" i="6"/>
  <c r="H16" i="4"/>
  <c r="AU59" i="3"/>
  <c r="AU39" i="3"/>
  <c r="AX46" i="8"/>
  <c r="AX37" i="9" s="1"/>
  <c r="AX46" i="5"/>
  <c r="AX37" i="6" s="1"/>
  <c r="AX71" i="1"/>
  <c r="AS62" i="7"/>
  <c r="AS63" i="7" s="1"/>
  <c r="AS55" i="7"/>
  <c r="AV59" i="3"/>
  <c r="AV39" i="3"/>
  <c r="AV44" i="9"/>
  <c r="AW53" i="8"/>
  <c r="AT41" i="2"/>
  <c r="AX60" i="2"/>
  <c r="DX31" i="2"/>
  <c r="DX60" i="2" s="1"/>
  <c r="AU26" i="9"/>
  <c r="AU73" i="7"/>
  <c r="AU26" i="8"/>
  <c r="AU30" i="7"/>
  <c r="AU49" i="7" s="1"/>
  <c r="AU53" i="7" s="1"/>
  <c r="AU45" i="8" s="1"/>
  <c r="AU26" i="6"/>
  <c r="AU73" i="4"/>
  <c r="AU26" i="5"/>
  <c r="AU30" i="4"/>
  <c r="AU49" i="4" s="1"/>
  <c r="AU53" i="4" s="1"/>
  <c r="AU45" i="5" s="1"/>
  <c r="AU28" i="2"/>
  <c r="AU28" i="3"/>
  <c r="AV35" i="1"/>
  <c r="AR62" i="4"/>
  <c r="AR63" i="4" s="1"/>
  <c r="AR55" i="4"/>
  <c r="AW37" i="3"/>
  <c r="AW37" i="2"/>
  <c r="AV46" i="4"/>
  <c r="AW29" i="4"/>
  <c r="K73" i="5"/>
  <c r="AW90" i="1"/>
  <c r="AV59" i="2"/>
  <c r="AV39" i="2"/>
  <c r="AU54" i="7" l="1"/>
  <c r="AU62" i="7" s="1"/>
  <c r="AU63" i="7" s="1"/>
  <c r="BA35" i="7"/>
  <c r="AZ27" i="9"/>
  <c r="AZ27" i="8"/>
  <c r="AZ31" i="7"/>
  <c r="AZ27" i="6"/>
  <c r="AZ27" i="5"/>
  <c r="AZ31" i="4"/>
  <c r="BA35" i="4" s="1"/>
  <c r="AZ62" i="1"/>
  <c r="AZ69" i="1"/>
  <c r="AZ68" i="1"/>
  <c r="AZ55" i="1"/>
  <c r="AZ65" i="1"/>
  <c r="AZ54" i="1"/>
  <c r="AZ57" i="1" s="1"/>
  <c r="AZ90" i="1" s="1"/>
  <c r="DX90" i="1" s="1"/>
  <c r="AZ60" i="1"/>
  <c r="AZ63" i="1"/>
  <c r="AZ67" i="1"/>
  <c r="AZ59" i="1"/>
  <c r="AZ61" i="1"/>
  <c r="AZ64" i="1"/>
  <c r="AZ66" i="1"/>
  <c r="AZ77" i="1"/>
  <c r="AT62" i="7"/>
  <c r="AT63" i="7" s="1"/>
  <c r="AT55" i="7"/>
  <c r="BB34" i="1"/>
  <c r="BB42" i="1"/>
  <c r="BA31" i="1"/>
  <c r="BA44" i="1" s="1"/>
  <c r="BB45" i="1"/>
  <c r="AP64" i="5"/>
  <c r="AP65" i="5" s="1"/>
  <c r="AR42" i="9"/>
  <c r="AV38" i="8"/>
  <c r="AV38" i="5"/>
  <c r="AW91" i="1"/>
  <c r="AY71" i="1"/>
  <c r="AU55" i="7"/>
  <c r="AU54" i="4"/>
  <c r="AY46" i="8"/>
  <c r="AY37" i="9" s="1"/>
  <c r="AY46" i="5"/>
  <c r="AY37" i="6" s="1"/>
  <c r="AT39" i="8"/>
  <c r="AT39" i="5"/>
  <c r="AU92" i="1"/>
  <c r="K20" i="5"/>
  <c r="AV26" i="9"/>
  <c r="AV26" i="8"/>
  <c r="AV73" i="7"/>
  <c r="AV30" i="7"/>
  <c r="AV49" i="7" s="1"/>
  <c r="AV53" i="7" s="1"/>
  <c r="AV45" i="8" s="1"/>
  <c r="AV26" i="6"/>
  <c r="AV73" i="4"/>
  <c r="AV26" i="5"/>
  <c r="AV30" i="4"/>
  <c r="AV49" i="4" s="1"/>
  <c r="AV53" i="4" s="1"/>
  <c r="AV45" i="5" s="1"/>
  <c r="AV28" i="3"/>
  <c r="AV28" i="2"/>
  <c r="AW35" i="1"/>
  <c r="AX73" i="1"/>
  <c r="AX34" i="8"/>
  <c r="AX34" i="5"/>
  <c r="AX35" i="6" s="1"/>
  <c r="AR42" i="6"/>
  <c r="AT37" i="8"/>
  <c r="AT37" i="5"/>
  <c r="AT93" i="1"/>
  <c r="AU88" i="1"/>
  <c r="AX85" i="1"/>
  <c r="L61" i="3"/>
  <c r="L32" i="3"/>
  <c r="L67" i="7"/>
  <c r="L68" i="7" s="1"/>
  <c r="K64" i="2"/>
  <c r="AT62" i="4"/>
  <c r="AT63" i="4" s="1"/>
  <c r="AT55" i="4"/>
  <c r="AW59" i="3"/>
  <c r="AW39" i="3"/>
  <c r="K67" i="5"/>
  <c r="K71" i="5"/>
  <c r="K68" i="5"/>
  <c r="K72" i="5"/>
  <c r="AW44" i="9"/>
  <c r="AX53" i="8"/>
  <c r="AW46" i="7"/>
  <c r="AX29" i="7"/>
  <c r="AS40" i="6"/>
  <c r="AS42" i="6" s="1"/>
  <c r="AS41" i="5"/>
  <c r="AW46" i="4"/>
  <c r="AX29" i="4"/>
  <c r="AU36" i="6"/>
  <c r="AU40" i="2" s="1"/>
  <c r="AU41" i="2" s="1"/>
  <c r="AU47" i="5"/>
  <c r="AU40" i="8"/>
  <c r="AU40" i="5"/>
  <c r="AV109" i="1"/>
  <c r="K45" i="2"/>
  <c r="K46" i="2" s="1"/>
  <c r="K62" i="2"/>
  <c r="AS40" i="9"/>
  <c r="AS42" i="9" s="1"/>
  <c r="AS41" i="8"/>
  <c r="L49" i="9"/>
  <c r="L76" i="8" s="1"/>
  <c r="K77" i="8"/>
  <c r="K32" i="8"/>
  <c r="AX44" i="6"/>
  <c r="AY53" i="5"/>
  <c r="AP64" i="8"/>
  <c r="AP65" i="8" s="1"/>
  <c r="AW59" i="2"/>
  <c r="AW39" i="2"/>
  <c r="AU36" i="9"/>
  <c r="AU40" i="3" s="1"/>
  <c r="AU41" i="3" s="1"/>
  <c r="AU47" i="8"/>
  <c r="BA45" i="1"/>
  <c r="BA76" i="1" s="1"/>
  <c r="AY57" i="1"/>
  <c r="AY90" i="1" s="1"/>
  <c r="BB76" i="1" l="1"/>
  <c r="AQ64" i="5"/>
  <c r="AQ65" i="5" s="1"/>
  <c r="AQ64" i="8"/>
  <c r="AQ65" i="8" s="1"/>
  <c r="AY29" i="4"/>
  <c r="AX46" i="4"/>
  <c r="K49" i="5"/>
  <c r="AX37" i="3"/>
  <c r="AX37" i="2"/>
  <c r="AU39" i="8"/>
  <c r="AU39" i="5"/>
  <c r="AV92" i="1"/>
  <c r="K47" i="2"/>
  <c r="AW26" i="9"/>
  <c r="AW26" i="8"/>
  <c r="AW73" i="7"/>
  <c r="AW30" i="7"/>
  <c r="AW49" i="7" s="1"/>
  <c r="AW53" i="7" s="1"/>
  <c r="AW45" i="8" s="1"/>
  <c r="AW26" i="6"/>
  <c r="AW73" i="4"/>
  <c r="AW26" i="5"/>
  <c r="AW30" i="4"/>
  <c r="AW49" i="4" s="1"/>
  <c r="AW53" i="4" s="1"/>
  <c r="AW45" i="5" s="1"/>
  <c r="AW28" i="3"/>
  <c r="AW28" i="2"/>
  <c r="AX35" i="1"/>
  <c r="BA46" i="1"/>
  <c r="AV54" i="7"/>
  <c r="AX46" i="7"/>
  <c r="AY29" i="7"/>
  <c r="AU37" i="8"/>
  <c r="AU37" i="5"/>
  <c r="AU93" i="1"/>
  <c r="AV88" i="1"/>
  <c r="BA31" i="2"/>
  <c r="AY44" i="6"/>
  <c r="AZ53" i="5"/>
  <c r="AV36" i="6"/>
  <c r="AV40" i="2" s="1"/>
  <c r="AV41" i="2" s="1"/>
  <c r="AV47" i="5"/>
  <c r="AV54" i="4"/>
  <c r="L31" i="9"/>
  <c r="L38" i="9" s="1"/>
  <c r="L56" i="8"/>
  <c r="L69" i="7"/>
  <c r="L30" i="3"/>
  <c r="L34" i="3" s="1"/>
  <c r="AZ71" i="1"/>
  <c r="AX44" i="9"/>
  <c r="AY53" i="8"/>
  <c r="AT40" i="6"/>
  <c r="AT42" i="6" s="1"/>
  <c r="AT41" i="5"/>
  <c r="AT40" i="9"/>
  <c r="AT42" i="9" s="1"/>
  <c r="AT41" i="8"/>
  <c r="AW38" i="8"/>
  <c r="AW38" i="5"/>
  <c r="AX91" i="1"/>
  <c r="K35" i="8"/>
  <c r="K42" i="8" s="1"/>
  <c r="K61" i="8" s="1"/>
  <c r="AY34" i="5"/>
  <c r="AY35" i="6" s="1"/>
  <c r="AY73" i="1"/>
  <c r="AY34" i="8"/>
  <c r="AY35" i="9" s="1"/>
  <c r="AU62" i="4"/>
  <c r="AU63" i="4" s="1"/>
  <c r="AU55" i="4"/>
  <c r="BB31" i="1"/>
  <c r="BB44" i="1" s="1"/>
  <c r="BB46" i="1" s="1"/>
  <c r="BC34" i="1"/>
  <c r="BC42" i="1" s="1"/>
  <c r="BA31" i="3"/>
  <c r="AV36" i="9"/>
  <c r="AV40" i="3" s="1"/>
  <c r="AV41" i="3" s="1"/>
  <c r="AV47" i="8"/>
  <c r="AX35" i="9"/>
  <c r="AZ46" i="8"/>
  <c r="AZ46" i="5"/>
  <c r="AV40" i="8"/>
  <c r="AV40" i="5"/>
  <c r="AW109" i="1"/>
  <c r="AY85" i="1"/>
  <c r="AZ78" i="1"/>
  <c r="AZ79" i="1" s="1"/>
  <c r="DX77" i="1"/>
  <c r="AW54" i="4" l="1"/>
  <c r="AR64" i="8"/>
  <c r="AR65" i="8" s="1"/>
  <c r="L63" i="3"/>
  <c r="L43" i="3"/>
  <c r="BC45" i="1"/>
  <c r="AV62" i="4"/>
  <c r="AV63" i="4" s="1"/>
  <c r="AV55" i="4"/>
  <c r="AX26" i="9"/>
  <c r="AX73" i="7"/>
  <c r="AX26" i="8"/>
  <c r="AX30" i="7"/>
  <c r="AX49" i="7" s="1"/>
  <c r="AX53" i="7" s="1"/>
  <c r="AX45" i="8" s="1"/>
  <c r="AX26" i="6"/>
  <c r="AX73" i="4"/>
  <c r="AX26" i="5"/>
  <c r="AX30" i="4"/>
  <c r="AX49" i="4" s="1"/>
  <c r="AX53" i="4" s="1"/>
  <c r="AX45" i="5" s="1"/>
  <c r="AX28" i="2"/>
  <c r="AX28" i="3"/>
  <c r="AY35" i="1"/>
  <c r="AV39" i="8"/>
  <c r="AV39" i="5"/>
  <c r="AW92" i="1"/>
  <c r="AZ29" i="4"/>
  <c r="AY46" i="4"/>
  <c r="AW36" i="6"/>
  <c r="AW40" i="2" s="1"/>
  <c r="AW41" i="2" s="1"/>
  <c r="AW47" i="5"/>
  <c r="AV37" i="8"/>
  <c r="AV37" i="5"/>
  <c r="AV93" i="1"/>
  <c r="AW88" i="1"/>
  <c r="AZ85" i="1"/>
  <c r="AW54" i="7"/>
  <c r="AY44" i="9"/>
  <c r="AZ53" i="8"/>
  <c r="AY37" i="3"/>
  <c r="AY37" i="2"/>
  <c r="AU40" i="6"/>
  <c r="AU42" i="6" s="1"/>
  <c r="AU41" i="5"/>
  <c r="AW62" i="4"/>
  <c r="AW63" i="4" s="1"/>
  <c r="AW55" i="4"/>
  <c r="AW40" i="8"/>
  <c r="AW40" i="5"/>
  <c r="AX109" i="1"/>
  <c r="AX38" i="8"/>
  <c r="AX38" i="5"/>
  <c r="AY91" i="1"/>
  <c r="AZ91" i="1" s="1"/>
  <c r="AZ73" i="1"/>
  <c r="AZ34" i="5"/>
  <c r="AZ35" i="6" s="1"/>
  <c r="AZ34" i="8"/>
  <c r="AZ35" i="9" s="1"/>
  <c r="DX35" i="9" s="1"/>
  <c r="AU40" i="9"/>
  <c r="AU42" i="9" s="1"/>
  <c r="AU41" i="8"/>
  <c r="AX59" i="2"/>
  <c r="AX39" i="2"/>
  <c r="AZ29" i="7"/>
  <c r="AY46" i="7"/>
  <c r="AW36" i="9"/>
  <c r="AW40" i="3" s="1"/>
  <c r="AW41" i="3" s="1"/>
  <c r="AW47" i="8"/>
  <c r="AX59" i="3"/>
  <c r="AX39" i="3"/>
  <c r="AX54" i="7"/>
  <c r="AZ37" i="6"/>
  <c r="DX46" i="5"/>
  <c r="AV62" i="7"/>
  <c r="AV63" i="7" s="1"/>
  <c r="AV55" i="7"/>
  <c r="AX54" i="4"/>
  <c r="BA60" i="3"/>
  <c r="L57" i="8"/>
  <c r="L58" i="8" s="1"/>
  <c r="AZ44" i="6"/>
  <c r="BA53" i="5"/>
  <c r="DX53" i="5"/>
  <c r="AZ37" i="9"/>
  <c r="DX46" i="8"/>
  <c r="L58" i="3"/>
  <c r="L74" i="8"/>
  <c r="L73" i="8" s="1"/>
  <c r="BD34" i="1"/>
  <c r="BD42" i="1"/>
  <c r="BD76" i="1" s="1"/>
  <c r="BC31" i="1"/>
  <c r="BC44" i="1" s="1"/>
  <c r="BD45" i="1"/>
  <c r="BA60" i="2"/>
  <c r="BA47" i="1"/>
  <c r="BB47" i="1" s="1"/>
  <c r="BB36" i="1" s="1"/>
  <c r="K46" i="6"/>
  <c r="K47" i="6" s="1"/>
  <c r="K48" i="6" s="1"/>
  <c r="K50" i="6" s="1"/>
  <c r="L75" i="5"/>
  <c r="K50" i="5"/>
  <c r="K51" i="5" s="1"/>
  <c r="K59" i="5" s="1"/>
  <c r="AR64" i="5"/>
  <c r="AR65" i="5" s="1"/>
  <c r="L64" i="3" l="1"/>
  <c r="AZ38" i="8"/>
  <c r="DX38" i="8" s="1"/>
  <c r="AZ38" i="5"/>
  <c r="DX38" i="5" s="1"/>
  <c r="DX91" i="1"/>
  <c r="BB27" i="9"/>
  <c r="BB27" i="8"/>
  <c r="BB31" i="7"/>
  <c r="BB27" i="6"/>
  <c r="BB27" i="5"/>
  <c r="BB31" i="4"/>
  <c r="BB64" i="1"/>
  <c r="BB62" i="1"/>
  <c r="BB59" i="1"/>
  <c r="BB63" i="1"/>
  <c r="BB65" i="1"/>
  <c r="BB55" i="1"/>
  <c r="BB69" i="1"/>
  <c r="BB54" i="1"/>
  <c r="BB66" i="1"/>
  <c r="BB60" i="1"/>
  <c r="BB67" i="1"/>
  <c r="BB68" i="1"/>
  <c r="BB61" i="1"/>
  <c r="L20" i="8"/>
  <c r="AS64" i="5"/>
  <c r="AS65" i="5" s="1"/>
  <c r="AY59" i="3"/>
  <c r="AY39" i="3"/>
  <c r="AX40" i="8"/>
  <c r="AX40" i="5"/>
  <c r="AY109" i="1"/>
  <c r="AZ44" i="9"/>
  <c r="BA53" i="8"/>
  <c r="DX53" i="8"/>
  <c r="L61" i="2"/>
  <c r="L32" i="2"/>
  <c r="L67" i="4"/>
  <c r="L68" i="4" s="1"/>
  <c r="BE34" i="1"/>
  <c r="BE45" i="1" s="1"/>
  <c r="BD31" i="1"/>
  <c r="BD44" i="1" s="1"/>
  <c r="BD46" i="1" s="1"/>
  <c r="AX36" i="9"/>
  <c r="AX40" i="3" s="1"/>
  <c r="AX41" i="3" s="1"/>
  <c r="AX47" i="8"/>
  <c r="BA44" i="6"/>
  <c r="BB53" i="5"/>
  <c r="AZ46" i="7"/>
  <c r="BA29" i="7"/>
  <c r="L62" i="3"/>
  <c r="L45" i="3"/>
  <c r="L46" i="3" s="1"/>
  <c r="AZ46" i="4"/>
  <c r="BA29" i="4"/>
  <c r="AW55" i="7"/>
  <c r="AW62" i="7"/>
  <c r="AW63" i="7" s="1"/>
  <c r="AW39" i="8"/>
  <c r="AW39" i="5"/>
  <c r="AX92" i="1"/>
  <c r="AS64" i="8"/>
  <c r="AS65" i="8"/>
  <c r="L68" i="8"/>
  <c r="L67" i="8"/>
  <c r="L71" i="8"/>
  <c r="L72" i="8"/>
  <c r="AZ37" i="3"/>
  <c r="AZ37" i="2"/>
  <c r="L49" i="6"/>
  <c r="L76" i="5" s="1"/>
  <c r="K77" i="5"/>
  <c r="K32" i="5"/>
  <c r="DX34" i="8"/>
  <c r="H16" i="8" s="1"/>
  <c r="AX62" i="7"/>
  <c r="AX63" i="7" s="1"/>
  <c r="AX55" i="7"/>
  <c r="DX34" i="5"/>
  <c r="H16" i="5" s="1"/>
  <c r="AW37" i="8"/>
  <c r="AW37" i="5"/>
  <c r="AX88" i="1"/>
  <c r="AW93" i="1"/>
  <c r="AY26" i="9"/>
  <c r="AY26" i="8"/>
  <c r="AY73" i="7"/>
  <c r="AY30" i="7"/>
  <c r="AY49" i="7" s="1"/>
  <c r="AY53" i="7" s="1"/>
  <c r="AY45" i="8" s="1"/>
  <c r="AY26" i="6"/>
  <c r="AY26" i="5"/>
  <c r="AY73" i="4"/>
  <c r="AY30" i="4"/>
  <c r="AY49" i="4" s="1"/>
  <c r="AY53" i="4" s="1"/>
  <c r="AY45" i="5" s="1"/>
  <c r="AY28" i="3"/>
  <c r="AY28" i="2"/>
  <c r="AZ35" i="1"/>
  <c r="BA36" i="1"/>
  <c r="BB77" i="1" s="1"/>
  <c r="AY38" i="8"/>
  <c r="AY38" i="5"/>
  <c r="AV40" i="6"/>
  <c r="AV42" i="6" s="1"/>
  <c r="AV41" i="5"/>
  <c r="BC46" i="1"/>
  <c r="AX55" i="4"/>
  <c r="AX62" i="4"/>
  <c r="AX63" i="4" s="1"/>
  <c r="AY59" i="2"/>
  <c r="AY39" i="2"/>
  <c r="AV40" i="9"/>
  <c r="AV42" i="9" s="1"/>
  <c r="AV41" i="8"/>
  <c r="AX36" i="6"/>
  <c r="AX40" i="2" s="1"/>
  <c r="AX41" i="2" s="1"/>
  <c r="AX47" i="5"/>
  <c r="BC76" i="1"/>
  <c r="L49" i="8" l="1"/>
  <c r="L46" i="9" s="1"/>
  <c r="L47" i="9" s="1"/>
  <c r="L48" i="9" s="1"/>
  <c r="L50" i="9" s="1"/>
  <c r="AZ59" i="2"/>
  <c r="AZ39" i="2"/>
  <c r="AY40" i="8"/>
  <c r="AY40" i="5"/>
  <c r="AZ109" i="1"/>
  <c r="BB71" i="1"/>
  <c r="BE31" i="1"/>
  <c r="BE44" i="1" s="1"/>
  <c r="BE46" i="1" s="1"/>
  <c r="BF34" i="1"/>
  <c r="BF45" i="1" s="1"/>
  <c r="AY36" i="9"/>
  <c r="AY40" i="3" s="1"/>
  <c r="AY41" i="3" s="1"/>
  <c r="AY47" i="8"/>
  <c r="BB44" i="6"/>
  <c r="BC53" i="5"/>
  <c r="BE42" i="1"/>
  <c r="AY54" i="7"/>
  <c r="AZ59" i="3"/>
  <c r="AZ39" i="3"/>
  <c r="BA27" i="9"/>
  <c r="BA27" i="8"/>
  <c r="BA31" i="7"/>
  <c r="BA27" i="6"/>
  <c r="BA27" i="5"/>
  <c r="BA31" i="4"/>
  <c r="BA69" i="1"/>
  <c r="BA63" i="1"/>
  <c r="BA62" i="1"/>
  <c r="BA60" i="1"/>
  <c r="BA64" i="1"/>
  <c r="BA65" i="1"/>
  <c r="BA55" i="1"/>
  <c r="BA61" i="1"/>
  <c r="BA54" i="1"/>
  <c r="BA68" i="1"/>
  <c r="BA66" i="1"/>
  <c r="BA67" i="1"/>
  <c r="BA59" i="1"/>
  <c r="BA77" i="1"/>
  <c r="BA78" i="1" s="1"/>
  <c r="AT64" i="5"/>
  <c r="AT65" i="5" s="1"/>
  <c r="BB29" i="7"/>
  <c r="BB29" i="4"/>
  <c r="AZ26" i="9"/>
  <c r="AZ73" i="7"/>
  <c r="AZ26" i="8"/>
  <c r="AZ30" i="7"/>
  <c r="AZ49" i="7" s="1"/>
  <c r="AZ53" i="7" s="1"/>
  <c r="AZ45" i="8" s="1"/>
  <c r="AZ26" i="6"/>
  <c r="AZ26" i="5"/>
  <c r="AZ73" i="4"/>
  <c r="AZ30" i="4"/>
  <c r="AZ49" i="4" s="1"/>
  <c r="AZ53" i="4" s="1"/>
  <c r="AZ45" i="5" s="1"/>
  <c r="AZ28" i="3"/>
  <c r="AZ28" i="2"/>
  <c r="BA35" i="1"/>
  <c r="DX35" i="1"/>
  <c r="AX37" i="8"/>
  <c r="AX37" i="5"/>
  <c r="AY88" i="1"/>
  <c r="AX93" i="1"/>
  <c r="L31" i="6"/>
  <c r="L38" i="6" s="1"/>
  <c r="L56" i="5"/>
  <c r="L69" i="4"/>
  <c r="L30" i="2"/>
  <c r="L34" i="2" s="1"/>
  <c r="AW40" i="6"/>
  <c r="AW42" i="6" s="1"/>
  <c r="AW41" i="5"/>
  <c r="K35" i="5"/>
  <c r="K42" i="5" s="1"/>
  <c r="K61" i="5" s="1"/>
  <c r="AT64" i="8"/>
  <c r="AT65" i="8"/>
  <c r="BA44" i="9"/>
  <c r="BB53" i="8"/>
  <c r="BC47" i="1"/>
  <c r="AW40" i="9"/>
  <c r="AW42" i="9" s="1"/>
  <c r="AW41" i="8"/>
  <c r="AY54" i="4"/>
  <c r="AY36" i="6"/>
  <c r="AY40" i="2" s="1"/>
  <c r="AY41" i="2" s="1"/>
  <c r="AY47" i="5"/>
  <c r="AX39" i="8"/>
  <c r="AX39" i="5"/>
  <c r="AY92" i="1"/>
  <c r="L47" i="3"/>
  <c r="BB57" i="1"/>
  <c r="AZ54" i="4" l="1"/>
  <c r="AZ55" i="4" s="1"/>
  <c r="L50" i="8"/>
  <c r="L51" i="8" s="1"/>
  <c r="L59" i="8" s="1"/>
  <c r="M61" i="3"/>
  <c r="M75" i="8"/>
  <c r="AU64" i="5"/>
  <c r="AU65" i="5" s="1"/>
  <c r="AZ40" i="8"/>
  <c r="DX40" i="8" s="1"/>
  <c r="AZ40" i="5"/>
  <c r="DX40" i="5" s="1"/>
  <c r="BA109" i="1"/>
  <c r="DX109" i="1"/>
  <c r="BA26" i="9"/>
  <c r="BA26" i="8"/>
  <c r="BA73" i="7"/>
  <c r="BA26" i="6"/>
  <c r="BA30" i="7"/>
  <c r="BA49" i="7" s="1"/>
  <c r="BA26" i="5"/>
  <c r="BA30" i="4"/>
  <c r="BA49" i="4" s="1"/>
  <c r="BA73" i="4"/>
  <c r="BA28" i="3"/>
  <c r="BA28" i="2"/>
  <c r="BB35" i="1"/>
  <c r="BA46" i="4"/>
  <c r="BB46" i="7"/>
  <c r="BC29" i="7"/>
  <c r="BC36" i="1"/>
  <c r="M49" i="9"/>
  <c r="M76" i="8" s="1"/>
  <c r="L77" i="8"/>
  <c r="L32" i="8"/>
  <c r="M67" i="7"/>
  <c r="M68" i="7" s="1"/>
  <c r="L63" i="2"/>
  <c r="L43" i="2"/>
  <c r="BA46" i="7"/>
  <c r="AY39" i="8"/>
  <c r="AY39" i="5"/>
  <c r="AZ92" i="1"/>
  <c r="AZ36" i="6"/>
  <c r="AZ40" i="2" s="1"/>
  <c r="AZ41" i="2" s="1"/>
  <c r="AZ47" i="5"/>
  <c r="DX47" i="5" s="1"/>
  <c r="H18" i="5" s="1"/>
  <c r="DX45" i="5"/>
  <c r="BA79" i="1"/>
  <c r="L57" i="5"/>
  <c r="L58" i="5" s="1"/>
  <c r="AZ54" i="7"/>
  <c r="BB46" i="4"/>
  <c r="BC29" i="4"/>
  <c r="L74" i="5"/>
  <c r="L73" i="5" s="1"/>
  <c r="L58" i="2"/>
  <c r="BA46" i="8"/>
  <c r="BA37" i="9" s="1"/>
  <c r="BA46" i="5"/>
  <c r="BA37" i="6" s="1"/>
  <c r="AY62" i="7"/>
  <c r="AY63" i="7" s="1"/>
  <c r="AY55" i="7"/>
  <c r="BB46" i="8"/>
  <c r="BB46" i="5"/>
  <c r="AX40" i="9"/>
  <c r="AX42" i="9" s="1"/>
  <c r="AX41" i="8"/>
  <c r="BE76" i="1"/>
  <c r="BF31" i="1"/>
  <c r="BF44" i="1" s="1"/>
  <c r="BF46" i="1" s="1"/>
  <c r="BG34" i="1"/>
  <c r="BG45" i="1" s="1"/>
  <c r="DX26" i="9"/>
  <c r="H14" i="9" s="1"/>
  <c r="DX26" i="8"/>
  <c r="H14" i="8" s="1"/>
  <c r="DX30" i="7"/>
  <c r="H14" i="7" s="1"/>
  <c r="DX26" i="6"/>
  <c r="H14" i="6" s="1"/>
  <c r="DX26" i="5"/>
  <c r="H14" i="5" s="1"/>
  <c r="DX30" i="4"/>
  <c r="H14" i="4" s="1"/>
  <c r="AZ36" i="9"/>
  <c r="AZ40" i="3" s="1"/>
  <c r="AZ41" i="3" s="1"/>
  <c r="AZ47" i="8"/>
  <c r="DX47" i="8" s="1"/>
  <c r="H18" i="8" s="1"/>
  <c r="DX45" i="8"/>
  <c r="BA71" i="1"/>
  <c r="BC44" i="6"/>
  <c r="BD53" i="5"/>
  <c r="BB78" i="1"/>
  <c r="BB79" i="1" s="1"/>
  <c r="BB44" i="9"/>
  <c r="BC53" i="8"/>
  <c r="BF42" i="1"/>
  <c r="BF76" i="1" s="1"/>
  <c r="BD47" i="1"/>
  <c r="BD36" i="1" s="1"/>
  <c r="AY62" i="4"/>
  <c r="AY63" i="4" s="1"/>
  <c r="AY55" i="4"/>
  <c r="BA57" i="1"/>
  <c r="AU64" i="8"/>
  <c r="AU65" i="8" s="1"/>
  <c r="AY37" i="8"/>
  <c r="AY37" i="5"/>
  <c r="AZ88" i="1"/>
  <c r="AY93" i="1"/>
  <c r="AX40" i="6"/>
  <c r="AX42" i="6" s="1"/>
  <c r="AX41" i="5"/>
  <c r="BB34" i="5"/>
  <c r="BB73" i="1"/>
  <c r="BB34" i="8"/>
  <c r="BG42" i="1" l="1"/>
  <c r="AZ62" i="4"/>
  <c r="AZ63" i="4" s="1"/>
  <c r="BB37" i="6"/>
  <c r="M32" i="3"/>
  <c r="AV64" i="8"/>
  <c r="AV65" i="8" s="1"/>
  <c r="AV64" i="5"/>
  <c r="AV65" i="5" s="1"/>
  <c r="BB85" i="1"/>
  <c r="L68" i="5"/>
  <c r="L67" i="5"/>
  <c r="L71" i="5"/>
  <c r="L72" i="5"/>
  <c r="BD29" i="7"/>
  <c r="BG31" i="1"/>
  <c r="BG44" i="1" s="1"/>
  <c r="BG46" i="1" s="1"/>
  <c r="BH34" i="1"/>
  <c r="BH42" i="1" s="1"/>
  <c r="BB37" i="9"/>
  <c r="BA53" i="7"/>
  <c r="BA45" i="8" s="1"/>
  <c r="BD29" i="4"/>
  <c r="BD44" i="6"/>
  <c r="BE53" i="5"/>
  <c r="BG76" i="1"/>
  <c r="BB54" i="4"/>
  <c r="AZ62" i="7"/>
  <c r="AZ63" i="7" s="1"/>
  <c r="AZ55" i="7"/>
  <c r="AZ39" i="8"/>
  <c r="DX39" i="8" s="1"/>
  <c r="AZ39" i="5"/>
  <c r="DX39" i="5" s="1"/>
  <c r="BA92" i="1"/>
  <c r="DX92" i="1"/>
  <c r="L35" i="8"/>
  <c r="L42" i="8" s="1"/>
  <c r="L61" i="8" s="1"/>
  <c r="L20" i="5"/>
  <c r="BB26" i="9"/>
  <c r="BB73" i="7"/>
  <c r="BB26" i="8"/>
  <c r="BB30" i="7"/>
  <c r="BB49" i="7" s="1"/>
  <c r="BB53" i="7" s="1"/>
  <c r="BB45" i="8" s="1"/>
  <c r="BB26" i="6"/>
  <c r="BB73" i="4"/>
  <c r="BB26" i="5"/>
  <c r="BB30" i="4"/>
  <c r="BB49" i="4" s="1"/>
  <c r="BB53" i="4" s="1"/>
  <c r="BB45" i="5" s="1"/>
  <c r="BB28" i="3"/>
  <c r="BB28" i="2"/>
  <c r="BC35" i="1"/>
  <c r="BD27" i="9"/>
  <c r="BD27" i="8"/>
  <c r="BD31" i="7"/>
  <c r="BD27" i="6"/>
  <c r="BD27" i="5"/>
  <c r="BD31" i="4"/>
  <c r="BD69" i="1"/>
  <c r="BD62" i="1"/>
  <c r="BD66" i="1"/>
  <c r="BD60" i="1"/>
  <c r="BD59" i="1"/>
  <c r="BD55" i="1"/>
  <c r="BD54" i="1"/>
  <c r="BD61" i="1"/>
  <c r="BD63" i="1"/>
  <c r="BD64" i="1"/>
  <c r="BD68" i="1"/>
  <c r="BD65" i="1"/>
  <c r="BD67" i="1"/>
  <c r="BD77" i="1"/>
  <c r="BC27" i="9"/>
  <c r="BC27" i="8"/>
  <c r="BC31" i="7"/>
  <c r="BD35" i="7" s="1"/>
  <c r="BC27" i="6"/>
  <c r="BC27" i="5"/>
  <c r="BC31" i="4"/>
  <c r="BD35" i="4" s="1"/>
  <c r="BC63" i="1"/>
  <c r="BC61" i="1"/>
  <c r="BC60" i="1"/>
  <c r="BC55" i="1"/>
  <c r="BC54" i="1"/>
  <c r="BC62" i="1"/>
  <c r="BC67" i="1"/>
  <c r="BC64" i="1"/>
  <c r="BC65" i="1"/>
  <c r="BC68" i="1"/>
  <c r="BC59" i="1"/>
  <c r="BC66" i="1"/>
  <c r="BC69" i="1"/>
  <c r="BC77" i="1"/>
  <c r="BC78" i="1" s="1"/>
  <c r="BC79" i="1" s="1"/>
  <c r="BA90" i="1"/>
  <c r="BB90" i="1" s="1"/>
  <c r="AZ37" i="8"/>
  <c r="AZ37" i="5"/>
  <c r="BA88" i="1"/>
  <c r="AZ93" i="1"/>
  <c r="DX93" i="1" s="1"/>
  <c r="DX88" i="1"/>
  <c r="BA34" i="5"/>
  <c r="BA73" i="1"/>
  <c r="BA34" i="8"/>
  <c r="L45" i="2"/>
  <c r="L46" i="2" s="1"/>
  <c r="L62" i="2"/>
  <c r="BE47" i="1"/>
  <c r="BE36" i="1" s="1"/>
  <c r="AY40" i="6"/>
  <c r="AY42" i="6" s="1"/>
  <c r="AY41" i="5"/>
  <c r="AY40" i="9"/>
  <c r="AY42" i="9" s="1"/>
  <c r="AY41" i="8"/>
  <c r="BC44" i="9"/>
  <c r="BD53" i="8"/>
  <c r="L64" i="2"/>
  <c r="BA91" i="1"/>
  <c r="BB91" i="1" s="1"/>
  <c r="BA85" i="1"/>
  <c r="M31" i="9"/>
  <c r="M38" i="9" s="1"/>
  <c r="M56" i="8"/>
  <c r="M69" i="7"/>
  <c r="M30" i="3"/>
  <c r="M34" i="3" s="1"/>
  <c r="BA53" i="4"/>
  <c r="BA45" i="5" s="1"/>
  <c r="BA40" i="8"/>
  <c r="BA40" i="5"/>
  <c r="BB109" i="1"/>
  <c r="BD57" i="1" l="1"/>
  <c r="BA54" i="7"/>
  <c r="BB38" i="8"/>
  <c r="BB38" i="5"/>
  <c r="AW64" i="5"/>
  <c r="AW65" i="5" s="1"/>
  <c r="BH45" i="1"/>
  <c r="BC91" i="1"/>
  <c r="BB36" i="9"/>
  <c r="BB47" i="8"/>
  <c r="BD31" i="2"/>
  <c r="BA39" i="8"/>
  <c r="BA39" i="5"/>
  <c r="BB92" i="1"/>
  <c r="BB37" i="3"/>
  <c r="BB37" i="2"/>
  <c r="BI34" i="1"/>
  <c r="BI42" i="1"/>
  <c r="BI76" i="1" s="1"/>
  <c r="BH31" i="1"/>
  <c r="BH44" i="1" s="1"/>
  <c r="BI45" i="1"/>
  <c r="BB40" i="8"/>
  <c r="BB40" i="5"/>
  <c r="BC109" i="1"/>
  <c r="AZ40" i="6"/>
  <c r="AZ42" i="6" s="1"/>
  <c r="AZ41" i="5"/>
  <c r="DX41" i="5" s="1"/>
  <c r="H17" i="5" s="1"/>
  <c r="DX37" i="5"/>
  <c r="AZ40" i="9"/>
  <c r="AZ42" i="9" s="1"/>
  <c r="AZ41" i="8"/>
  <c r="DX41" i="8" s="1"/>
  <c r="H17" i="8" s="1"/>
  <c r="DX37" i="8"/>
  <c r="BC71" i="1"/>
  <c r="BE44" i="6"/>
  <c r="BF53" i="5"/>
  <c r="L47" i="2"/>
  <c r="BC46" i="4"/>
  <c r="BD46" i="4"/>
  <c r="BE29" i="4"/>
  <c r="BA37" i="3"/>
  <c r="BA37" i="2"/>
  <c r="BA38" i="8"/>
  <c r="BA38" i="5"/>
  <c r="BD44" i="9"/>
  <c r="BE53" i="8"/>
  <c r="BD31" i="3"/>
  <c r="M63" i="3"/>
  <c r="M43" i="3"/>
  <c r="BC26" i="9"/>
  <c r="BC26" i="8"/>
  <c r="BC73" i="7"/>
  <c r="BC30" i="7"/>
  <c r="BC49" i="7" s="1"/>
  <c r="BC53" i="7" s="1"/>
  <c r="BC45" i="8" s="1"/>
  <c r="BC26" i="6"/>
  <c r="BC73" i="4"/>
  <c r="BC26" i="5"/>
  <c r="BC30" i="4"/>
  <c r="BC49" i="4" s="1"/>
  <c r="BC28" i="3"/>
  <c r="BC28" i="2"/>
  <c r="BD35" i="1"/>
  <c r="BA62" i="7"/>
  <c r="BA63" i="7" s="1"/>
  <c r="BA55" i="7"/>
  <c r="BD46" i="7"/>
  <c r="BE29" i="7"/>
  <c r="BB35" i="9"/>
  <c r="BB40" i="3" s="1"/>
  <c r="BA35" i="9"/>
  <c r="BD71" i="1"/>
  <c r="BA36" i="9"/>
  <c r="BA47" i="8"/>
  <c r="BC46" i="7"/>
  <c r="BF47" i="1"/>
  <c r="BF36" i="1" s="1"/>
  <c r="BE27" i="9"/>
  <c r="BE27" i="8"/>
  <c r="BE31" i="7"/>
  <c r="BE27" i="6"/>
  <c r="BE27" i="5"/>
  <c r="BE31" i="4"/>
  <c r="BE69" i="1"/>
  <c r="BE62" i="1"/>
  <c r="BE61" i="1"/>
  <c r="BE59" i="1"/>
  <c r="BE54" i="1"/>
  <c r="BE64" i="1"/>
  <c r="BE60" i="1"/>
  <c r="BE55" i="1"/>
  <c r="BE67" i="1"/>
  <c r="BE66" i="1"/>
  <c r="BE63" i="1"/>
  <c r="BE65" i="1"/>
  <c r="BE68" i="1"/>
  <c r="BE77" i="1"/>
  <c r="BE78" i="1" s="1"/>
  <c r="BE79" i="1" s="1"/>
  <c r="BA37" i="8"/>
  <c r="BA37" i="5"/>
  <c r="BB88" i="1"/>
  <c r="BA93" i="1"/>
  <c r="BD46" i="8"/>
  <c r="BD46" i="5"/>
  <c r="BD37" i="6" s="1"/>
  <c r="BB62" i="4"/>
  <c r="BB63" i="4" s="1"/>
  <c r="BB55" i="4"/>
  <c r="BB54" i="7"/>
  <c r="AW64" i="8"/>
  <c r="AW65" i="8" s="1"/>
  <c r="BA36" i="6"/>
  <c r="BA47" i="5"/>
  <c r="M57" i="8"/>
  <c r="M58" i="8" s="1"/>
  <c r="M74" i="8"/>
  <c r="M73" i="8" s="1"/>
  <c r="M58" i="3"/>
  <c r="BB35" i="6"/>
  <c r="BA35" i="6"/>
  <c r="BC57" i="1"/>
  <c r="BD78" i="1"/>
  <c r="BD79" i="1" s="1"/>
  <c r="BB36" i="6"/>
  <c r="BB47" i="5"/>
  <c r="L49" i="5"/>
  <c r="BC46" i="8"/>
  <c r="BC37" i="9" s="1"/>
  <c r="BC46" i="5"/>
  <c r="BC37" i="6" s="1"/>
  <c r="BA54" i="4"/>
  <c r="BD37" i="9" l="1"/>
  <c r="BC85" i="1"/>
  <c r="BE57" i="1"/>
  <c r="M64" i="3"/>
  <c r="BB40" i="2"/>
  <c r="AX64" i="8"/>
  <c r="AX65" i="8" s="1"/>
  <c r="M20" i="8"/>
  <c r="BC37" i="3"/>
  <c r="BC37" i="2"/>
  <c r="AX64" i="5"/>
  <c r="AX65" i="5" s="1"/>
  <c r="BA40" i="2"/>
  <c r="BD60" i="3"/>
  <c r="BB37" i="8"/>
  <c r="BB37" i="5"/>
  <c r="BC88" i="1"/>
  <c r="BB93" i="1"/>
  <c r="BC38" i="8"/>
  <c r="BC38" i="5"/>
  <c r="BA40" i="3"/>
  <c r="BF29" i="4"/>
  <c r="BA40" i="6"/>
  <c r="BA41" i="5"/>
  <c r="BF27" i="9"/>
  <c r="BF27" i="8"/>
  <c r="BF31" i="7"/>
  <c r="BG35" i="7" s="1"/>
  <c r="BF27" i="6"/>
  <c r="BF27" i="5"/>
  <c r="BF31" i="4"/>
  <c r="BG35" i="4" s="1"/>
  <c r="BF69" i="1"/>
  <c r="BF60" i="1"/>
  <c r="BF63" i="1"/>
  <c r="BF59" i="1"/>
  <c r="BF55" i="1"/>
  <c r="BF64" i="1"/>
  <c r="BF67" i="1"/>
  <c r="BF54" i="1"/>
  <c r="BF68" i="1"/>
  <c r="BF61" i="1"/>
  <c r="BF66" i="1"/>
  <c r="BF65" i="1"/>
  <c r="BF62" i="1"/>
  <c r="BF77" i="1"/>
  <c r="BF78" i="1" s="1"/>
  <c r="BF29" i="7"/>
  <c r="BD60" i="2"/>
  <c r="BH46" i="1"/>
  <c r="BC36" i="9"/>
  <c r="BC47" i="8"/>
  <c r="BE44" i="9"/>
  <c r="BF53" i="8"/>
  <c r="BC73" i="1"/>
  <c r="BC34" i="8"/>
  <c r="BC34" i="5"/>
  <c r="BA59" i="3"/>
  <c r="BA39" i="3"/>
  <c r="BC40" i="8"/>
  <c r="BC40" i="5"/>
  <c r="BD109" i="1"/>
  <c r="BE71" i="1"/>
  <c r="BC54" i="7"/>
  <c r="BJ34" i="1"/>
  <c r="BJ42" i="1" s="1"/>
  <c r="BI31" i="1"/>
  <c r="BI44" i="1" s="1"/>
  <c r="BI46" i="1" s="1"/>
  <c r="BH76" i="1"/>
  <c r="BB39" i="8"/>
  <c r="BB39" i="5"/>
  <c r="BC92" i="1"/>
  <c r="L46" i="6"/>
  <c r="L47" i="6" s="1"/>
  <c r="L48" i="6" s="1"/>
  <c r="L50" i="6" s="1"/>
  <c r="M75" i="5"/>
  <c r="L50" i="5"/>
  <c r="L51" i="5" s="1"/>
  <c r="L59" i="5" s="1"/>
  <c r="M67" i="8"/>
  <c r="M71" i="8"/>
  <c r="M68" i="8"/>
  <c r="M72" i="8"/>
  <c r="BC90" i="1"/>
  <c r="BD90" i="1" s="1"/>
  <c r="BE90" i="1" s="1"/>
  <c r="BC53" i="4"/>
  <c r="BC45" i="5" s="1"/>
  <c r="BB62" i="7"/>
  <c r="BB63" i="7" s="1"/>
  <c r="BB55" i="7"/>
  <c r="BE46" i="8"/>
  <c r="BE37" i="9" s="1"/>
  <c r="BE46" i="5"/>
  <c r="BE37" i="6" s="1"/>
  <c r="BB59" i="2"/>
  <c r="BB39" i="2"/>
  <c r="BA40" i="9"/>
  <c r="BA41" i="8"/>
  <c r="BB59" i="3"/>
  <c r="BB39" i="3"/>
  <c r="BB41" i="3" s="1"/>
  <c r="BD91" i="1"/>
  <c r="BE91" i="1" s="1"/>
  <c r="BD85" i="1"/>
  <c r="BD73" i="1"/>
  <c r="BD34" i="8"/>
  <c r="BD34" i="5"/>
  <c r="BD26" i="9"/>
  <c r="BD73" i="7"/>
  <c r="BD26" i="8"/>
  <c r="BD30" i="7"/>
  <c r="BD49" i="7" s="1"/>
  <c r="BD53" i="7" s="1"/>
  <c r="BD45" i="8" s="1"/>
  <c r="BD26" i="6"/>
  <c r="BD73" i="4"/>
  <c r="BD26" i="5"/>
  <c r="BD30" i="4"/>
  <c r="BD49" i="4" s="1"/>
  <c r="BD53" i="4" s="1"/>
  <c r="BD45" i="5" s="1"/>
  <c r="BD28" i="3"/>
  <c r="BD28" i="2"/>
  <c r="BE35" i="1"/>
  <c r="M62" i="3"/>
  <c r="M45" i="3"/>
  <c r="M46" i="3" s="1"/>
  <c r="M47" i="3" s="1"/>
  <c r="BA62" i="4"/>
  <c r="BA63" i="4" s="1"/>
  <c r="BA55" i="4"/>
  <c r="BA59" i="2"/>
  <c r="BA39" i="2"/>
  <c r="BF44" i="6"/>
  <c r="BG53" i="5"/>
  <c r="BG47" i="1"/>
  <c r="BG36" i="1" s="1"/>
  <c r="M49" i="8" l="1"/>
  <c r="BB41" i="2"/>
  <c r="BC54" i="4"/>
  <c r="BG31" i="3"/>
  <c r="AY64" i="5"/>
  <c r="AY65" i="5" s="1"/>
  <c r="BE38" i="8"/>
  <c r="BE38" i="5"/>
  <c r="AY64" i="8"/>
  <c r="AY65" i="8" s="1"/>
  <c r="M49" i="6"/>
  <c r="M76" i="5" s="1"/>
  <c r="L77" i="5"/>
  <c r="L32" i="5"/>
  <c r="BE73" i="1"/>
  <c r="BE34" i="5"/>
  <c r="BE34" i="8"/>
  <c r="BE46" i="7"/>
  <c r="BA42" i="6"/>
  <c r="BE26" i="9"/>
  <c r="BE26" i="8"/>
  <c r="BE73" i="7"/>
  <c r="BE30" i="7"/>
  <c r="BE49" i="7" s="1"/>
  <c r="BE53" i="7" s="1"/>
  <c r="BE45" i="8" s="1"/>
  <c r="BE26" i="6"/>
  <c r="BE73" i="4"/>
  <c r="BE26" i="5"/>
  <c r="BE30" i="4"/>
  <c r="BE49" i="4" s="1"/>
  <c r="BE28" i="2"/>
  <c r="BE28" i="3"/>
  <c r="BF35" i="1"/>
  <c r="BE35" i="9"/>
  <c r="BF46" i="8"/>
  <c r="BF37" i="9" s="1"/>
  <c r="BF46" i="5"/>
  <c r="BF37" i="6" s="1"/>
  <c r="BF71" i="1"/>
  <c r="BG27" i="9"/>
  <c r="BG27" i="8"/>
  <c r="BG31" i="7"/>
  <c r="BG27" i="6"/>
  <c r="BG27" i="5"/>
  <c r="BG31" i="4"/>
  <c r="BG59" i="1"/>
  <c r="BG69" i="1"/>
  <c r="BG66" i="1"/>
  <c r="BG62" i="1"/>
  <c r="BG55" i="1"/>
  <c r="BG65" i="1"/>
  <c r="BG61" i="1"/>
  <c r="BG54" i="1"/>
  <c r="BG64" i="1"/>
  <c r="BG63" i="1"/>
  <c r="BG68" i="1"/>
  <c r="BG60" i="1"/>
  <c r="BG67" i="1"/>
  <c r="BG77" i="1"/>
  <c r="BG78" i="1" s="1"/>
  <c r="BG79" i="1" s="1"/>
  <c r="BG44" i="6"/>
  <c r="BH53" i="5"/>
  <c r="BE85" i="1"/>
  <c r="BC39" i="8"/>
  <c r="BC39" i="5"/>
  <c r="BD92" i="1"/>
  <c r="BD40" i="8"/>
  <c r="BD40" i="5"/>
  <c r="BE109" i="1"/>
  <c r="BE46" i="4"/>
  <c r="BC59" i="2"/>
  <c r="BC39" i="2"/>
  <c r="BA42" i="9"/>
  <c r="BF44" i="9"/>
  <c r="BG53" i="8"/>
  <c r="BF79" i="1"/>
  <c r="BF46" i="4"/>
  <c r="BG29" i="4"/>
  <c r="BC59" i="3"/>
  <c r="BC39" i="3"/>
  <c r="BD37" i="3"/>
  <c r="BD37" i="2"/>
  <c r="BD38" i="8"/>
  <c r="BD38" i="5"/>
  <c r="BE35" i="6"/>
  <c r="BB40" i="9"/>
  <c r="BB42" i="9" s="1"/>
  <c r="BB41" i="8"/>
  <c r="BA41" i="2"/>
  <c r="BG31" i="2"/>
  <c r="BD36" i="6"/>
  <c r="BD47" i="5"/>
  <c r="M46" i="9"/>
  <c r="M47" i="9" s="1"/>
  <c r="M48" i="9" s="1"/>
  <c r="M50" i="9" s="1"/>
  <c r="N75" i="8"/>
  <c r="M50" i="8"/>
  <c r="M51" i="8" s="1"/>
  <c r="M59" i="8" s="1"/>
  <c r="BJ45" i="1"/>
  <c r="BJ46" i="1" s="1"/>
  <c r="BA41" i="3"/>
  <c r="BD36" i="9"/>
  <c r="BD47" i="8"/>
  <c r="BC36" i="6"/>
  <c r="BC47" i="5"/>
  <c r="BD54" i="4"/>
  <c r="BH47" i="1"/>
  <c r="BH36" i="1" s="1"/>
  <c r="M61" i="2"/>
  <c r="M32" i="2"/>
  <c r="M67" i="4"/>
  <c r="M68" i="4" s="1"/>
  <c r="BK34" i="1"/>
  <c r="BJ31" i="1"/>
  <c r="BJ44" i="1" s="1"/>
  <c r="BF57" i="1"/>
  <c r="BD35" i="6"/>
  <c r="BC35" i="6"/>
  <c r="BC37" i="8"/>
  <c r="BC37" i="5"/>
  <c r="BC93" i="1"/>
  <c r="BD88" i="1"/>
  <c r="BD54" i="7"/>
  <c r="BC62" i="4"/>
  <c r="BC63" i="4" s="1"/>
  <c r="BC55" i="4"/>
  <c r="BC62" i="7"/>
  <c r="BC63" i="7" s="1"/>
  <c r="BC55" i="7"/>
  <c r="BD35" i="9"/>
  <c r="BC35" i="9"/>
  <c r="BF46" i="7"/>
  <c r="BG29" i="7"/>
  <c r="BB40" i="6"/>
  <c r="BB42" i="6" s="1"/>
  <c r="BB41" i="5"/>
  <c r="BD40" i="2" l="1"/>
  <c r="AZ64" i="8"/>
  <c r="AZ65" i="8" s="1"/>
  <c r="AZ64" i="5"/>
  <c r="AZ65" i="5" s="1"/>
  <c r="BF91" i="1"/>
  <c r="BF85" i="1"/>
  <c r="BK31" i="1"/>
  <c r="BK44" i="1" s="1"/>
  <c r="BL34" i="1"/>
  <c r="BL45" i="1" s="1"/>
  <c r="BK42" i="1"/>
  <c r="M31" i="6"/>
  <c r="M38" i="6" s="1"/>
  <c r="M56" i="5"/>
  <c r="M69" i="4"/>
  <c r="M30" i="2"/>
  <c r="M34" i="2" s="1"/>
  <c r="BG60" i="2"/>
  <c r="BD39" i="8"/>
  <c r="BD39" i="5"/>
  <c r="BE92" i="1"/>
  <c r="BG71" i="1"/>
  <c r="BF26" i="9"/>
  <c r="BF73" i="7"/>
  <c r="BF26" i="8"/>
  <c r="BF30" i="7"/>
  <c r="BF49" i="7" s="1"/>
  <c r="BF53" i="7" s="1"/>
  <c r="BF45" i="8" s="1"/>
  <c r="BF26" i="6"/>
  <c r="BF73" i="4"/>
  <c r="BF26" i="5"/>
  <c r="BF30" i="4"/>
  <c r="BF49" i="4" s="1"/>
  <c r="BF53" i="4" s="1"/>
  <c r="BF45" i="5" s="1"/>
  <c r="BF28" i="3"/>
  <c r="BF28" i="2"/>
  <c r="BG35" i="1"/>
  <c r="BD55" i="7"/>
  <c r="BD62" i="7"/>
  <c r="BD63" i="7" s="1"/>
  <c r="BG44" i="9"/>
  <c r="BH53" i="8"/>
  <c r="BD59" i="2"/>
  <c r="BD39" i="2"/>
  <c r="BH29" i="7"/>
  <c r="BG46" i="7"/>
  <c r="BD37" i="8"/>
  <c r="BD37" i="5"/>
  <c r="BD93" i="1"/>
  <c r="BE88" i="1"/>
  <c r="BG91" i="1"/>
  <c r="BD40" i="3"/>
  <c r="BC40" i="9"/>
  <c r="BC42" i="9" s="1"/>
  <c r="BC41" i="8"/>
  <c r="BD59" i="3"/>
  <c r="BD39" i="3"/>
  <c r="BE54" i="7"/>
  <c r="BJ76" i="1"/>
  <c r="BC40" i="3"/>
  <c r="BC40" i="6"/>
  <c r="BC42" i="6" s="1"/>
  <c r="BC41" i="5"/>
  <c r="BC40" i="2"/>
  <c r="BE37" i="3"/>
  <c r="BE37" i="2"/>
  <c r="BE53" i="4"/>
  <c r="BE45" i="5" s="1"/>
  <c r="BH27" i="9"/>
  <c r="BH27" i="8"/>
  <c r="BH31" i="7"/>
  <c r="BH27" i="6"/>
  <c r="BH27" i="5"/>
  <c r="BH31" i="4"/>
  <c r="BH69" i="1"/>
  <c r="BH66" i="1"/>
  <c r="BH62" i="1"/>
  <c r="BH54" i="1"/>
  <c r="BH61" i="1"/>
  <c r="BH55" i="1"/>
  <c r="BH67" i="1"/>
  <c r="BH65" i="1"/>
  <c r="BH64" i="1"/>
  <c r="BH68" i="1"/>
  <c r="BH60" i="1"/>
  <c r="BH63" i="1"/>
  <c r="BH59" i="1"/>
  <c r="BH77" i="1"/>
  <c r="BH78" i="1" s="1"/>
  <c r="BH79" i="1" s="1"/>
  <c r="N61" i="3"/>
  <c r="N32" i="3"/>
  <c r="N67" i="7"/>
  <c r="N68" i="7" s="1"/>
  <c r="BH44" i="6"/>
  <c r="BI53" i="5"/>
  <c r="BG57" i="1"/>
  <c r="BG90" i="1" s="1"/>
  <c r="BI47" i="1"/>
  <c r="BI36" i="1" s="1"/>
  <c r="N49" i="9"/>
  <c r="N76" i="8" s="1"/>
  <c r="M77" i="8"/>
  <c r="M32" i="8"/>
  <c r="BH29" i="4"/>
  <c r="BF34" i="5"/>
  <c r="BF73" i="1"/>
  <c r="BF34" i="8"/>
  <c r="BF35" i="9" s="1"/>
  <c r="BE36" i="9"/>
  <c r="BE40" i="3" s="1"/>
  <c r="BE47" i="8"/>
  <c r="L35" i="5"/>
  <c r="L42" i="5" s="1"/>
  <c r="L61" i="5" s="1"/>
  <c r="BF90" i="1"/>
  <c r="BG60" i="3"/>
  <c r="BD62" i="4"/>
  <c r="BD63" i="4" s="1"/>
  <c r="BD55" i="4"/>
  <c r="BK45" i="1"/>
  <c r="BK46" i="1" s="1"/>
  <c r="BE40" i="8"/>
  <c r="BE40" i="5"/>
  <c r="BF109" i="1"/>
  <c r="BG46" i="8"/>
  <c r="BG37" i="9" s="1"/>
  <c r="BG46" i="5"/>
  <c r="BG37" i="6" s="1"/>
  <c r="BE54" i="4" l="1"/>
  <c r="BD41" i="3"/>
  <c r="BF54" i="7"/>
  <c r="BD41" i="2"/>
  <c r="BA64" i="5"/>
  <c r="BA65" i="5" s="1"/>
  <c r="BH71" i="1"/>
  <c r="BD40" i="6"/>
  <c r="BD41" i="5"/>
  <c r="BF36" i="6"/>
  <c r="BF47" i="5"/>
  <c r="BI27" i="9"/>
  <c r="BI27" i="8"/>
  <c r="BI31" i="7"/>
  <c r="BJ35" i="7" s="1"/>
  <c r="BI27" i="6"/>
  <c r="BI27" i="5"/>
  <c r="BI31" i="4"/>
  <c r="BJ35" i="4" s="1"/>
  <c r="BI62" i="1"/>
  <c r="BI69" i="1"/>
  <c r="BI60" i="1"/>
  <c r="BI66" i="1"/>
  <c r="BI68" i="1"/>
  <c r="BI65" i="1"/>
  <c r="BI55" i="1"/>
  <c r="BI63" i="1"/>
  <c r="BI67" i="1"/>
  <c r="BI54" i="1"/>
  <c r="BI59" i="1"/>
  <c r="BI61" i="1"/>
  <c r="BI64" i="1"/>
  <c r="BI77" i="1"/>
  <c r="BI78" i="1" s="1"/>
  <c r="BI79" i="1" s="1"/>
  <c r="BD40" i="9"/>
  <c r="BD41" i="8"/>
  <c r="M63" i="2"/>
  <c r="M43" i="2"/>
  <c r="BF37" i="3"/>
  <c r="BF37" i="2"/>
  <c r="BE55" i="4"/>
  <c r="BE62" i="4"/>
  <c r="BE63" i="4" s="1"/>
  <c r="BH46" i="7"/>
  <c r="BI29" i="7"/>
  <c r="BF36" i="9"/>
  <c r="BF47" i="8"/>
  <c r="M57" i="5"/>
  <c r="M58" i="5" s="1"/>
  <c r="BF38" i="8"/>
  <c r="BF38" i="5"/>
  <c r="BF54" i="4"/>
  <c r="BF35" i="6"/>
  <c r="BJ47" i="1"/>
  <c r="BJ36" i="1" s="1"/>
  <c r="M74" i="5"/>
  <c r="M73" i="5" s="1"/>
  <c r="M58" i="2"/>
  <c r="BF62" i="7"/>
  <c r="BF63" i="7" s="1"/>
  <c r="BF55" i="7"/>
  <c r="BF40" i="8"/>
  <c r="BF40" i="5"/>
  <c r="BG109" i="1"/>
  <c r="BH46" i="4"/>
  <c r="BI29" i="4"/>
  <c r="BK76" i="1"/>
  <c r="N31" i="9"/>
  <c r="N38" i="9" s="1"/>
  <c r="N56" i="8"/>
  <c r="N69" i="7"/>
  <c r="N30" i="3"/>
  <c r="N34" i="3" s="1"/>
  <c r="BG46" i="4"/>
  <c r="BC41" i="2"/>
  <c r="BE36" i="6"/>
  <c r="BE40" i="2" s="1"/>
  <c r="BE47" i="5"/>
  <c r="BG34" i="5"/>
  <c r="BG73" i="1"/>
  <c r="BG34" i="8"/>
  <c r="BG35" i="9" s="1"/>
  <c r="BH57" i="1"/>
  <c r="BH85" i="1" s="1"/>
  <c r="BG85" i="1"/>
  <c r="BG26" i="9"/>
  <c r="BG26" i="8"/>
  <c r="BG73" i="7"/>
  <c r="BG30" i="7"/>
  <c r="BG49" i="7" s="1"/>
  <c r="BG53" i="7" s="1"/>
  <c r="BG45" i="8" s="1"/>
  <c r="BG26" i="6"/>
  <c r="BG73" i="4"/>
  <c r="BG26" i="5"/>
  <c r="BG30" i="4"/>
  <c r="BG49" i="4" s="1"/>
  <c r="BG53" i="4" s="1"/>
  <c r="BG45" i="5" s="1"/>
  <c r="BG28" i="2"/>
  <c r="BG28" i="3"/>
  <c r="BH35" i="1"/>
  <c r="BE39" i="8"/>
  <c r="BE39" i="5"/>
  <c r="BF92" i="1"/>
  <c r="BL31" i="1"/>
  <c r="BL44" i="1" s="1"/>
  <c r="BL46" i="1" s="1"/>
  <c r="BM34" i="1"/>
  <c r="BM42" i="1" s="1"/>
  <c r="BE59" i="2"/>
  <c r="BE39" i="2"/>
  <c r="BC41" i="3"/>
  <c r="BE59" i="3"/>
  <c r="BE39" i="3"/>
  <c r="BE41" i="3" s="1"/>
  <c r="BG38" i="8"/>
  <c r="BG38" i="5"/>
  <c r="M35" i="8"/>
  <c r="M42" i="8" s="1"/>
  <c r="M61" i="8" s="1"/>
  <c r="BF40" i="3"/>
  <c r="BH46" i="8"/>
  <c r="BH37" i="9" s="1"/>
  <c r="BH46" i="5"/>
  <c r="BH37" i="6" s="1"/>
  <c r="BI44" i="6"/>
  <c r="BJ53" i="5"/>
  <c r="BH91" i="1"/>
  <c r="BE62" i="7"/>
  <c r="BE63" i="7" s="1"/>
  <c r="BE55" i="7"/>
  <c r="BE37" i="8"/>
  <c r="BE37" i="5"/>
  <c r="BE93" i="1"/>
  <c r="BF88" i="1"/>
  <c r="BH44" i="9"/>
  <c r="BI53" i="8"/>
  <c r="BL42" i="1"/>
  <c r="BL76" i="1" s="1"/>
  <c r="DY76" i="1" s="1"/>
  <c r="BA64" i="8"/>
  <c r="BA65" i="8" s="1"/>
  <c r="BM45" i="1" l="1"/>
  <c r="BG54" i="4"/>
  <c r="BJ31" i="3"/>
  <c r="DY35" i="7"/>
  <c r="BB64" i="8"/>
  <c r="BB65" i="8" s="1"/>
  <c r="BE40" i="9"/>
  <c r="BE42" i="9" s="1"/>
  <c r="BE41" i="8"/>
  <c r="BN34" i="1"/>
  <c r="BN42" i="1" s="1"/>
  <c r="BN76" i="1" s="1"/>
  <c r="BM31" i="1"/>
  <c r="BM44" i="1" s="1"/>
  <c r="BN45" i="1"/>
  <c r="BF59" i="3"/>
  <c r="BF39" i="3"/>
  <c r="BF41" i="3" s="1"/>
  <c r="BI91" i="1"/>
  <c r="BG36" i="9"/>
  <c r="BG40" i="3" s="1"/>
  <c r="BG47" i="8"/>
  <c r="M64" i="2"/>
  <c r="M45" i="2"/>
  <c r="M46" i="2" s="1"/>
  <c r="M47" i="2" s="1"/>
  <c r="M62" i="2"/>
  <c r="BD42" i="6"/>
  <c r="BH37" i="2"/>
  <c r="BH37" i="3"/>
  <c r="BM76" i="1"/>
  <c r="M71" i="5"/>
  <c r="M49" i="5" s="1"/>
  <c r="M68" i="5"/>
  <c r="M67" i="5"/>
  <c r="M72" i="5"/>
  <c r="BJ31" i="2"/>
  <c r="DY35" i="4"/>
  <c r="BH73" i="1"/>
  <c r="BH34" i="8"/>
  <c r="BH34" i="5"/>
  <c r="BH35" i="6" s="1"/>
  <c r="M20" i="5"/>
  <c r="BI44" i="9"/>
  <c r="BJ53" i="8"/>
  <c r="BH38" i="8"/>
  <c r="BH38" i="5"/>
  <c r="BK47" i="1"/>
  <c r="BK36" i="1" s="1"/>
  <c r="BF39" i="8"/>
  <c r="BF39" i="5"/>
  <c r="BG92" i="1"/>
  <c r="BI46" i="4"/>
  <c r="BJ29" i="4"/>
  <c r="BJ29" i="7"/>
  <c r="BI46" i="7"/>
  <c r="BI71" i="1"/>
  <c r="BG62" i="4"/>
  <c r="BG63" i="4" s="1"/>
  <c r="BG55" i="4"/>
  <c r="BJ27" i="9"/>
  <c r="BJ27" i="8"/>
  <c r="BJ31" i="7"/>
  <c r="BJ27" i="6"/>
  <c r="BJ27" i="5"/>
  <c r="BJ31" i="4"/>
  <c r="BJ63" i="1"/>
  <c r="BJ62" i="1"/>
  <c r="BJ69" i="1"/>
  <c r="BJ59" i="1"/>
  <c r="BJ66" i="1"/>
  <c r="BJ55" i="1"/>
  <c r="BJ54" i="1"/>
  <c r="BJ65" i="1"/>
  <c r="BJ68" i="1"/>
  <c r="BJ61" i="1"/>
  <c r="BJ67" i="1"/>
  <c r="BJ60" i="1"/>
  <c r="BJ64" i="1"/>
  <c r="BJ77" i="1"/>
  <c r="BJ78" i="1" s="1"/>
  <c r="BJ79" i="1" s="1"/>
  <c r="BI57" i="1"/>
  <c r="BI46" i="8"/>
  <c r="BI37" i="9" s="1"/>
  <c r="BI46" i="5"/>
  <c r="BI37" i="6" s="1"/>
  <c r="BJ44" i="6"/>
  <c r="BK53" i="5"/>
  <c r="BG37" i="3"/>
  <c r="BG37" i="2"/>
  <c r="BG40" i="8"/>
  <c r="BG40" i="5"/>
  <c r="BH109" i="1"/>
  <c r="BF40" i="2"/>
  <c r="BB64" i="5"/>
  <c r="BB65" i="5" s="1"/>
  <c r="BF59" i="2"/>
  <c r="BF39" i="2"/>
  <c r="BH26" i="9"/>
  <c r="BH73" i="7"/>
  <c r="BH26" i="8"/>
  <c r="BH30" i="7"/>
  <c r="BH49" i="7" s="1"/>
  <c r="BH53" i="7" s="1"/>
  <c r="BH45" i="8" s="1"/>
  <c r="BH26" i="6"/>
  <c r="BH73" i="4"/>
  <c r="BH26" i="5"/>
  <c r="BH28" i="3"/>
  <c r="BH30" i="4"/>
  <c r="BH49" i="4" s="1"/>
  <c r="BH53" i="4" s="1"/>
  <c r="BH45" i="5" s="1"/>
  <c r="BH28" i="2"/>
  <c r="BI35" i="1"/>
  <c r="BH90" i="1"/>
  <c r="N63" i="3"/>
  <c r="N43" i="3"/>
  <c r="BF62" i="4"/>
  <c r="BF63" i="4" s="1"/>
  <c r="BF55" i="4"/>
  <c r="BD42" i="9"/>
  <c r="BF37" i="8"/>
  <c r="BF37" i="5"/>
  <c r="BF93" i="1"/>
  <c r="BG88" i="1"/>
  <c r="BG54" i="7"/>
  <c r="BG35" i="6"/>
  <c r="N57" i="8"/>
  <c r="N58" i="8" s="1"/>
  <c r="BM46" i="1"/>
  <c r="BE40" i="6"/>
  <c r="BE42" i="6" s="1"/>
  <c r="BE41" i="5"/>
  <c r="BE41" i="2"/>
  <c r="BG36" i="6"/>
  <c r="BG47" i="5"/>
  <c r="BH35" i="9"/>
  <c r="N58" i="3"/>
  <c r="N74" i="8"/>
  <c r="N73" i="8" s="1"/>
  <c r="BF41" i="2" l="1"/>
  <c r="BI85" i="1"/>
  <c r="N64" i="3"/>
  <c r="BG40" i="2"/>
  <c r="BC64" i="5"/>
  <c r="BC65" i="5" s="1"/>
  <c r="BI37" i="3"/>
  <c r="BI37" i="2"/>
  <c r="BC64" i="8"/>
  <c r="BC65" i="8" s="1"/>
  <c r="BG37" i="8"/>
  <c r="BG37" i="5"/>
  <c r="BG93" i="1"/>
  <c r="BH88" i="1"/>
  <c r="BG59" i="3"/>
  <c r="BG39" i="3"/>
  <c r="BG41" i="3" s="1"/>
  <c r="BF40" i="6"/>
  <c r="BF42" i="6" s="1"/>
  <c r="BF41" i="5"/>
  <c r="BK29" i="4"/>
  <c r="BJ46" i="4"/>
  <c r="M46" i="6"/>
  <c r="M47" i="6" s="1"/>
  <c r="M48" i="6" s="1"/>
  <c r="M50" i="6" s="1"/>
  <c r="N75" i="5"/>
  <c r="M50" i="5"/>
  <c r="M51" i="5" s="1"/>
  <c r="M59" i="5" s="1"/>
  <c r="BF40" i="9"/>
  <c r="BF42" i="9" s="1"/>
  <c r="BF41" i="8"/>
  <c r="BH36" i="6"/>
  <c r="BH40" i="2" s="1"/>
  <c r="BH47" i="5"/>
  <c r="BL47" i="1"/>
  <c r="BL36" i="1" s="1"/>
  <c r="BI38" i="8"/>
  <c r="BI38" i="5"/>
  <c r="N68" i="8"/>
  <c r="N67" i="8"/>
  <c r="N71" i="8"/>
  <c r="N72" i="8"/>
  <c r="BG39" i="8"/>
  <c r="BG39" i="5"/>
  <c r="BH92" i="1"/>
  <c r="BH59" i="3"/>
  <c r="BH39" i="3"/>
  <c r="N20" i="8"/>
  <c r="BJ57" i="1"/>
  <c r="BH59" i="2"/>
  <c r="BH39" i="2"/>
  <c r="BJ46" i="7"/>
  <c r="BK29" i="7"/>
  <c r="BI90" i="1"/>
  <c r="BH54" i="4"/>
  <c r="BH36" i="9"/>
  <c r="BH40" i="3" s="1"/>
  <c r="BH47" i="8"/>
  <c r="BH40" i="8"/>
  <c r="BH40" i="5"/>
  <c r="BI109" i="1"/>
  <c r="BH54" i="7"/>
  <c r="BK27" i="9"/>
  <c r="BK27" i="8"/>
  <c r="BK31" i="7"/>
  <c r="BK27" i="6"/>
  <c r="BK27" i="5"/>
  <c r="BK31" i="4"/>
  <c r="BK68" i="1"/>
  <c r="BK62" i="1"/>
  <c r="BK69" i="1"/>
  <c r="BK60" i="1"/>
  <c r="BK66" i="1"/>
  <c r="BK63" i="1"/>
  <c r="BK59" i="1"/>
  <c r="BK55" i="1"/>
  <c r="BK67" i="1"/>
  <c r="BK54" i="1"/>
  <c r="BK61" i="1"/>
  <c r="BK64" i="1"/>
  <c r="BK65" i="1"/>
  <c r="BK77" i="1"/>
  <c r="BK78" i="1" s="1"/>
  <c r="BK79" i="1" s="1"/>
  <c r="I16" i="4"/>
  <c r="BK44" i="6"/>
  <c r="BL53" i="5"/>
  <c r="BG62" i="7"/>
  <c r="BG63" i="7" s="1"/>
  <c r="BG55" i="7"/>
  <c r="N62" i="3"/>
  <c r="N45" i="3"/>
  <c r="N46" i="3" s="1"/>
  <c r="N47" i="3" s="1"/>
  <c r="BJ46" i="8"/>
  <c r="BJ37" i="9" s="1"/>
  <c r="BJ46" i="5"/>
  <c r="BJ37" i="6" s="1"/>
  <c r="BJ71" i="1"/>
  <c r="BJ60" i="2"/>
  <c r="DY31" i="2"/>
  <c r="DY60" i="2" s="1"/>
  <c r="I16" i="7"/>
  <c r="BI26" i="9"/>
  <c r="BI26" i="8"/>
  <c r="BI73" i="7"/>
  <c r="BI30" i="7"/>
  <c r="BI49" i="7" s="1"/>
  <c r="BI53" i="7" s="1"/>
  <c r="BI45" i="8" s="1"/>
  <c r="BI26" i="6"/>
  <c r="BI73" i="4"/>
  <c r="BI26" i="5"/>
  <c r="BI30" i="4"/>
  <c r="BI49" i="4" s="1"/>
  <c r="BI53" i="4" s="1"/>
  <c r="BI45" i="5" s="1"/>
  <c r="BI28" i="3"/>
  <c r="BI28" i="2"/>
  <c r="BJ35" i="1"/>
  <c r="BJ60" i="3"/>
  <c r="DY31" i="3"/>
  <c r="DY60" i="3" s="1"/>
  <c r="BG59" i="2"/>
  <c r="BG39" i="2"/>
  <c r="BG41" i="2" s="1"/>
  <c r="BJ91" i="1"/>
  <c r="BJ85" i="1"/>
  <c r="BI34" i="5"/>
  <c r="BI73" i="1"/>
  <c r="BI34" i="8"/>
  <c r="BI35" i="9" s="1"/>
  <c r="BJ44" i="9"/>
  <c r="BK53" i="8"/>
  <c r="BN31" i="1"/>
  <c r="BN44" i="1" s="1"/>
  <c r="BN46" i="1" s="1"/>
  <c r="BO34" i="1"/>
  <c r="BO45" i="1" s="1"/>
  <c r="BK57" i="1" l="1"/>
  <c r="BJ90" i="1"/>
  <c r="BO42" i="1"/>
  <c r="BM47" i="1"/>
  <c r="BN47" i="1" s="1"/>
  <c r="BN36" i="1" s="1"/>
  <c r="N49" i="8"/>
  <c r="O75" i="8" s="1"/>
  <c r="BH41" i="3"/>
  <c r="BD64" i="8"/>
  <c r="BD65" i="8" s="1"/>
  <c r="BJ35" i="6"/>
  <c r="BI36" i="6"/>
  <c r="BI47" i="5"/>
  <c r="BJ73" i="1"/>
  <c r="BJ34" i="8"/>
  <c r="BJ35" i="9" s="1"/>
  <c r="BJ34" i="5"/>
  <c r="BK90" i="1"/>
  <c r="BI54" i="4"/>
  <c r="N49" i="6"/>
  <c r="N76" i="5" s="1"/>
  <c r="M77" i="5"/>
  <c r="M32" i="5"/>
  <c r="BH37" i="8"/>
  <c r="BH37" i="5"/>
  <c r="BH93" i="1"/>
  <c r="BI88" i="1"/>
  <c r="BJ38" i="8"/>
  <c r="BJ38" i="5"/>
  <c r="BG40" i="6"/>
  <c r="BG42" i="6" s="1"/>
  <c r="BG41" i="5"/>
  <c r="BJ37" i="3"/>
  <c r="BJ37" i="2"/>
  <c r="BP34" i="1"/>
  <c r="BP42" i="1" s="1"/>
  <c r="BO31" i="1"/>
  <c r="BO44" i="1" s="1"/>
  <c r="BP45" i="1"/>
  <c r="BK71" i="1"/>
  <c r="BL29" i="7"/>
  <c r="BK46" i="7"/>
  <c r="BI35" i="6"/>
  <c r="BG40" i="9"/>
  <c r="BG42" i="9" s="1"/>
  <c r="BG41" i="8"/>
  <c r="BO76" i="1"/>
  <c r="BI36" i="9"/>
  <c r="BI40" i="3" s="1"/>
  <c r="BI47" i="8"/>
  <c r="BH62" i="7"/>
  <c r="BH63" i="7" s="1"/>
  <c r="BH55" i="7"/>
  <c r="BH39" i="8"/>
  <c r="BH39" i="5"/>
  <c r="BI92" i="1"/>
  <c r="BL29" i="4"/>
  <c r="BK46" i="4"/>
  <c r="BI40" i="8"/>
  <c r="BI40" i="5"/>
  <c r="BJ109" i="1"/>
  <c r="BH41" i="2"/>
  <c r="BH62" i="4"/>
  <c r="BH63" i="4" s="1"/>
  <c r="BH55" i="4"/>
  <c r="BK44" i="9"/>
  <c r="BL53" i="8"/>
  <c r="BK46" i="8"/>
  <c r="BK37" i="9" s="1"/>
  <c r="BK46" i="5"/>
  <c r="BK37" i="6" s="1"/>
  <c r="BK91" i="1"/>
  <c r="BI59" i="2"/>
  <c r="BI39" i="2"/>
  <c r="BJ26" i="9"/>
  <c r="BJ73" i="7"/>
  <c r="BJ26" i="8"/>
  <c r="BJ30" i="7"/>
  <c r="BJ49" i="7" s="1"/>
  <c r="BJ53" i="7" s="1"/>
  <c r="BJ45" i="8" s="1"/>
  <c r="BJ26" i="6"/>
  <c r="BJ73" i="4"/>
  <c r="BJ26" i="5"/>
  <c r="BJ30" i="4"/>
  <c r="BJ49" i="4" s="1"/>
  <c r="BJ53" i="4" s="1"/>
  <c r="BJ45" i="5" s="1"/>
  <c r="BJ28" i="2"/>
  <c r="BJ28" i="3"/>
  <c r="BK35" i="1"/>
  <c r="BM36" i="1"/>
  <c r="N61" i="2"/>
  <c r="N32" i="2"/>
  <c r="N67" i="4"/>
  <c r="N68" i="4" s="1"/>
  <c r="BI54" i="7"/>
  <c r="BI59" i="3"/>
  <c r="BI39" i="3"/>
  <c r="BL44" i="6"/>
  <c r="BM53" i="5"/>
  <c r="DY53" i="5"/>
  <c r="BL27" i="9"/>
  <c r="BL27" i="8"/>
  <c r="BL31" i="7"/>
  <c r="BM35" i="7" s="1"/>
  <c r="BL27" i="6"/>
  <c r="BL27" i="5"/>
  <c r="BL31" i="4"/>
  <c r="BM35" i="4" s="1"/>
  <c r="BL65" i="1"/>
  <c r="BL66" i="1"/>
  <c r="BL62" i="1"/>
  <c r="BL69" i="1"/>
  <c r="BL55" i="1"/>
  <c r="BL54" i="1"/>
  <c r="BL67" i="1"/>
  <c r="BL60" i="1"/>
  <c r="BL68" i="1"/>
  <c r="BL63" i="1"/>
  <c r="BL59" i="1"/>
  <c r="BL61" i="1"/>
  <c r="BL64" i="1"/>
  <c r="BL77" i="1"/>
  <c r="N46" i="9"/>
  <c r="N47" i="9" s="1"/>
  <c r="N48" i="9" s="1"/>
  <c r="N50" i="9" s="1"/>
  <c r="BD65" i="5"/>
  <c r="BD64" i="5"/>
  <c r="BL71" i="1" l="1"/>
  <c r="N50" i="8"/>
  <c r="N51" i="8" s="1"/>
  <c r="N59" i="8" s="1"/>
  <c r="BI41" i="3"/>
  <c r="BM31" i="3"/>
  <c r="BP76" i="1"/>
  <c r="BL34" i="5"/>
  <c r="BL34" i="8"/>
  <c r="BK34" i="5"/>
  <c r="BL35" i="6" s="1"/>
  <c r="BK73" i="1"/>
  <c r="BK34" i="8"/>
  <c r="BK35" i="9" s="1"/>
  <c r="BH40" i="6"/>
  <c r="BH42" i="6" s="1"/>
  <c r="BH41" i="5"/>
  <c r="N31" i="6"/>
  <c r="N38" i="6" s="1"/>
  <c r="N56" i="5"/>
  <c r="N69" i="4"/>
  <c r="N30" i="2"/>
  <c r="N34" i="2" s="1"/>
  <c r="BJ36" i="9"/>
  <c r="BJ40" i="3" s="1"/>
  <c r="BJ47" i="8"/>
  <c r="BJ40" i="8"/>
  <c r="BJ40" i="5"/>
  <c r="BK109" i="1"/>
  <c r="BH40" i="9"/>
  <c r="BH42" i="9" s="1"/>
  <c r="BH41" i="8"/>
  <c r="M35" i="5"/>
  <c r="M42" i="5" s="1"/>
  <c r="M61" i="5" s="1"/>
  <c r="O49" i="9"/>
  <c r="O76" i="8" s="1"/>
  <c r="N77" i="8"/>
  <c r="N32" i="8"/>
  <c r="BL44" i="9"/>
  <c r="BM53" i="8"/>
  <c r="DY53" i="8"/>
  <c r="BQ42" i="1"/>
  <c r="BQ34" i="1"/>
  <c r="BP31" i="1"/>
  <c r="BP44" i="1" s="1"/>
  <c r="BP46" i="1" s="1"/>
  <c r="BQ45" i="1"/>
  <c r="BN27" i="9"/>
  <c r="BN27" i="8"/>
  <c r="BN31" i="7"/>
  <c r="BN27" i="6"/>
  <c r="BN27" i="5"/>
  <c r="BN31" i="4"/>
  <c r="BN64" i="1"/>
  <c r="BN62" i="1"/>
  <c r="BN59" i="1"/>
  <c r="BN63" i="1"/>
  <c r="BN66" i="1"/>
  <c r="BN61" i="1"/>
  <c r="BN65" i="1"/>
  <c r="BN68" i="1"/>
  <c r="BN55" i="1"/>
  <c r="BN69" i="1"/>
  <c r="BN54" i="1"/>
  <c r="BN67" i="1"/>
  <c r="BN60" i="1"/>
  <c r="BN77" i="1"/>
  <c r="BL57" i="1"/>
  <c r="BL90" i="1" s="1"/>
  <c r="DY90" i="1" s="1"/>
  <c r="BJ59" i="2"/>
  <c r="BJ39" i="2"/>
  <c r="BM44" i="6"/>
  <c r="BN53" i="5"/>
  <c r="BM27" i="9"/>
  <c r="BM27" i="8"/>
  <c r="BM31" i="7"/>
  <c r="BM27" i="6"/>
  <c r="BM27" i="5"/>
  <c r="BM31" i="4"/>
  <c r="BM69" i="1"/>
  <c r="BM63" i="1"/>
  <c r="BM62" i="1"/>
  <c r="BM60" i="1"/>
  <c r="BM64" i="1"/>
  <c r="BM59" i="1"/>
  <c r="BM67" i="1"/>
  <c r="BM66" i="1"/>
  <c r="BM55" i="1"/>
  <c r="BM54" i="1"/>
  <c r="BM61" i="1"/>
  <c r="BM68" i="1"/>
  <c r="BM65" i="1"/>
  <c r="BM77" i="1"/>
  <c r="BM78" i="1" s="1"/>
  <c r="BL46" i="4"/>
  <c r="BM29" i="4"/>
  <c r="BJ59" i="3"/>
  <c r="BJ39" i="3"/>
  <c r="BI62" i="4"/>
  <c r="BI63" i="4" s="1"/>
  <c r="BI55" i="4"/>
  <c r="BO46" i="1"/>
  <c r="BL78" i="1"/>
  <c r="BL79" i="1" s="1"/>
  <c r="DY77" i="1"/>
  <c r="BK26" i="9"/>
  <c r="BK26" i="8"/>
  <c r="BK73" i="7"/>
  <c r="BK30" i="7"/>
  <c r="BK49" i="7" s="1"/>
  <c r="BK53" i="7" s="1"/>
  <c r="BK45" i="8" s="1"/>
  <c r="BK26" i="6"/>
  <c r="BK26" i="5"/>
  <c r="BK73" i="4"/>
  <c r="BK30" i="4"/>
  <c r="BK49" i="4" s="1"/>
  <c r="BK53" i="4" s="1"/>
  <c r="BK45" i="5" s="1"/>
  <c r="BK28" i="3"/>
  <c r="BK28" i="2"/>
  <c r="BL35" i="1"/>
  <c r="BI39" i="8"/>
  <c r="BI39" i="5"/>
  <c r="BJ92" i="1"/>
  <c r="BL46" i="8"/>
  <c r="BL46" i="5"/>
  <c r="BJ54" i="4"/>
  <c r="BE64" i="5"/>
  <c r="BE65" i="5" s="1"/>
  <c r="BI40" i="2"/>
  <c r="BI41" i="2" s="1"/>
  <c r="BE64" i="8"/>
  <c r="BE65" i="8" s="1"/>
  <c r="BI55" i="7"/>
  <c r="BI62" i="7"/>
  <c r="BI63" i="7" s="1"/>
  <c r="BJ47" i="5"/>
  <c r="BJ36" i="6"/>
  <c r="BJ40" i="2" s="1"/>
  <c r="BK85" i="1"/>
  <c r="BJ54" i="7"/>
  <c r="O61" i="3"/>
  <c r="O32" i="3"/>
  <c r="O67" i="7"/>
  <c r="O68" i="7" s="1"/>
  <c r="BM31" i="2"/>
  <c r="BK38" i="8"/>
  <c r="BK38" i="5"/>
  <c r="BL46" i="7"/>
  <c r="BM29" i="7"/>
  <c r="BI37" i="8"/>
  <c r="BI37" i="5"/>
  <c r="BJ88" i="1"/>
  <c r="BI93" i="1"/>
  <c r="BQ76" i="1" l="1"/>
  <c r="BK54" i="7"/>
  <c r="BJ41" i="2"/>
  <c r="BF64" i="8"/>
  <c r="BF65" i="8" s="1"/>
  <c r="BO47" i="1"/>
  <c r="BP47" i="1" s="1"/>
  <c r="BP36" i="1" s="1"/>
  <c r="BJ62" i="4"/>
  <c r="BJ63" i="4" s="1"/>
  <c r="BJ55" i="4"/>
  <c r="BL26" i="9"/>
  <c r="BL73" i="7"/>
  <c r="BL26" i="8"/>
  <c r="BL30" i="7"/>
  <c r="BL49" i="7" s="1"/>
  <c r="BL53" i="7" s="1"/>
  <c r="BL45" i="8" s="1"/>
  <c r="BL26" i="6"/>
  <c r="BL26" i="5"/>
  <c r="BL73" i="4"/>
  <c r="BL30" i="4"/>
  <c r="BL49" i="4" s="1"/>
  <c r="BL53" i="4" s="1"/>
  <c r="BL45" i="5" s="1"/>
  <c r="BL28" i="3"/>
  <c r="BL28" i="2"/>
  <c r="BM35" i="1"/>
  <c r="DY35" i="1"/>
  <c r="BL91" i="1"/>
  <c r="BL85" i="1"/>
  <c r="BK40" i="8"/>
  <c r="BK40" i="5"/>
  <c r="BL109" i="1"/>
  <c r="BL35" i="9"/>
  <c r="BI40" i="6"/>
  <c r="BI42" i="6" s="1"/>
  <c r="BI41" i="5"/>
  <c r="BK55" i="7"/>
  <c r="BK62" i="7"/>
  <c r="BK63" i="7" s="1"/>
  <c r="BL37" i="6"/>
  <c r="DY46" i="5"/>
  <c r="BI40" i="9"/>
  <c r="BI42" i="9" s="1"/>
  <c r="BI41" i="8"/>
  <c r="BJ62" i="7"/>
  <c r="BJ63" i="7" s="1"/>
  <c r="BJ55" i="7"/>
  <c r="BL37" i="9"/>
  <c r="DY46" i="8"/>
  <c r="BK36" i="6"/>
  <c r="BK47" i="5"/>
  <c r="DY34" i="8"/>
  <c r="I16" i="8" s="1"/>
  <c r="N35" i="8"/>
  <c r="N42" i="8" s="1"/>
  <c r="N61" i="8" s="1"/>
  <c r="BN29" i="7"/>
  <c r="BK37" i="3"/>
  <c r="BK37" i="2"/>
  <c r="BM57" i="1"/>
  <c r="BK54" i="4"/>
  <c r="DY34" i="5"/>
  <c r="I16" i="5" s="1"/>
  <c r="BJ41" i="3"/>
  <c r="BL73" i="1"/>
  <c r="BR34" i="1"/>
  <c r="BR45" i="1" s="1"/>
  <c r="BQ31" i="1"/>
  <c r="BQ44" i="1" s="1"/>
  <c r="BQ46" i="1" s="1"/>
  <c r="N63" i="2"/>
  <c r="N43" i="2"/>
  <c r="BF64" i="5"/>
  <c r="BF65" i="5" s="1"/>
  <c r="BJ39" i="8"/>
  <c r="BJ39" i="5"/>
  <c r="BK92" i="1"/>
  <c r="BK36" i="9"/>
  <c r="BK40" i="3" s="1"/>
  <c r="BK47" i="8"/>
  <c r="BN29" i="4"/>
  <c r="BN46" i="8"/>
  <c r="BN46" i="5"/>
  <c r="BN71" i="1"/>
  <c r="BK35" i="6"/>
  <c r="BK40" i="2" s="1"/>
  <c r="BM71" i="1"/>
  <c r="BN78" i="1"/>
  <c r="BN79" i="1" s="1"/>
  <c r="N57" i="5"/>
  <c r="N58" i="5" s="1"/>
  <c r="BM60" i="2"/>
  <c r="BM46" i="8"/>
  <c r="BM37" i="9" s="1"/>
  <c r="BM46" i="5"/>
  <c r="BM37" i="6" s="1"/>
  <c r="BN44" i="6"/>
  <c r="BO53" i="5"/>
  <c r="BM44" i="9"/>
  <c r="BN53" i="8"/>
  <c r="N58" i="2"/>
  <c r="N64" i="2" s="1"/>
  <c r="N74" i="5"/>
  <c r="N73" i="5" s="1"/>
  <c r="BM60" i="3"/>
  <c r="BJ37" i="8"/>
  <c r="BJ37" i="5"/>
  <c r="BK88" i="1"/>
  <c r="BJ93" i="1"/>
  <c r="O31" i="9"/>
  <c r="O38" i="9" s="1"/>
  <c r="O56" i="8"/>
  <c r="O69" i="7"/>
  <c r="O30" i="3"/>
  <c r="O34" i="3" s="1"/>
  <c r="BM79" i="1"/>
  <c r="BN57" i="1"/>
  <c r="BN37" i="9" l="1"/>
  <c r="BL54" i="7"/>
  <c r="BL55" i="7" s="1"/>
  <c r="N20" i="5"/>
  <c r="BG64" i="5"/>
  <c r="BG65" i="5" s="1"/>
  <c r="BQ47" i="1"/>
  <c r="BQ36" i="1" s="1"/>
  <c r="BP27" i="9"/>
  <c r="BP27" i="8"/>
  <c r="BP31" i="7"/>
  <c r="BP27" i="6"/>
  <c r="BP27" i="5"/>
  <c r="BP31" i="4"/>
  <c r="BP62" i="1"/>
  <c r="BP60" i="1"/>
  <c r="BP59" i="1"/>
  <c r="BP69" i="1"/>
  <c r="BP54" i="1"/>
  <c r="BP55" i="1"/>
  <c r="BP65" i="1"/>
  <c r="BP61" i="1"/>
  <c r="BP66" i="1"/>
  <c r="BP68" i="1"/>
  <c r="BP63" i="1"/>
  <c r="BP64" i="1"/>
  <c r="BP67" i="1"/>
  <c r="BG64" i="8"/>
  <c r="BG65" i="8" s="1"/>
  <c r="BN34" i="5"/>
  <c r="BN73" i="1"/>
  <c r="BN34" i="8"/>
  <c r="BM46" i="7"/>
  <c r="BL37" i="3"/>
  <c r="BL37" i="2"/>
  <c r="O57" i="8"/>
  <c r="O58" i="8" s="1"/>
  <c r="BN37" i="6"/>
  <c r="BN46" i="7"/>
  <c r="BO29" i="7"/>
  <c r="BL38" i="8"/>
  <c r="DY38" i="8" s="1"/>
  <c r="BL38" i="5"/>
  <c r="DY38" i="5" s="1"/>
  <c r="DY91" i="1"/>
  <c r="O74" i="8"/>
  <c r="O73" i="8" s="1"/>
  <c r="O58" i="3"/>
  <c r="BN44" i="9"/>
  <c r="BO53" i="8"/>
  <c r="DY26" i="9"/>
  <c r="I14" i="9" s="1"/>
  <c r="DY26" i="8"/>
  <c r="I14" i="8" s="1"/>
  <c r="DY30" i="7"/>
  <c r="I14" i="7" s="1"/>
  <c r="DY26" i="6"/>
  <c r="I14" i="6" s="1"/>
  <c r="DY26" i="5"/>
  <c r="I14" i="5" s="1"/>
  <c r="DY30" i="4"/>
  <c r="I14" i="4" s="1"/>
  <c r="N62" i="2"/>
  <c r="N45" i="2"/>
  <c r="N46" i="2" s="1"/>
  <c r="N47" i="2" s="1"/>
  <c r="BM26" i="9"/>
  <c r="BM26" i="8"/>
  <c r="BM73" i="7"/>
  <c r="BM30" i="7"/>
  <c r="BM49" i="7" s="1"/>
  <c r="BM26" i="6"/>
  <c r="BM26" i="5"/>
  <c r="BM30" i="4"/>
  <c r="BM49" i="4" s="1"/>
  <c r="BM73" i="4"/>
  <c r="BM28" i="3"/>
  <c r="BM28" i="2"/>
  <c r="BN35" i="1"/>
  <c r="BN90" i="1"/>
  <c r="BK37" i="8"/>
  <c r="BK37" i="5"/>
  <c r="BL88" i="1"/>
  <c r="BK93" i="1"/>
  <c r="BN46" i="4"/>
  <c r="BO29" i="4"/>
  <c r="BJ40" i="6"/>
  <c r="BJ42" i="6" s="1"/>
  <c r="BJ41" i="5"/>
  <c r="BM46" i="4"/>
  <c r="BJ40" i="9"/>
  <c r="BJ42" i="9" s="1"/>
  <c r="BJ41" i="8"/>
  <c r="BO44" i="6"/>
  <c r="BP53" i="5"/>
  <c r="BL40" i="8"/>
  <c r="DY40" i="8" s="1"/>
  <c r="BL40" i="5"/>
  <c r="DY40" i="5" s="1"/>
  <c r="BM109" i="1"/>
  <c r="DY109" i="1"/>
  <c r="BL36" i="6"/>
  <c r="BL40" i="2" s="1"/>
  <c r="BL47" i="5"/>
  <c r="DY47" i="5" s="1"/>
  <c r="I18" i="5" s="1"/>
  <c r="DY45" i="5"/>
  <c r="BO36" i="1"/>
  <c r="BN85" i="1"/>
  <c r="BS34" i="1"/>
  <c r="BR31" i="1"/>
  <c r="BR44" i="1" s="1"/>
  <c r="BR46" i="1" s="1"/>
  <c r="BR47" i="1" s="1"/>
  <c r="BK62" i="4"/>
  <c r="BK63" i="4" s="1"/>
  <c r="BK55" i="4"/>
  <c r="BR42" i="1"/>
  <c r="BR76" i="1" s="1"/>
  <c r="BM34" i="5"/>
  <c r="BM73" i="1"/>
  <c r="BM34" i="8"/>
  <c r="BK39" i="8"/>
  <c r="BK39" i="5"/>
  <c r="BL92" i="1"/>
  <c r="BM90" i="1"/>
  <c r="BM91" i="1"/>
  <c r="BN91" i="1" s="1"/>
  <c r="BM85" i="1"/>
  <c r="BL54" i="4"/>
  <c r="BK59" i="2"/>
  <c r="BK39" i="2"/>
  <c r="BK41" i="2" s="1"/>
  <c r="BL36" i="9"/>
  <c r="BL40" i="3" s="1"/>
  <c r="BL47" i="8"/>
  <c r="DY47" i="8" s="1"/>
  <c r="I18" i="8" s="1"/>
  <c r="DY45" i="8"/>
  <c r="O63" i="3"/>
  <c r="O43" i="3"/>
  <c r="N71" i="5"/>
  <c r="N68" i="5"/>
  <c r="N67" i="5"/>
  <c r="N72" i="5"/>
  <c r="BK59" i="3"/>
  <c r="BK39" i="3"/>
  <c r="BK41" i="3" s="1"/>
  <c r="BL62" i="7" l="1"/>
  <c r="BL63" i="7" s="1"/>
  <c r="BH64" i="8"/>
  <c r="BH65" i="8" s="1"/>
  <c r="BR36" i="1"/>
  <c r="BN38" i="8"/>
  <c r="BN38" i="5"/>
  <c r="BT34" i="1"/>
  <c r="BT42" i="1" s="1"/>
  <c r="BS31" i="1"/>
  <c r="BS44" i="1" s="1"/>
  <c r="BL37" i="8"/>
  <c r="BL37" i="5"/>
  <c r="BM88" i="1"/>
  <c r="BL93" i="1"/>
  <c r="DY93" i="1" s="1"/>
  <c r="DY88" i="1"/>
  <c r="BO46" i="7"/>
  <c r="BP29" i="7"/>
  <c r="BN35" i="9"/>
  <c r="BM35" i="9"/>
  <c r="BS42" i="1"/>
  <c r="BK40" i="6"/>
  <c r="BK42" i="6" s="1"/>
  <c r="BK41" i="5"/>
  <c r="BN37" i="3"/>
  <c r="BN37" i="2"/>
  <c r="BP44" i="6"/>
  <c r="BQ53" i="5"/>
  <c r="BK41" i="8"/>
  <c r="BK40" i="9"/>
  <c r="BK42" i="9" s="1"/>
  <c r="BO44" i="9"/>
  <c r="BP53" i="8"/>
  <c r="BL62" i="4"/>
  <c r="BL63" i="4" s="1"/>
  <c r="BL55" i="4"/>
  <c r="BN35" i="6"/>
  <c r="BM35" i="6"/>
  <c r="BN26" i="9"/>
  <c r="BN26" i="8"/>
  <c r="BN73" i="7"/>
  <c r="BN30" i="7"/>
  <c r="BN49" i="7" s="1"/>
  <c r="BN53" i="7" s="1"/>
  <c r="BN45" i="8" s="1"/>
  <c r="BN26" i="6"/>
  <c r="BN73" i="4"/>
  <c r="BN26" i="5"/>
  <c r="BN30" i="4"/>
  <c r="BN49" i="4" s="1"/>
  <c r="BN53" i="4" s="1"/>
  <c r="BN45" i="5" s="1"/>
  <c r="BN28" i="3"/>
  <c r="BN28" i="2"/>
  <c r="BO35" i="1"/>
  <c r="BP57" i="1"/>
  <c r="BM37" i="3"/>
  <c r="BM37" i="2"/>
  <c r="BO27" i="9"/>
  <c r="BO27" i="8"/>
  <c r="BO31" i="7"/>
  <c r="BP35" i="7" s="1"/>
  <c r="BO27" i="6"/>
  <c r="BO27" i="5"/>
  <c r="BO31" i="4"/>
  <c r="BP35" i="4" s="1"/>
  <c r="BO63" i="1"/>
  <c r="BO61" i="1"/>
  <c r="BO60" i="1"/>
  <c r="BO54" i="1"/>
  <c r="BO62" i="1"/>
  <c r="BO55" i="1"/>
  <c r="BO64" i="1"/>
  <c r="BO65" i="1"/>
  <c r="BO68" i="1"/>
  <c r="BO66" i="1"/>
  <c r="BO67" i="1"/>
  <c r="BO59" i="1"/>
  <c r="BO69" i="1"/>
  <c r="BO77" i="1"/>
  <c r="BO78" i="1" s="1"/>
  <c r="BQ27" i="9"/>
  <c r="BQ27" i="8"/>
  <c r="BQ27" i="6"/>
  <c r="BQ31" i="7"/>
  <c r="BQ27" i="5"/>
  <c r="BQ31" i="4"/>
  <c r="BQ62" i="1"/>
  <c r="BQ61" i="1"/>
  <c r="BQ59" i="1"/>
  <c r="BQ69" i="1"/>
  <c r="BQ54" i="1"/>
  <c r="BQ55" i="1"/>
  <c r="BQ64" i="1"/>
  <c r="BQ60" i="1"/>
  <c r="BQ66" i="1"/>
  <c r="BQ65" i="1"/>
  <c r="BQ68" i="1"/>
  <c r="BQ63" i="1"/>
  <c r="BQ67" i="1"/>
  <c r="BQ77" i="1"/>
  <c r="N49" i="5"/>
  <c r="BM38" i="8"/>
  <c r="BM38" i="5"/>
  <c r="O64" i="3"/>
  <c r="BL59" i="2"/>
  <c r="BL39" i="2"/>
  <c r="BL41" i="2" s="1"/>
  <c r="BP77" i="1"/>
  <c r="BP71" i="1"/>
  <c r="O62" i="3"/>
  <c r="O45" i="3"/>
  <c r="O46" i="3" s="1"/>
  <c r="O47" i="3" s="1"/>
  <c r="O67" i="8"/>
  <c r="O71" i="8"/>
  <c r="O68" i="8"/>
  <c r="O72" i="8"/>
  <c r="BL59" i="3"/>
  <c r="BL39" i="3"/>
  <c r="BL41" i="3" s="1"/>
  <c r="BH64" i="5"/>
  <c r="BH65" i="5" s="1"/>
  <c r="BM53" i="4"/>
  <c r="BM45" i="5" s="1"/>
  <c r="BL39" i="8"/>
  <c r="DY39" i="8" s="1"/>
  <c r="BL39" i="5"/>
  <c r="DY39" i="5" s="1"/>
  <c r="BM92" i="1"/>
  <c r="DY92" i="1"/>
  <c r="BP29" i="4"/>
  <c r="BS45" i="1"/>
  <c r="BM40" i="8"/>
  <c r="BM40" i="5"/>
  <c r="BN109" i="1"/>
  <c r="BM53" i="7"/>
  <c r="BM45" i="8" s="1"/>
  <c r="BP78" i="1" l="1"/>
  <c r="BP79" i="1" s="1"/>
  <c r="BP85" i="1" s="1"/>
  <c r="BS46" i="1"/>
  <c r="BS47" i="1" s="1"/>
  <c r="BS36" i="1" s="1"/>
  <c r="BS31" i="7" s="1"/>
  <c r="BQ57" i="1"/>
  <c r="BT45" i="1"/>
  <c r="BT46" i="1" s="1"/>
  <c r="BT47" i="1" s="1"/>
  <c r="BT36" i="1" s="1"/>
  <c r="BT76" i="1"/>
  <c r="BN54" i="7"/>
  <c r="BI64" i="8"/>
  <c r="BI65" i="8" s="1"/>
  <c r="BI64" i="5"/>
  <c r="BI65" i="5" s="1"/>
  <c r="BQ78" i="1"/>
  <c r="BQ79" i="1" s="1"/>
  <c r="BQ71" i="1"/>
  <c r="BP73" i="1"/>
  <c r="BP34" i="8"/>
  <c r="BP34" i="5"/>
  <c r="BQ46" i="8"/>
  <c r="BQ37" i="9" s="1"/>
  <c r="BQ46" i="5"/>
  <c r="BS76" i="1"/>
  <c r="BM54" i="4"/>
  <c r="BM59" i="2"/>
  <c r="BM39" i="2"/>
  <c r="BO46" i="4"/>
  <c r="BO57" i="1"/>
  <c r="BM59" i="3"/>
  <c r="BM39" i="3"/>
  <c r="BQ29" i="4"/>
  <c r="BO46" i="8"/>
  <c r="BO37" i="9" s="1"/>
  <c r="BO46" i="5"/>
  <c r="BO37" i="6" s="1"/>
  <c r="BQ44" i="6"/>
  <c r="BR53" i="5"/>
  <c r="BO79" i="1"/>
  <c r="BO26" i="9"/>
  <c r="BO73" i="7"/>
  <c r="BO26" i="8"/>
  <c r="BO30" i="7"/>
  <c r="BO49" i="7" s="1"/>
  <c r="BO26" i="6"/>
  <c r="BO73" i="4"/>
  <c r="BO26" i="5"/>
  <c r="BO30" i="4"/>
  <c r="BO49" i="4" s="1"/>
  <c r="BO28" i="3"/>
  <c r="BO28" i="2"/>
  <c r="BP35" i="1"/>
  <c r="BU34" i="1"/>
  <c r="BU42" i="1"/>
  <c r="BT31" i="1"/>
  <c r="BT44" i="1" s="1"/>
  <c r="BU45" i="1"/>
  <c r="BQ29" i="7"/>
  <c r="BM36" i="9"/>
  <c r="BM40" i="3" s="1"/>
  <c r="BM47" i="8"/>
  <c r="BM39" i="8"/>
  <c r="BM39" i="5"/>
  <c r="BN92" i="1"/>
  <c r="BN40" i="8"/>
  <c r="BN40" i="5"/>
  <c r="BO109" i="1"/>
  <c r="O49" i="8"/>
  <c r="BO71" i="1"/>
  <c r="BP46" i="4"/>
  <c r="BP31" i="2"/>
  <c r="BN59" i="2"/>
  <c r="BN39" i="2"/>
  <c r="BN36" i="6"/>
  <c r="BN40" i="2" s="1"/>
  <c r="BN47" i="5"/>
  <c r="BN59" i="3"/>
  <c r="BN39" i="3"/>
  <c r="BM54" i="7"/>
  <c r="BP46" i="8"/>
  <c r="BP46" i="5"/>
  <c r="BP44" i="9"/>
  <c r="BQ53" i="8"/>
  <c r="BR27" i="9"/>
  <c r="BR27" i="8"/>
  <c r="BR31" i="7"/>
  <c r="BS35" i="7" s="1"/>
  <c r="BR27" i="6"/>
  <c r="BR27" i="5"/>
  <c r="BR31" i="4"/>
  <c r="BS35" i="4" s="1"/>
  <c r="BR60" i="1"/>
  <c r="BR69" i="1"/>
  <c r="BR63" i="1"/>
  <c r="BR59" i="1"/>
  <c r="BR62" i="1"/>
  <c r="BR55" i="1"/>
  <c r="BR64" i="1"/>
  <c r="BR54" i="1"/>
  <c r="BR57" i="1" s="1"/>
  <c r="BR66" i="1"/>
  <c r="BR61" i="1"/>
  <c r="BR68" i="1"/>
  <c r="BR67" i="1"/>
  <c r="BR65" i="1"/>
  <c r="BR77" i="1"/>
  <c r="BR78" i="1" s="1"/>
  <c r="BR79" i="1" s="1"/>
  <c r="N46" i="6"/>
  <c r="N47" i="6" s="1"/>
  <c r="N48" i="6" s="1"/>
  <c r="N50" i="6" s="1"/>
  <c r="O75" i="5"/>
  <c r="N50" i="5"/>
  <c r="N51" i="5" s="1"/>
  <c r="N59" i="5" s="1"/>
  <c r="BP31" i="3"/>
  <c r="BN62" i="7"/>
  <c r="BN63" i="7" s="1"/>
  <c r="BN55" i="7"/>
  <c r="BM37" i="8"/>
  <c r="BM37" i="5"/>
  <c r="BN88" i="1"/>
  <c r="BM93" i="1"/>
  <c r="BN54" i="4"/>
  <c r="BM36" i="6"/>
  <c r="BM40" i="2" s="1"/>
  <c r="BM47" i="5"/>
  <c r="BL40" i="6"/>
  <c r="BL42" i="6" s="1"/>
  <c r="BL41" i="5"/>
  <c r="DY41" i="5" s="1"/>
  <c r="I17" i="5" s="1"/>
  <c r="DY37" i="5"/>
  <c r="BS27" i="9"/>
  <c r="BS27" i="8"/>
  <c r="BS31" i="4"/>
  <c r="BS59" i="1"/>
  <c r="BS65" i="1"/>
  <c r="BS55" i="1"/>
  <c r="BS54" i="1"/>
  <c r="BS68" i="1"/>
  <c r="BS61" i="1"/>
  <c r="BS66" i="1"/>
  <c r="BS60" i="1"/>
  <c r="BN36" i="9"/>
  <c r="BN40" i="3" s="1"/>
  <c r="BN47" i="8"/>
  <c r="BL40" i="9"/>
  <c r="BL42" i="9" s="1"/>
  <c r="BL41" i="8"/>
  <c r="DY41" i="8" s="1"/>
  <c r="I17" i="8" s="1"/>
  <c r="DY37" i="8"/>
  <c r="BS77" i="1" l="1"/>
  <c r="BS78" i="1" s="1"/>
  <c r="BS79" i="1" s="1"/>
  <c r="BS62" i="1"/>
  <c r="BS71" i="1" s="1"/>
  <c r="BS46" i="8"/>
  <c r="BS37" i="9" s="1"/>
  <c r="BS69" i="1"/>
  <c r="BP37" i="9"/>
  <c r="BS27" i="6"/>
  <c r="BP37" i="6"/>
  <c r="BS67" i="1"/>
  <c r="BS27" i="5"/>
  <c r="BU76" i="1"/>
  <c r="BS63" i="1"/>
  <c r="BS64" i="1"/>
  <c r="BS31" i="3"/>
  <c r="BS60" i="3" s="1"/>
  <c r="BJ64" i="5"/>
  <c r="BJ65" i="5" s="1"/>
  <c r="BN37" i="8"/>
  <c r="BN37" i="5"/>
  <c r="BO88" i="1"/>
  <c r="BN93" i="1"/>
  <c r="BO73" i="1"/>
  <c r="BO34" i="5"/>
  <c r="BO34" i="8"/>
  <c r="BR29" i="7"/>
  <c r="BQ46" i="7"/>
  <c r="BP26" i="9"/>
  <c r="BP26" i="8"/>
  <c r="BP73" i="7"/>
  <c r="BP30" i="7"/>
  <c r="BP49" i="7" s="1"/>
  <c r="BP53" i="7" s="1"/>
  <c r="BP45" i="8" s="1"/>
  <c r="BP26" i="6"/>
  <c r="BP73" i="4"/>
  <c r="BP26" i="5"/>
  <c r="BP30" i="4"/>
  <c r="BP49" i="4" s="1"/>
  <c r="BP53" i="4" s="1"/>
  <c r="BP45" i="5" s="1"/>
  <c r="BP28" i="3"/>
  <c r="BP28" i="2"/>
  <c r="BQ35" i="1"/>
  <c r="BT27" i="9"/>
  <c r="BT27" i="8"/>
  <c r="BT31" i="7"/>
  <c r="BT27" i="6"/>
  <c r="BT27" i="5"/>
  <c r="BT31" i="4"/>
  <c r="BT69" i="1"/>
  <c r="BT62" i="1"/>
  <c r="BT54" i="1"/>
  <c r="BT55" i="1"/>
  <c r="BT61" i="1"/>
  <c r="BT67" i="1"/>
  <c r="BT59" i="1"/>
  <c r="BT65" i="1"/>
  <c r="BT64" i="1"/>
  <c r="BT66" i="1"/>
  <c r="BT60" i="1"/>
  <c r="BT63" i="1"/>
  <c r="BT68" i="1"/>
  <c r="BT77" i="1"/>
  <c r="BT78" i="1" s="1"/>
  <c r="BT79" i="1" s="1"/>
  <c r="BQ37" i="6"/>
  <c r="BM40" i="6"/>
  <c r="BM41" i="5"/>
  <c r="BO91" i="1"/>
  <c r="BO85" i="1"/>
  <c r="BQ46" i="4"/>
  <c r="BR29" i="4"/>
  <c r="O46" i="9"/>
  <c r="O47" i="9" s="1"/>
  <c r="O48" i="9" s="1"/>
  <c r="O50" i="9" s="1"/>
  <c r="O50" i="8"/>
  <c r="O51" i="8" s="1"/>
  <c r="O59" i="8" s="1"/>
  <c r="P75" i="8"/>
  <c r="BM40" i="9"/>
  <c r="BM41" i="8"/>
  <c r="O49" i="6"/>
  <c r="O76" i="5" s="1"/>
  <c r="N77" i="5"/>
  <c r="N32" i="5"/>
  <c r="BQ44" i="9"/>
  <c r="BR53" i="8"/>
  <c r="BO40" i="8"/>
  <c r="BO40" i="5"/>
  <c r="BP109" i="1"/>
  <c r="BR44" i="6"/>
  <c r="BS53" i="5"/>
  <c r="BO53" i="4"/>
  <c r="BO45" i="5" s="1"/>
  <c r="BR71" i="1"/>
  <c r="BM41" i="2"/>
  <c r="O61" i="2"/>
  <c r="O32" i="2"/>
  <c r="O67" i="4"/>
  <c r="O68" i="4" s="1"/>
  <c r="BR85" i="1"/>
  <c r="BR46" i="8"/>
  <c r="BR37" i="9" s="1"/>
  <c r="BR46" i="5"/>
  <c r="BR37" i="6" s="1"/>
  <c r="BN39" i="8"/>
  <c r="BN39" i="5"/>
  <c r="BO92" i="1"/>
  <c r="BP37" i="3"/>
  <c r="BP37" i="2"/>
  <c r="BM41" i="3"/>
  <c r="BQ73" i="1"/>
  <c r="BQ34" i="5"/>
  <c r="BQ35" i="6" s="1"/>
  <c r="BQ34" i="8"/>
  <c r="BQ35" i="9" s="1"/>
  <c r="BN41" i="2"/>
  <c r="BQ85" i="1"/>
  <c r="BO53" i="7"/>
  <c r="BM62" i="4"/>
  <c r="BM63" i="4" s="1"/>
  <c r="BM55" i="4"/>
  <c r="BP60" i="3"/>
  <c r="BP46" i="7"/>
  <c r="BS31" i="2"/>
  <c r="BS60" i="2" s="1"/>
  <c r="BO90" i="1"/>
  <c r="BP90" i="1" s="1"/>
  <c r="BQ90" i="1" s="1"/>
  <c r="BR90" i="1" s="1"/>
  <c r="BM55" i="7"/>
  <c r="BM62" i="7"/>
  <c r="BM63" i="7" s="1"/>
  <c r="BP60" i="2"/>
  <c r="BN62" i="4"/>
  <c r="BN63" i="4" s="1"/>
  <c r="BN55" i="4"/>
  <c r="BN41" i="3"/>
  <c r="BV34" i="1"/>
  <c r="BV42" i="1" s="1"/>
  <c r="BU31" i="1"/>
  <c r="BU44" i="1" s="1"/>
  <c r="BU46" i="1" s="1"/>
  <c r="BU47" i="1" s="1"/>
  <c r="BU36" i="1" s="1"/>
  <c r="BJ64" i="8"/>
  <c r="BJ65" i="8" s="1"/>
  <c r="BP54" i="7" l="1"/>
  <c r="BP55" i="7" s="1"/>
  <c r="BS57" i="1"/>
  <c r="BS73" i="1" s="1"/>
  <c r="BO54" i="4"/>
  <c r="BO62" i="4" s="1"/>
  <c r="BO63" i="4" s="1"/>
  <c r="BS46" i="5"/>
  <c r="BS37" i="6" s="1"/>
  <c r="BP54" i="4"/>
  <c r="BP62" i="4" s="1"/>
  <c r="BP63" i="4" s="1"/>
  <c r="BK64" i="5"/>
  <c r="BK65" i="5" s="1"/>
  <c r="BU27" i="9"/>
  <c r="BU27" i="8"/>
  <c r="BU31" i="7"/>
  <c r="BV35" i="7" s="1"/>
  <c r="BU27" i="6"/>
  <c r="BU27" i="5"/>
  <c r="BU31" i="4"/>
  <c r="BV35" i="4" s="1"/>
  <c r="BU69" i="1"/>
  <c r="BU66" i="1"/>
  <c r="BU62" i="1"/>
  <c r="BU60" i="1"/>
  <c r="BU68" i="1"/>
  <c r="BU65" i="1"/>
  <c r="BU67" i="1"/>
  <c r="BU55" i="1"/>
  <c r="BU63" i="1"/>
  <c r="BU54" i="1"/>
  <c r="BU59" i="1"/>
  <c r="BU61" i="1"/>
  <c r="BU64" i="1"/>
  <c r="BU77" i="1"/>
  <c r="BU78" i="1" s="1"/>
  <c r="BU79" i="1" s="1"/>
  <c r="BQ26" i="9"/>
  <c r="BQ26" i="8"/>
  <c r="BQ73" i="7"/>
  <c r="BQ30" i="7"/>
  <c r="BQ49" i="7" s="1"/>
  <c r="BQ26" i="6"/>
  <c r="BQ73" i="4"/>
  <c r="BQ26" i="5"/>
  <c r="BQ30" i="4"/>
  <c r="BQ49" i="4" s="1"/>
  <c r="BQ28" i="2"/>
  <c r="BQ28" i="3"/>
  <c r="BR35" i="1"/>
  <c r="BS34" i="5"/>
  <c r="BS34" i="8"/>
  <c r="BO36" i="6"/>
  <c r="BO47" i="5"/>
  <c r="BR44" i="9"/>
  <c r="BS53" i="8"/>
  <c r="BT46" i="8"/>
  <c r="BT37" i="9" s="1"/>
  <c r="BT46" i="5"/>
  <c r="BT57" i="1"/>
  <c r="BO45" i="8"/>
  <c r="BO54" i="7"/>
  <c r="BR37" i="3"/>
  <c r="BR37" i="2"/>
  <c r="BP35" i="9"/>
  <c r="BO35" i="9"/>
  <c r="BQ37" i="2"/>
  <c r="BQ37" i="3"/>
  <c r="BP59" i="2"/>
  <c r="BP39" i="2"/>
  <c r="N35" i="5"/>
  <c r="N42" i="5" s="1"/>
  <c r="N61" i="5" s="1"/>
  <c r="BR46" i="4"/>
  <c r="BS29" i="4"/>
  <c r="BP36" i="6"/>
  <c r="BP47" i="5"/>
  <c r="BP35" i="6"/>
  <c r="BO35" i="6"/>
  <c r="BP62" i="7"/>
  <c r="BP63" i="7" s="1"/>
  <c r="BP59" i="3"/>
  <c r="BP39" i="3"/>
  <c r="O31" i="6"/>
  <c r="O38" i="6" s="1"/>
  <c r="O56" i="5"/>
  <c r="O69" i="4"/>
  <c r="O30" i="2"/>
  <c r="O34" i="2" s="1"/>
  <c r="BR46" i="7"/>
  <c r="BS29" i="7"/>
  <c r="BV45" i="1"/>
  <c r="BO39" i="8"/>
  <c r="BO39" i="5"/>
  <c r="BP92" i="1"/>
  <c r="BV31" i="1"/>
  <c r="BV44" i="1" s="1"/>
  <c r="BW34" i="1"/>
  <c r="BW42" i="1" s="1"/>
  <c r="BW45" i="1"/>
  <c r="BS44" i="6"/>
  <c r="BT53" i="5"/>
  <c r="BO37" i="2"/>
  <c r="BO37" i="3"/>
  <c r="BM42" i="9"/>
  <c r="BO38" i="8"/>
  <c r="BO38" i="5"/>
  <c r="BP91" i="1"/>
  <c r="BP47" i="8"/>
  <c r="BO37" i="8"/>
  <c r="BO37" i="5"/>
  <c r="BO93" i="1"/>
  <c r="BP88" i="1"/>
  <c r="BK64" i="8"/>
  <c r="BK65" i="8" s="1"/>
  <c r="P49" i="9"/>
  <c r="O77" i="8"/>
  <c r="O32" i="8"/>
  <c r="BN40" i="6"/>
  <c r="BN42" i="6" s="1"/>
  <c r="BN41" i="5"/>
  <c r="BP55" i="4"/>
  <c r="BP40" i="8"/>
  <c r="BP40" i="5"/>
  <c r="BQ109" i="1"/>
  <c r="P61" i="3"/>
  <c r="P32" i="3"/>
  <c r="P67" i="7"/>
  <c r="P68" i="7" s="1"/>
  <c r="BM42" i="6"/>
  <c r="BT71" i="1"/>
  <c r="BN40" i="9"/>
  <c r="BN42" i="9" s="1"/>
  <c r="BN41" i="8"/>
  <c r="BR34" i="5"/>
  <c r="BS35" i="6" s="1"/>
  <c r="BR73" i="1"/>
  <c r="BR34" i="8"/>
  <c r="BT37" i="6" l="1"/>
  <c r="BS90" i="1"/>
  <c r="BT90" i="1" s="1"/>
  <c r="BO55" i="4"/>
  <c r="BS85" i="1"/>
  <c r="BV46" i="1"/>
  <c r="BV47" i="1" s="1"/>
  <c r="BV36" i="1" s="1"/>
  <c r="BT85" i="1"/>
  <c r="BT37" i="2" s="1"/>
  <c r="BS35" i="9"/>
  <c r="BR35" i="9"/>
  <c r="BL64" i="8"/>
  <c r="BL65" i="8" s="1"/>
  <c r="BL64" i="5"/>
  <c r="BL65" i="5" s="1"/>
  <c r="BR59" i="2"/>
  <c r="BR39" i="2"/>
  <c r="BQ53" i="7"/>
  <c r="BV27" i="9"/>
  <c r="BV27" i="8"/>
  <c r="BV31" i="7"/>
  <c r="BV27" i="6"/>
  <c r="BV27" i="5"/>
  <c r="BV31" i="4"/>
  <c r="BV69" i="1"/>
  <c r="BV63" i="1"/>
  <c r="BV62" i="1"/>
  <c r="BV66" i="1"/>
  <c r="BV59" i="1"/>
  <c r="BV55" i="1"/>
  <c r="BV54" i="1"/>
  <c r="BV65" i="1"/>
  <c r="BV67" i="1"/>
  <c r="BV61" i="1"/>
  <c r="BV68" i="1"/>
  <c r="BV60" i="1"/>
  <c r="BV64" i="1"/>
  <c r="BV31" i="2"/>
  <c r="DZ35" i="4"/>
  <c r="BR35" i="6"/>
  <c r="BX42" i="1"/>
  <c r="BW31" i="1"/>
  <c r="BW44" i="1" s="1"/>
  <c r="BW46" i="1" s="1"/>
  <c r="BW47" i="1" s="1"/>
  <c r="BW36" i="1" s="1"/>
  <c r="BX34" i="1"/>
  <c r="BT29" i="7"/>
  <c r="BS46" i="7"/>
  <c r="BO62" i="7"/>
  <c r="BO63" i="7" s="1"/>
  <c r="BO55" i="7"/>
  <c r="BU71" i="1"/>
  <c r="BU57" i="1"/>
  <c r="BQ59" i="3"/>
  <c r="BQ39" i="3"/>
  <c r="BP37" i="8"/>
  <c r="BP37" i="5"/>
  <c r="BP93" i="1"/>
  <c r="BQ88" i="1"/>
  <c r="BW76" i="1"/>
  <c r="BP40" i="2"/>
  <c r="BQ59" i="2"/>
  <c r="BQ39" i="2"/>
  <c r="BP41" i="2"/>
  <c r="BR59" i="3"/>
  <c r="BR39" i="3"/>
  <c r="BQ40" i="8"/>
  <c r="BQ40" i="5"/>
  <c r="BR109" i="1"/>
  <c r="BO40" i="2"/>
  <c r="BO36" i="9"/>
  <c r="BO40" i="3" s="1"/>
  <c r="BO47" i="8"/>
  <c r="BR26" i="9"/>
  <c r="BR73" i="7"/>
  <c r="BR26" i="8"/>
  <c r="BR30" i="7"/>
  <c r="BR49" i="7" s="1"/>
  <c r="BR53" i="7" s="1"/>
  <c r="BR45" i="8" s="1"/>
  <c r="BR26" i="6"/>
  <c r="BR73" i="4"/>
  <c r="BR26" i="5"/>
  <c r="BR30" i="4"/>
  <c r="BR49" i="4" s="1"/>
  <c r="BR53" i="4" s="1"/>
  <c r="BR45" i="5" s="1"/>
  <c r="BR28" i="3"/>
  <c r="BR28" i="2"/>
  <c r="BS35" i="1"/>
  <c r="DU49" i="9"/>
  <c r="P76" i="8"/>
  <c r="BO40" i="6"/>
  <c r="BO41" i="5"/>
  <c r="O43" i="2"/>
  <c r="O63" i="2"/>
  <c r="BO40" i="9"/>
  <c r="BO41" i="8"/>
  <c r="BO59" i="3"/>
  <c r="BO39" i="3"/>
  <c r="BS44" i="9"/>
  <c r="BT53" i="8"/>
  <c r="BV31" i="3"/>
  <c r="DZ35" i="7"/>
  <c r="BO59" i="2"/>
  <c r="BO39" i="2"/>
  <c r="O57" i="5"/>
  <c r="O58" i="5" s="1"/>
  <c r="BS46" i="4"/>
  <c r="BT29" i="4"/>
  <c r="BQ53" i="4"/>
  <c r="BT44" i="6"/>
  <c r="BU53" i="5"/>
  <c r="BR54" i="4"/>
  <c r="BU46" i="8"/>
  <c r="BU37" i="9" s="1"/>
  <c r="BU46" i="5"/>
  <c r="BU37" i="6" s="1"/>
  <c r="BT73" i="1"/>
  <c r="BT34" i="5"/>
  <c r="BT34" i="8"/>
  <c r="BP39" i="8"/>
  <c r="BP39" i="5"/>
  <c r="BQ92" i="1"/>
  <c r="O74" i="5"/>
  <c r="O73" i="5" s="1"/>
  <c r="O58" i="2"/>
  <c r="P31" i="9"/>
  <c r="P38" i="9" s="1"/>
  <c r="P56" i="8"/>
  <c r="P69" i="7"/>
  <c r="P30" i="3"/>
  <c r="P34" i="3" s="1"/>
  <c r="BP36" i="9"/>
  <c r="BP40" i="3" s="1"/>
  <c r="BP41" i="3" s="1"/>
  <c r="O35" i="8"/>
  <c r="O42" i="8" s="1"/>
  <c r="O61" i="8" s="1"/>
  <c r="BP38" i="8"/>
  <c r="BP38" i="5"/>
  <c r="BQ91" i="1"/>
  <c r="BV76" i="1"/>
  <c r="BV77" i="1" s="1"/>
  <c r="BV78" i="1" s="1"/>
  <c r="BV79" i="1" s="1"/>
  <c r="BT37" i="3" l="1"/>
  <c r="BT59" i="3" s="1"/>
  <c r="BU90" i="1"/>
  <c r="BU85" i="1"/>
  <c r="BU37" i="2" s="1"/>
  <c r="BV57" i="1"/>
  <c r="BS37" i="3"/>
  <c r="BS37" i="2"/>
  <c r="O64" i="2"/>
  <c r="BW27" i="9"/>
  <c r="BW27" i="8"/>
  <c r="BW31" i="7"/>
  <c r="BW27" i="6"/>
  <c r="BW27" i="5"/>
  <c r="BW31" i="4"/>
  <c r="BW69" i="1"/>
  <c r="BW66" i="1"/>
  <c r="BW62" i="1"/>
  <c r="BW60" i="1"/>
  <c r="BW67" i="1"/>
  <c r="BW63" i="1"/>
  <c r="BW59" i="1"/>
  <c r="BW55" i="1"/>
  <c r="BW54" i="1"/>
  <c r="BW68" i="1"/>
  <c r="BW65" i="1"/>
  <c r="BW61" i="1"/>
  <c r="BW64" i="1"/>
  <c r="BW77" i="1"/>
  <c r="BW78" i="1" s="1"/>
  <c r="BW79" i="1" s="1"/>
  <c r="BM65" i="5"/>
  <c r="BM64" i="5"/>
  <c r="BM64" i="8"/>
  <c r="BM65" i="8" s="1"/>
  <c r="BQ45" i="5"/>
  <c r="BQ54" i="4"/>
  <c r="BT44" i="9"/>
  <c r="BU53" i="8"/>
  <c r="O62" i="2"/>
  <c r="O45" i="2"/>
  <c r="O46" i="2" s="1"/>
  <c r="O47" i="2" s="1"/>
  <c r="BR47" i="8"/>
  <c r="BR40" i="8"/>
  <c r="BR40" i="5"/>
  <c r="BS109" i="1"/>
  <c r="BY42" i="1"/>
  <c r="BX31" i="1"/>
  <c r="BX44" i="1" s="1"/>
  <c r="BY34" i="1"/>
  <c r="BY45" i="1"/>
  <c r="BU73" i="1"/>
  <c r="BU34" i="5"/>
  <c r="BU35" i="6" s="1"/>
  <c r="BU34" i="8"/>
  <c r="BU35" i="9" s="1"/>
  <c r="BT46" i="4"/>
  <c r="BU29" i="4"/>
  <c r="BQ39" i="8"/>
  <c r="BQ39" i="5"/>
  <c r="BR92" i="1"/>
  <c r="BS26" i="9"/>
  <c r="BS73" i="7"/>
  <c r="BS26" i="8"/>
  <c r="BS30" i="7"/>
  <c r="BS49" i="7" s="1"/>
  <c r="BS53" i="7" s="1"/>
  <c r="BS45" i="8" s="1"/>
  <c r="BS26" i="6"/>
  <c r="BS73" i="4"/>
  <c r="BS26" i="5"/>
  <c r="BS30" i="4"/>
  <c r="BS49" i="4" s="1"/>
  <c r="BS28" i="3"/>
  <c r="BS28" i="2"/>
  <c r="BT35" i="1"/>
  <c r="BQ37" i="8"/>
  <c r="BQ37" i="5"/>
  <c r="BQ93" i="1"/>
  <c r="BR88" i="1"/>
  <c r="BT35" i="9"/>
  <c r="BO42" i="6"/>
  <c r="P63" i="3"/>
  <c r="P43" i="3"/>
  <c r="BR62" i="4"/>
  <c r="BR63" i="4" s="1"/>
  <c r="BR55" i="4"/>
  <c r="J16" i="4"/>
  <c r="BT39" i="3"/>
  <c r="BU44" i="6"/>
  <c r="BV53" i="5"/>
  <c r="BO41" i="2"/>
  <c r="BO41" i="3"/>
  <c r="BP40" i="6"/>
  <c r="BP42" i="6" s="1"/>
  <c r="BP41" i="5"/>
  <c r="BV60" i="2"/>
  <c r="DZ31" i="2"/>
  <c r="DZ60" i="2" s="1"/>
  <c r="BV90" i="1"/>
  <c r="BT59" i="2"/>
  <c r="BT39" i="2"/>
  <c r="P74" i="8"/>
  <c r="P73" i="8" s="1"/>
  <c r="P58" i="3"/>
  <c r="BR36" i="6"/>
  <c r="BR40" i="2" s="1"/>
  <c r="BR41" i="2" s="1"/>
  <c r="BR47" i="5"/>
  <c r="BP40" i="9"/>
  <c r="BP42" i="9" s="1"/>
  <c r="BP41" i="8"/>
  <c r="J16" i="7"/>
  <c r="BV71" i="1"/>
  <c r="BQ45" i="8"/>
  <c r="BR36" i="9" s="1"/>
  <c r="BR40" i="3" s="1"/>
  <c r="BR41" i="3" s="1"/>
  <c r="BQ54" i="7"/>
  <c r="Q55" i="8"/>
  <c r="DU56" i="8"/>
  <c r="P57" i="8"/>
  <c r="DU57" i="8" s="1"/>
  <c r="BQ38" i="8"/>
  <c r="BQ38" i="5"/>
  <c r="BR91" i="1"/>
  <c r="O67" i="5"/>
  <c r="O71" i="5"/>
  <c r="O68" i="5"/>
  <c r="O72" i="5"/>
  <c r="BV60" i="3"/>
  <c r="DZ31" i="3"/>
  <c r="DZ60" i="3" s="1"/>
  <c r="BO42" i="9"/>
  <c r="BT35" i="6"/>
  <c r="BT46" i="7"/>
  <c r="BU29" i="7"/>
  <c r="BV46" i="8"/>
  <c r="BV37" i="9" s="1"/>
  <c r="BV46" i="5"/>
  <c r="BV37" i="6" s="1"/>
  <c r="BR54" i="7"/>
  <c r="BX45" i="1"/>
  <c r="BX46" i="1" s="1"/>
  <c r="BX47" i="1" s="1"/>
  <c r="BX36" i="1" s="1"/>
  <c r="BW57" i="1" l="1"/>
  <c r="BW90" i="1" s="1"/>
  <c r="BU37" i="3"/>
  <c r="BU59" i="3" s="1"/>
  <c r="BS59" i="2"/>
  <c r="BS39" i="2"/>
  <c r="BS59" i="3"/>
  <c r="BS39" i="3"/>
  <c r="P64" i="3"/>
  <c r="BS54" i="7"/>
  <c r="BS55" i="7" s="1"/>
  <c r="P58" i="8"/>
  <c r="DU58" i="8" s="1"/>
  <c r="O49" i="5"/>
  <c r="P75" i="5" s="1"/>
  <c r="P68" i="8"/>
  <c r="P71" i="8"/>
  <c r="P67" i="8"/>
  <c r="P72" i="8"/>
  <c r="BN64" i="8"/>
  <c r="BN65" i="8" s="1"/>
  <c r="BN64" i="5"/>
  <c r="BN65" i="5" s="1"/>
  <c r="BQ40" i="6"/>
  <c r="BQ41" i="5"/>
  <c r="BS40" i="8"/>
  <c r="BS40" i="5"/>
  <c r="BT109" i="1"/>
  <c r="BQ55" i="4"/>
  <c r="BQ62" i="4"/>
  <c r="BQ63" i="4" s="1"/>
  <c r="BV73" i="1"/>
  <c r="BV34" i="8"/>
  <c r="BV35" i="9" s="1"/>
  <c r="BV34" i="5"/>
  <c r="BQ40" i="9"/>
  <c r="BQ41" i="8"/>
  <c r="BQ36" i="6"/>
  <c r="BQ40" i="2" s="1"/>
  <c r="BQ41" i="2" s="1"/>
  <c r="BQ47" i="5"/>
  <c r="BU46" i="7"/>
  <c r="BV29" i="7"/>
  <c r="BR38" i="8"/>
  <c r="BR38" i="5"/>
  <c r="BS91" i="1"/>
  <c r="BS62" i="7"/>
  <c r="BS63" i="7" s="1"/>
  <c r="P62" i="3"/>
  <c r="P45" i="3"/>
  <c r="BV44" i="6"/>
  <c r="BW53" i="5"/>
  <c r="BT26" i="9"/>
  <c r="BT73" i="7"/>
  <c r="BT26" i="8"/>
  <c r="BT30" i="7"/>
  <c r="BT49" i="7" s="1"/>
  <c r="BT53" i="7" s="1"/>
  <c r="BT45" i="8" s="1"/>
  <c r="BT26" i="6"/>
  <c r="BT73" i="4"/>
  <c r="BT26" i="5"/>
  <c r="BT30" i="4"/>
  <c r="BT49" i="4" s="1"/>
  <c r="BT53" i="4" s="1"/>
  <c r="BT45" i="5" s="1"/>
  <c r="BT28" i="3"/>
  <c r="BT28" i="2"/>
  <c r="BU35" i="1"/>
  <c r="BR39" i="8"/>
  <c r="BR39" i="5"/>
  <c r="BS92" i="1"/>
  <c r="BU59" i="2"/>
  <c r="BU39" i="2"/>
  <c r="BW46" i="8"/>
  <c r="BW37" i="9" s="1"/>
  <c r="BW46" i="5"/>
  <c r="BW37" i="6" s="1"/>
  <c r="O46" i="6"/>
  <c r="O47" i="6" s="1"/>
  <c r="O48" i="6" s="1"/>
  <c r="O50" i="6" s="1"/>
  <c r="BX27" i="9"/>
  <c r="BX27" i="8"/>
  <c r="BX31" i="7"/>
  <c r="BY35" i="7" s="1"/>
  <c r="BX27" i="6"/>
  <c r="BX27" i="5"/>
  <c r="BX31" i="4"/>
  <c r="BY35" i="4" s="1"/>
  <c r="BX59" i="1"/>
  <c r="BX61" i="1"/>
  <c r="BX64" i="1"/>
  <c r="BX66" i="1"/>
  <c r="BX65" i="1"/>
  <c r="BX62" i="1"/>
  <c r="BX69" i="1"/>
  <c r="BX67" i="1"/>
  <c r="BX54" i="1"/>
  <c r="BX68" i="1"/>
  <c r="BX55" i="1"/>
  <c r="BX60" i="1"/>
  <c r="BX63" i="1"/>
  <c r="BS53" i="4"/>
  <c r="BX76" i="1"/>
  <c r="DZ76" i="1" s="1"/>
  <c r="BY76" i="1"/>
  <c r="BR62" i="7"/>
  <c r="BR63" i="7" s="1"/>
  <c r="BR55" i="7"/>
  <c r="BU46" i="4"/>
  <c r="BV29" i="4"/>
  <c r="BQ36" i="9"/>
  <c r="BQ40" i="3" s="1"/>
  <c r="BQ41" i="3" s="1"/>
  <c r="BQ47" i="8"/>
  <c r="BU44" i="9"/>
  <c r="BV53" i="8"/>
  <c r="BV85" i="1"/>
  <c r="BZ34" i="1"/>
  <c r="BZ42" i="1" s="1"/>
  <c r="BY31" i="1"/>
  <c r="BY44" i="1" s="1"/>
  <c r="BV35" i="6"/>
  <c r="R55" i="8"/>
  <c r="BQ62" i="7"/>
  <c r="BQ63" i="7" s="1"/>
  <c r="BQ55" i="7"/>
  <c r="BR37" i="8"/>
  <c r="BR37" i="5"/>
  <c r="BR93" i="1"/>
  <c r="BS88" i="1"/>
  <c r="BS36" i="9"/>
  <c r="BS40" i="3" s="1"/>
  <c r="BS47" i="8"/>
  <c r="BW71" i="1"/>
  <c r="BW85" i="1" s="1"/>
  <c r="BU39" i="3" l="1"/>
  <c r="BS41" i="3"/>
  <c r="O50" i="5"/>
  <c r="O51" i="5" s="1"/>
  <c r="O59" i="5" s="1"/>
  <c r="BT54" i="4"/>
  <c r="BT62" i="4" s="1"/>
  <c r="BT63" i="4" s="1"/>
  <c r="BO64" i="5"/>
  <c r="BO65" i="5" s="1"/>
  <c r="BZ76" i="1"/>
  <c r="BW37" i="3"/>
  <c r="BW37" i="2"/>
  <c r="BR40" i="6"/>
  <c r="BR42" i="6" s="1"/>
  <c r="BR41" i="5"/>
  <c r="BV44" i="9"/>
  <c r="BW53" i="8"/>
  <c r="BX46" i="8"/>
  <c r="BX46" i="5"/>
  <c r="S55" i="8"/>
  <c r="BX71" i="1"/>
  <c r="BV46" i="7"/>
  <c r="BW29" i="7"/>
  <c r="BZ45" i="1"/>
  <c r="BT47" i="5"/>
  <c r="P46" i="3"/>
  <c r="P47" i="3" s="1"/>
  <c r="DU45" i="3"/>
  <c r="BT54" i="7"/>
  <c r="BQ42" i="6"/>
  <c r="BS37" i="8"/>
  <c r="BS37" i="5"/>
  <c r="BS93" i="1"/>
  <c r="BT88" i="1"/>
  <c r="BY46" i="1"/>
  <c r="BX57" i="1"/>
  <c r="BX90" i="1" s="1"/>
  <c r="DZ90" i="1" s="1"/>
  <c r="BY31" i="3"/>
  <c r="BO64" i="8"/>
  <c r="BO65" i="8" s="1"/>
  <c r="BT36" i="9"/>
  <c r="BT40" i="3" s="1"/>
  <c r="BT41" i="3" s="1"/>
  <c r="BT47" i="8"/>
  <c r="BZ31" i="1"/>
  <c r="BZ44" i="1" s="1"/>
  <c r="CA34" i="1"/>
  <c r="CA42" i="1"/>
  <c r="CA45" i="1"/>
  <c r="P32" i="2"/>
  <c r="P61" i="2"/>
  <c r="P67" i="4"/>
  <c r="P68" i="4" s="1"/>
  <c r="BS39" i="8"/>
  <c r="BS39" i="5"/>
  <c r="BT92" i="1"/>
  <c r="BS38" i="8"/>
  <c r="BS38" i="5"/>
  <c r="BT91" i="1"/>
  <c r="BQ42" i="9"/>
  <c r="P49" i="8"/>
  <c r="BY31" i="2"/>
  <c r="BT55" i="4"/>
  <c r="BR40" i="9"/>
  <c r="BR42" i="9" s="1"/>
  <c r="BR41" i="8"/>
  <c r="BT40" i="8"/>
  <c r="BT40" i="5"/>
  <c r="BU109" i="1"/>
  <c r="BW29" i="4"/>
  <c r="BV46" i="4"/>
  <c r="BS45" i="5"/>
  <c r="BT36" i="6" s="1"/>
  <c r="BT40" i="2" s="1"/>
  <c r="BT41" i="2" s="1"/>
  <c r="BS54" i="4"/>
  <c r="BW34" i="5"/>
  <c r="BW35" i="6" s="1"/>
  <c r="BW73" i="1"/>
  <c r="BW34" i="8"/>
  <c r="BW35" i="9" s="1"/>
  <c r="BV37" i="3"/>
  <c r="BV37" i="2"/>
  <c r="BX77" i="1"/>
  <c r="BW44" i="6"/>
  <c r="BX53" i="5"/>
  <c r="P49" i="6"/>
  <c r="O77" i="5"/>
  <c r="O32" i="5"/>
  <c r="BU26" i="9"/>
  <c r="BU26" i="8"/>
  <c r="BU73" i="7"/>
  <c r="BU30" i="7"/>
  <c r="BU49" i="7" s="1"/>
  <c r="BU53" i="7" s="1"/>
  <c r="BU45" i="8" s="1"/>
  <c r="BU26" i="6"/>
  <c r="BU73" i="4"/>
  <c r="BU26" i="5"/>
  <c r="BU30" i="4"/>
  <c r="BU49" i="4" s="1"/>
  <c r="BU53" i="4" s="1"/>
  <c r="BU45" i="5" s="1"/>
  <c r="BU28" i="3"/>
  <c r="BU28" i="2"/>
  <c r="BV35" i="1"/>
  <c r="CA76" i="1" l="1"/>
  <c r="BP64" i="5"/>
  <c r="BP65" i="5" s="1"/>
  <c r="P46" i="9"/>
  <c r="P47" i="9" s="1"/>
  <c r="P48" i="9" s="1"/>
  <c r="P50" i="9" s="1"/>
  <c r="Q75" i="8"/>
  <c r="DU49" i="8"/>
  <c r="P50" i="8"/>
  <c r="DU50" i="8" s="1"/>
  <c r="E19" i="8" s="1"/>
  <c r="BY60" i="3"/>
  <c r="BX78" i="1"/>
  <c r="BX79" i="1" s="1"/>
  <c r="DZ77" i="1"/>
  <c r="CB34" i="1"/>
  <c r="CB45" i="1" s="1"/>
  <c r="CA31" i="1"/>
  <c r="CA44" i="1" s="1"/>
  <c r="CA46" i="1" s="1"/>
  <c r="CA47" i="1" s="1"/>
  <c r="CA36" i="1" s="1"/>
  <c r="BT62" i="7"/>
  <c r="BT63" i="7" s="1"/>
  <c r="BT55" i="7"/>
  <c r="BX29" i="7"/>
  <c r="BW46" i="7"/>
  <c r="BY60" i="2"/>
  <c r="BU36" i="6"/>
  <c r="BU40" i="2" s="1"/>
  <c r="BU41" i="2" s="1"/>
  <c r="BU47" i="5"/>
  <c r="BP64" i="8"/>
  <c r="BP65" i="8" s="1"/>
  <c r="BT38" i="8"/>
  <c r="BT38" i="5"/>
  <c r="BU91" i="1"/>
  <c r="BY47" i="1"/>
  <c r="BV59" i="2"/>
  <c r="BV39" i="2"/>
  <c r="BX73" i="1"/>
  <c r="BX34" i="5"/>
  <c r="BX34" i="8"/>
  <c r="BX35" i="9" s="1"/>
  <c r="BU54" i="4"/>
  <c r="O35" i="5"/>
  <c r="O42" i="5" s="1"/>
  <c r="O61" i="5" s="1"/>
  <c r="BV59" i="3"/>
  <c r="BV39" i="3"/>
  <c r="BT37" i="8"/>
  <c r="BT37" i="5"/>
  <c r="BT93" i="1"/>
  <c r="BU88" i="1"/>
  <c r="BU36" i="9"/>
  <c r="BU40" i="3" s="1"/>
  <c r="BU41" i="3" s="1"/>
  <c r="BU47" i="8"/>
  <c r="BU40" i="8"/>
  <c r="BU40" i="5"/>
  <c r="BV109" i="1"/>
  <c r="BV26" i="9"/>
  <c r="BV73" i="7"/>
  <c r="BV26" i="8"/>
  <c r="BV30" i="7"/>
  <c r="BV49" i="7" s="1"/>
  <c r="BV53" i="7" s="1"/>
  <c r="BV45" i="8" s="1"/>
  <c r="BV26" i="6"/>
  <c r="BV73" i="4"/>
  <c r="BV26" i="5"/>
  <c r="BV30" i="4"/>
  <c r="BV49" i="4" s="1"/>
  <c r="BV53" i="4" s="1"/>
  <c r="BV45" i="5" s="1"/>
  <c r="BV28" i="3"/>
  <c r="BV28" i="2"/>
  <c r="BW35" i="1"/>
  <c r="BT39" i="8"/>
  <c r="BT39" i="5"/>
  <c r="BU92" i="1"/>
  <c r="BW59" i="2"/>
  <c r="BW39" i="2"/>
  <c r="BX29" i="4"/>
  <c r="BW46" i="4"/>
  <c r="T55" i="8"/>
  <c r="BW59" i="3"/>
  <c r="BW39" i="3"/>
  <c r="BS36" i="6"/>
  <c r="BS40" i="2" s="1"/>
  <c r="BS41" i="2" s="1"/>
  <c r="BS47" i="5"/>
  <c r="DU49" i="6"/>
  <c r="P76" i="5"/>
  <c r="BS40" i="6"/>
  <c r="BS41" i="5"/>
  <c r="BX35" i="6"/>
  <c r="DZ35" i="6" s="1"/>
  <c r="BS40" i="9"/>
  <c r="BS41" i="8"/>
  <c r="BX37" i="6"/>
  <c r="DZ46" i="5"/>
  <c r="BS62" i="4"/>
  <c r="BS63" i="4" s="1"/>
  <c r="BS55" i="4"/>
  <c r="P31" i="6"/>
  <c r="P38" i="6" s="1"/>
  <c r="P56" i="5"/>
  <c r="P69" i="4"/>
  <c r="P30" i="2"/>
  <c r="P34" i="2" s="1"/>
  <c r="BX37" i="9"/>
  <c r="DZ46" i="8"/>
  <c r="BZ46" i="1"/>
  <c r="BZ47" i="1" s="1"/>
  <c r="BZ36" i="1" s="1"/>
  <c r="BW44" i="9"/>
  <c r="BX53" i="8"/>
  <c r="BX44" i="6"/>
  <c r="BY53" i="5"/>
  <c r="DZ53" i="5"/>
  <c r="BU54" i="7"/>
  <c r="BV54" i="7" l="1"/>
  <c r="BV55" i="7" s="1"/>
  <c r="P51" i="8"/>
  <c r="P59" i="8" s="1"/>
  <c r="DU59" i="8" s="1"/>
  <c r="BV54" i="4"/>
  <c r="BV55" i="4" s="1"/>
  <c r="BQ64" i="5"/>
  <c r="BQ65" i="5"/>
  <c r="BV40" i="8"/>
  <c r="BV40" i="5"/>
  <c r="BW109" i="1"/>
  <c r="BW26" i="9"/>
  <c r="BW26" i="8"/>
  <c r="BW73" i="7"/>
  <c r="BW30" i="7"/>
  <c r="BW49" i="7" s="1"/>
  <c r="BW53" i="7" s="1"/>
  <c r="BW45" i="8" s="1"/>
  <c r="BW26" i="6"/>
  <c r="BW26" i="5"/>
  <c r="BW73" i="4"/>
  <c r="BW30" i="4"/>
  <c r="BW49" i="4" s="1"/>
  <c r="BW53" i="4" s="1"/>
  <c r="BW45" i="5" s="1"/>
  <c r="BW28" i="3"/>
  <c r="BW28" i="2"/>
  <c r="BX35" i="1"/>
  <c r="CA27" i="9"/>
  <c r="CA27" i="8"/>
  <c r="CA31" i="7"/>
  <c r="CA27" i="6"/>
  <c r="CA27" i="5"/>
  <c r="CA31" i="4"/>
  <c r="CA63" i="1"/>
  <c r="CA61" i="1"/>
  <c r="CA60" i="1"/>
  <c r="CA54" i="1"/>
  <c r="CA55" i="1"/>
  <c r="CA62" i="1"/>
  <c r="CA65" i="1"/>
  <c r="CA67" i="1"/>
  <c r="CA68" i="1"/>
  <c r="CA66" i="1"/>
  <c r="CA64" i="1"/>
  <c r="CA59" i="1"/>
  <c r="CA69" i="1"/>
  <c r="P63" i="2"/>
  <c r="P43" i="2"/>
  <c r="BV62" i="7"/>
  <c r="BV63" i="7" s="1"/>
  <c r="DU51" i="8"/>
  <c r="Q61" i="3"/>
  <c r="Q32" i="3"/>
  <c r="Q67" i="7"/>
  <c r="Q68" i="7" s="1"/>
  <c r="Q55" i="5"/>
  <c r="DU56" i="5"/>
  <c r="P57" i="5"/>
  <c r="DU57" i="5" s="1"/>
  <c r="U55" i="8"/>
  <c r="BV36" i="6"/>
  <c r="BV40" i="2" s="1"/>
  <c r="BV41" i="2" s="1"/>
  <c r="BV47" i="5"/>
  <c r="BY36" i="1"/>
  <c r="BZ77" i="1" s="1"/>
  <c r="BU38" i="8"/>
  <c r="BU38" i="5"/>
  <c r="BV91" i="1"/>
  <c r="BX46" i="7"/>
  <c r="BY29" i="7"/>
  <c r="BX85" i="1"/>
  <c r="BX44" i="9"/>
  <c r="BY53" i="8"/>
  <c r="DZ53" i="8"/>
  <c r="P58" i="2"/>
  <c r="P64" i="2" s="1"/>
  <c r="P74" i="5"/>
  <c r="P73" i="5" s="1"/>
  <c r="BS42" i="6"/>
  <c r="BU37" i="8"/>
  <c r="BU37" i="5"/>
  <c r="BV88" i="1"/>
  <c r="BU93" i="1"/>
  <c r="BU62" i="4"/>
  <c r="BU63" i="4" s="1"/>
  <c r="BU55" i="4"/>
  <c r="Q49" i="9"/>
  <c r="Q76" i="8" s="1"/>
  <c r="DU50" i="9"/>
  <c r="E18" i="9" s="1"/>
  <c r="P77" i="8"/>
  <c r="P32" i="8"/>
  <c r="BU62" i="7"/>
  <c r="BU63" i="7" s="1"/>
  <c r="BU55" i="7"/>
  <c r="BZ27" i="9"/>
  <c r="BZ27" i="8"/>
  <c r="BZ31" i="7"/>
  <c r="BZ27" i="6"/>
  <c r="BZ27" i="5"/>
  <c r="BZ31" i="4"/>
  <c r="BZ64" i="1"/>
  <c r="BZ62" i="1"/>
  <c r="BZ59" i="1"/>
  <c r="BZ63" i="1"/>
  <c r="BZ66" i="1"/>
  <c r="BZ65" i="1"/>
  <c r="BZ68" i="1"/>
  <c r="BZ61" i="1"/>
  <c r="BZ55" i="1"/>
  <c r="BZ69" i="1"/>
  <c r="BZ67" i="1"/>
  <c r="BZ54" i="1"/>
  <c r="BZ60" i="1"/>
  <c r="BV36" i="9"/>
  <c r="BV40" i="3" s="1"/>
  <c r="BV41" i="3" s="1"/>
  <c r="BV47" i="8"/>
  <c r="BT40" i="6"/>
  <c r="BT42" i="6" s="1"/>
  <c r="BT41" i="5"/>
  <c r="BS42" i="9"/>
  <c r="BU39" i="8"/>
  <c r="BU39" i="5"/>
  <c r="BV92" i="1"/>
  <c r="BT40" i="9"/>
  <c r="BT42" i="9" s="1"/>
  <c r="BT41" i="8"/>
  <c r="DZ34" i="8"/>
  <c r="J16" i="8" s="1"/>
  <c r="BQ64" i="8"/>
  <c r="BQ65" i="8" s="1"/>
  <c r="CC34" i="1"/>
  <c r="CB31" i="1"/>
  <c r="CB44" i="1" s="1"/>
  <c r="CB46" i="1" s="1"/>
  <c r="CC45" i="1"/>
  <c r="BW54" i="4"/>
  <c r="BX46" i="4"/>
  <c r="BY29" i="4"/>
  <c r="BY44" i="6"/>
  <c r="BZ53" i="5"/>
  <c r="DZ34" i="5"/>
  <c r="J16" i="5" s="1"/>
  <c r="CB42" i="1"/>
  <c r="BV62" i="4" l="1"/>
  <c r="BV63" i="4" s="1"/>
  <c r="CB47" i="1"/>
  <c r="BV39" i="8"/>
  <c r="BV39" i="5"/>
  <c r="BW92" i="1"/>
  <c r="BU40" i="6"/>
  <c r="BU42" i="6" s="1"/>
  <c r="BU41" i="5"/>
  <c r="BV37" i="8"/>
  <c r="BV37" i="5"/>
  <c r="BW88" i="1"/>
  <c r="BV93" i="1"/>
  <c r="BZ71" i="1"/>
  <c r="DU32" i="8"/>
  <c r="E15" i="8" s="1"/>
  <c r="P35" i="8"/>
  <c r="DU35" i="8" s="1"/>
  <c r="BU40" i="9"/>
  <c r="BU42" i="9" s="1"/>
  <c r="BU41" i="8"/>
  <c r="BX37" i="3"/>
  <c r="BX37" i="2"/>
  <c r="Q31" i="9"/>
  <c r="Q56" i="8"/>
  <c r="Q69" i="7"/>
  <c r="Q30" i="3"/>
  <c r="P62" i="2"/>
  <c r="P45" i="2"/>
  <c r="BW40" i="8"/>
  <c r="BW40" i="5"/>
  <c r="BX109" i="1"/>
  <c r="CB76" i="1"/>
  <c r="BZ29" i="7"/>
  <c r="BX26" i="9"/>
  <c r="BX73" i="7"/>
  <c r="BX26" i="8"/>
  <c r="BX30" i="7"/>
  <c r="BX49" i="7" s="1"/>
  <c r="BX53" i="7" s="1"/>
  <c r="BX45" i="8" s="1"/>
  <c r="BX26" i="6"/>
  <c r="BX26" i="5"/>
  <c r="BX73" i="4"/>
  <c r="BX30" i="4"/>
  <c r="BX49" i="4" s="1"/>
  <c r="BX53" i="4" s="1"/>
  <c r="BX45" i="5" s="1"/>
  <c r="BX28" i="3"/>
  <c r="BX28" i="2"/>
  <c r="BY35" i="1"/>
  <c r="DZ35" i="1"/>
  <c r="BY27" i="9"/>
  <c r="BY27" i="8"/>
  <c r="BY31" i="7"/>
  <c r="CB35" i="7" s="1"/>
  <c r="BY27" i="6"/>
  <c r="BY27" i="5"/>
  <c r="BY31" i="4"/>
  <c r="CB35" i="4" s="1"/>
  <c r="BY69" i="1"/>
  <c r="BY63" i="1"/>
  <c r="BY62" i="1"/>
  <c r="BY60" i="1"/>
  <c r="BY64" i="1"/>
  <c r="BY59" i="1"/>
  <c r="BY66" i="1"/>
  <c r="BY55" i="1"/>
  <c r="BY68" i="1"/>
  <c r="BY54" i="1"/>
  <c r="BY61" i="1"/>
  <c r="BY67" i="1"/>
  <c r="BY65" i="1"/>
  <c r="BY77" i="1"/>
  <c r="BY78" i="1" s="1"/>
  <c r="CC31" i="1"/>
  <c r="CC44" i="1" s="1"/>
  <c r="CC46" i="1" s="1"/>
  <c r="CC47" i="1" s="1"/>
  <c r="CC36" i="1" s="1"/>
  <c r="CD34" i="1"/>
  <c r="CD45" i="1" s="1"/>
  <c r="BZ57" i="1"/>
  <c r="BZ29" i="4"/>
  <c r="R55" i="5"/>
  <c r="BW62" i="4"/>
  <c r="BW63" i="4" s="1"/>
  <c r="BW55" i="4"/>
  <c r="BZ44" i="6"/>
  <c r="CA53" i="5"/>
  <c r="CC42" i="1"/>
  <c r="CC76" i="1" s="1"/>
  <c r="BV38" i="8"/>
  <c r="BV38" i="5"/>
  <c r="BW91" i="1"/>
  <c r="CA57" i="1"/>
  <c r="BW36" i="6"/>
  <c r="BW40" i="2" s="1"/>
  <c r="BW41" i="2" s="1"/>
  <c r="BW47" i="5"/>
  <c r="BR64" i="5"/>
  <c r="BR65" i="5" s="1"/>
  <c r="BW36" i="9"/>
  <c r="BW40" i="3" s="1"/>
  <c r="BW41" i="3" s="1"/>
  <c r="BW47" i="8"/>
  <c r="BR64" i="8"/>
  <c r="BR65" i="8" s="1"/>
  <c r="V55" i="8"/>
  <c r="CA77" i="1"/>
  <c r="CA78" i="1" s="1"/>
  <c r="CA79" i="1" s="1"/>
  <c r="BY44" i="9"/>
  <c r="BZ53" i="8"/>
  <c r="BW54" i="7"/>
  <c r="P58" i="5"/>
  <c r="P67" i="5"/>
  <c r="P68" i="5"/>
  <c r="P71" i="5"/>
  <c r="P72" i="5"/>
  <c r="CA71" i="1"/>
  <c r="BS64" i="8" l="1"/>
  <c r="BS65" i="8" s="1"/>
  <c r="BS64" i="5"/>
  <c r="BS65" i="5" s="1"/>
  <c r="BY57" i="1"/>
  <c r="BX36" i="9"/>
  <c r="BX40" i="3" s="1"/>
  <c r="BX47" i="8"/>
  <c r="DZ47" i="8" s="1"/>
  <c r="J18" i="8" s="1"/>
  <c r="DZ45" i="8"/>
  <c r="BX59" i="2"/>
  <c r="BX39" i="2"/>
  <c r="BX59" i="3"/>
  <c r="BX39" i="3"/>
  <c r="CA73" i="1"/>
  <c r="CA34" i="5"/>
  <c r="CA34" i="8"/>
  <c r="CE34" i="1"/>
  <c r="CE42" i="1" s="1"/>
  <c r="CD31" i="1"/>
  <c r="CD44" i="1" s="1"/>
  <c r="CE45" i="1"/>
  <c r="BX40" i="8"/>
  <c r="DZ40" i="8" s="1"/>
  <c r="BX40" i="5"/>
  <c r="DZ40" i="5" s="1"/>
  <c r="BY109" i="1"/>
  <c r="DZ109" i="1"/>
  <c r="BZ46" i="8"/>
  <c r="BZ46" i="5"/>
  <c r="CD46" i="1"/>
  <c r="CD47" i="1" s="1"/>
  <c r="CD36" i="1" s="1"/>
  <c r="BW39" i="8"/>
  <c r="BW39" i="5"/>
  <c r="BX92" i="1"/>
  <c r="P49" i="5"/>
  <c r="CA85" i="1"/>
  <c r="CD42" i="1"/>
  <c r="CD76" i="1" s="1"/>
  <c r="BY71" i="1"/>
  <c r="DZ26" i="9"/>
  <c r="J14" i="9" s="1"/>
  <c r="DZ26" i="8"/>
  <c r="J14" i="8" s="1"/>
  <c r="DZ30" i="7"/>
  <c r="J14" i="7" s="1"/>
  <c r="DZ26" i="6"/>
  <c r="J14" i="6" s="1"/>
  <c r="DZ26" i="5"/>
  <c r="J14" i="5" s="1"/>
  <c r="DZ30" i="4"/>
  <c r="J14" i="4" s="1"/>
  <c r="CC27" i="9"/>
  <c r="CC27" i="8"/>
  <c r="CC31" i="7"/>
  <c r="CC27" i="6"/>
  <c r="CC27" i="5"/>
  <c r="CC31" i="4"/>
  <c r="CC62" i="1"/>
  <c r="CC61" i="1"/>
  <c r="CC59" i="1"/>
  <c r="CC69" i="1"/>
  <c r="CC54" i="1"/>
  <c r="CC55" i="1"/>
  <c r="CC64" i="1"/>
  <c r="CC60" i="1"/>
  <c r="CC68" i="1"/>
  <c r="CC66" i="1"/>
  <c r="CC65" i="1"/>
  <c r="CC67" i="1"/>
  <c r="CC63" i="1"/>
  <c r="BY46" i="8"/>
  <c r="BY37" i="9" s="1"/>
  <c r="BY46" i="5"/>
  <c r="BY37" i="6" s="1"/>
  <c r="BY26" i="9"/>
  <c r="BY26" i="8"/>
  <c r="BY73" i="7"/>
  <c r="BY26" i="6"/>
  <c r="BY30" i="7"/>
  <c r="BY49" i="7" s="1"/>
  <c r="BY26" i="5"/>
  <c r="BY30" i="4"/>
  <c r="BY49" i="4" s="1"/>
  <c r="BY73" i="4"/>
  <c r="BY28" i="3"/>
  <c r="BY28" i="2"/>
  <c r="BZ35" i="1"/>
  <c r="BZ46" i="7"/>
  <c r="CA29" i="7"/>
  <c r="BW38" i="8"/>
  <c r="BW38" i="5"/>
  <c r="BX91" i="1"/>
  <c r="BY46" i="7"/>
  <c r="P46" i="2"/>
  <c r="P47" i="2" s="1"/>
  <c r="DU45" i="2"/>
  <c r="P42" i="8"/>
  <c r="BX54" i="4"/>
  <c r="W55" i="8"/>
  <c r="S55" i="5"/>
  <c r="BY79" i="1"/>
  <c r="BZ34" i="5"/>
  <c r="CA35" i="6" s="1"/>
  <c r="BZ73" i="1"/>
  <c r="BZ34" i="8"/>
  <c r="CB31" i="3"/>
  <c r="BX36" i="6"/>
  <c r="BX40" i="2" s="1"/>
  <c r="BX47" i="5"/>
  <c r="DZ47" i="5" s="1"/>
  <c r="J18" i="5" s="1"/>
  <c r="DZ45" i="5"/>
  <c r="Q34" i="3"/>
  <c r="BY46" i="4"/>
  <c r="BW37" i="8"/>
  <c r="BW37" i="5"/>
  <c r="BX88" i="1"/>
  <c r="BW93" i="1"/>
  <c r="DU58" i="5"/>
  <c r="BZ46" i="4"/>
  <c r="CA29" i="4"/>
  <c r="BW62" i="7"/>
  <c r="BW63" i="7" s="1"/>
  <c r="BW55" i="7"/>
  <c r="CA44" i="6"/>
  <c r="CB53" i="5"/>
  <c r="BX54" i="7"/>
  <c r="CB31" i="2"/>
  <c r="Q57" i="8"/>
  <c r="Q58" i="8" s="1"/>
  <c r="BV40" i="6"/>
  <c r="BV42" i="6" s="1"/>
  <c r="BV41" i="5"/>
  <c r="CB36" i="1"/>
  <c r="BZ44" i="9"/>
  <c r="CA53" i="8"/>
  <c r="CA46" i="8"/>
  <c r="CA46" i="5"/>
  <c r="CA37" i="6" s="1"/>
  <c r="Q38" i="9"/>
  <c r="BV40" i="9"/>
  <c r="BV42" i="9" s="1"/>
  <c r="BV41" i="8"/>
  <c r="BZ78" i="1"/>
  <c r="BZ79" i="1" s="1"/>
  <c r="BZ37" i="9" l="1"/>
  <c r="CE76" i="1"/>
  <c r="CA35" i="9"/>
  <c r="BT64" i="5"/>
  <c r="BT65" i="5" s="1"/>
  <c r="BT64" i="8"/>
  <c r="BT65" i="8" s="1"/>
  <c r="CA37" i="9"/>
  <c r="BY34" i="5"/>
  <c r="BY73" i="1"/>
  <c r="BY34" i="8"/>
  <c r="BX37" i="8"/>
  <c r="BX37" i="5"/>
  <c r="BY88" i="1"/>
  <c r="BX93" i="1"/>
  <c r="DZ93" i="1" s="1"/>
  <c r="DZ88" i="1"/>
  <c r="CB60" i="2"/>
  <c r="CB29" i="4"/>
  <c r="CA44" i="9"/>
  <c r="CB53" i="8"/>
  <c r="CA46" i="7"/>
  <c r="CB29" i="7"/>
  <c r="CB44" i="6"/>
  <c r="CC53" i="5"/>
  <c r="Q63" i="3"/>
  <c r="Q43" i="3"/>
  <c r="BX62" i="4"/>
  <c r="BX63" i="4" s="1"/>
  <c r="BX55" i="4"/>
  <c r="BY91" i="1"/>
  <c r="BY85" i="1"/>
  <c r="BX62" i="7"/>
  <c r="BX63" i="7" s="1"/>
  <c r="BX55" i="7"/>
  <c r="P61" i="8"/>
  <c r="DU42" i="8"/>
  <c r="DU61" i="8" s="1"/>
  <c r="BZ26" i="9"/>
  <c r="BZ73" i="7"/>
  <c r="BZ26" i="8"/>
  <c r="BZ30" i="7"/>
  <c r="BZ49" i="7" s="1"/>
  <c r="BZ53" i="7" s="1"/>
  <c r="BZ45" i="8" s="1"/>
  <c r="BZ26" i="6"/>
  <c r="BZ73" i="4"/>
  <c r="BZ26" i="5"/>
  <c r="BZ30" i="4"/>
  <c r="BZ49" i="4" s="1"/>
  <c r="BZ53" i="4" s="1"/>
  <c r="BZ45" i="5" s="1"/>
  <c r="BZ28" i="3"/>
  <c r="BZ28" i="2"/>
  <c r="CA35" i="1"/>
  <c r="CA37" i="2"/>
  <c r="CA37" i="3"/>
  <c r="CF34" i="1"/>
  <c r="CF42" i="1" s="1"/>
  <c r="CE31" i="1"/>
  <c r="CE44" i="1" s="1"/>
  <c r="CE46" i="1" s="1"/>
  <c r="CE47" i="1" s="1"/>
  <c r="CD27" i="9"/>
  <c r="CD27" i="8"/>
  <c r="CD31" i="7"/>
  <c r="CD27" i="6"/>
  <c r="CD27" i="5"/>
  <c r="CD31" i="4"/>
  <c r="CD60" i="1"/>
  <c r="CD69" i="1"/>
  <c r="CD63" i="1"/>
  <c r="CD59" i="1"/>
  <c r="CD62" i="1"/>
  <c r="CD68" i="1"/>
  <c r="CD55" i="1"/>
  <c r="CD64" i="1"/>
  <c r="CD66" i="1"/>
  <c r="CD67" i="1"/>
  <c r="CD54" i="1"/>
  <c r="CD65" i="1"/>
  <c r="CD61" i="1"/>
  <c r="CD77" i="1"/>
  <c r="BY90" i="1"/>
  <c r="BZ90" i="1" s="1"/>
  <c r="CA90" i="1" s="1"/>
  <c r="BZ91" i="1"/>
  <c r="BZ85" i="1"/>
  <c r="P46" i="6"/>
  <c r="P47" i="6" s="1"/>
  <c r="P48" i="6" s="1"/>
  <c r="P50" i="6" s="1"/>
  <c r="Q75" i="5"/>
  <c r="DU49" i="5"/>
  <c r="P50" i="5"/>
  <c r="DU50" i="5" s="1"/>
  <c r="E19" i="5" s="1"/>
  <c r="BZ37" i="6"/>
  <c r="BW40" i="6"/>
  <c r="BW42" i="6" s="1"/>
  <c r="BW41" i="5"/>
  <c r="T55" i="5"/>
  <c r="BY53" i="4"/>
  <c r="BY45" i="5" s="1"/>
  <c r="CC71" i="1"/>
  <c r="BX41" i="3"/>
  <c r="BY40" i="8"/>
  <c r="BY40" i="5"/>
  <c r="BZ109" i="1"/>
  <c r="CB27" i="9"/>
  <c r="CB27" i="8"/>
  <c r="CB31" i="7"/>
  <c r="CE35" i="7" s="1"/>
  <c r="CB27" i="6"/>
  <c r="CB27" i="5"/>
  <c r="CB31" i="4"/>
  <c r="CE35" i="4" s="1"/>
  <c r="CB69" i="1"/>
  <c r="CB62" i="1"/>
  <c r="CB60" i="1"/>
  <c r="CB59" i="1"/>
  <c r="CB54" i="1"/>
  <c r="CB55" i="1"/>
  <c r="CB65" i="1"/>
  <c r="CB61" i="1"/>
  <c r="CB66" i="1"/>
  <c r="CB68" i="1"/>
  <c r="CB63" i="1"/>
  <c r="CB64" i="1"/>
  <c r="CB67" i="1"/>
  <c r="CB77" i="1"/>
  <c r="CB78" i="1" s="1"/>
  <c r="CB79" i="1" s="1"/>
  <c r="CC77" i="1"/>
  <c r="CC78" i="1" s="1"/>
  <c r="CC79" i="1" s="1"/>
  <c r="BW40" i="9"/>
  <c r="BW42" i="9" s="1"/>
  <c r="BW41" i="8"/>
  <c r="CB60" i="3"/>
  <c r="BY53" i="7"/>
  <c r="BY45" i="8" s="1"/>
  <c r="BX41" i="2"/>
  <c r="Q58" i="3"/>
  <c r="Q74" i="8"/>
  <c r="Q73" i="8" s="1"/>
  <c r="X55" i="8"/>
  <c r="BX38" i="8"/>
  <c r="DZ38" i="8" s="1"/>
  <c r="BX38" i="5"/>
  <c r="DZ38" i="5" s="1"/>
  <c r="DZ91" i="1"/>
  <c r="BX39" i="8"/>
  <c r="DZ39" i="8" s="1"/>
  <c r="BX39" i="5"/>
  <c r="DZ39" i="5" s="1"/>
  <c r="BY92" i="1"/>
  <c r="DZ92" i="1"/>
  <c r="Q64" i="3" l="1"/>
  <c r="CE36" i="1"/>
  <c r="CC46" i="8"/>
  <c r="CC46" i="5"/>
  <c r="CE31" i="3"/>
  <c r="Q61" i="2"/>
  <c r="Q32" i="2"/>
  <c r="Q67" i="4"/>
  <c r="Q68" i="4" s="1"/>
  <c r="BZ36" i="9"/>
  <c r="BZ47" i="8"/>
  <c r="BY38" i="8"/>
  <c r="BY38" i="5"/>
  <c r="CC44" i="6"/>
  <c r="CD53" i="5"/>
  <c r="CB46" i="4"/>
  <c r="CC29" i="4"/>
  <c r="BZ35" i="6"/>
  <c r="BY35" i="6"/>
  <c r="CD46" i="8"/>
  <c r="CD37" i="9" s="1"/>
  <c r="CD46" i="5"/>
  <c r="CD71" i="1"/>
  <c r="Y55" i="8"/>
  <c r="U55" i="5"/>
  <c r="CG34" i="1"/>
  <c r="CG45" i="1" s="1"/>
  <c r="CF31" i="1"/>
  <c r="CF44" i="1" s="1"/>
  <c r="CA59" i="3"/>
  <c r="CA39" i="3"/>
  <c r="BZ54" i="7"/>
  <c r="CC29" i="7"/>
  <c r="Q71" i="8"/>
  <c r="Q68" i="8"/>
  <c r="Q67" i="8"/>
  <c r="Q72" i="8"/>
  <c r="CD78" i="1"/>
  <c r="CD79" i="1" s="1"/>
  <c r="CB57" i="1"/>
  <c r="BZ40" i="8"/>
  <c r="BZ40" i="5"/>
  <c r="CA109" i="1"/>
  <c r="Q49" i="6"/>
  <c r="Q76" i="5" s="1"/>
  <c r="DU50" i="6"/>
  <c r="E18" i="6" s="1"/>
  <c r="P77" i="5"/>
  <c r="P32" i="5"/>
  <c r="CA59" i="2"/>
  <c r="CA39" i="2"/>
  <c r="CB71" i="1"/>
  <c r="CC57" i="1"/>
  <c r="CC85" i="1" s="1"/>
  <c r="CA26" i="9"/>
  <c r="CA26" i="8"/>
  <c r="CA73" i="7"/>
  <c r="CA30" i="7"/>
  <c r="CA49" i="7" s="1"/>
  <c r="CA26" i="6"/>
  <c r="CA73" i="4"/>
  <c r="CA26" i="5"/>
  <c r="CA30" i="4"/>
  <c r="CA49" i="4" s="1"/>
  <c r="CA28" i="3"/>
  <c r="CA28" i="2"/>
  <c r="CB35" i="1"/>
  <c r="BY37" i="8"/>
  <c r="BY37" i="5"/>
  <c r="BZ88" i="1"/>
  <c r="BY93" i="1"/>
  <c r="BY54" i="4"/>
  <c r="BY39" i="8"/>
  <c r="BY39" i="5"/>
  <c r="BZ92" i="1"/>
  <c r="CD57" i="1"/>
  <c r="BZ54" i="4"/>
  <c r="BX40" i="6"/>
  <c r="BX42" i="6" s="1"/>
  <c r="BX41" i="5"/>
  <c r="DZ41" i="5" s="1"/>
  <c r="J17" i="5" s="1"/>
  <c r="DZ37" i="5"/>
  <c r="BU64" i="8"/>
  <c r="BU65" i="8" s="1"/>
  <c r="CB44" i="9"/>
  <c r="CC53" i="8"/>
  <c r="BX40" i="9"/>
  <c r="BX42" i="9" s="1"/>
  <c r="BX41" i="8"/>
  <c r="DZ41" i="8" s="1"/>
  <c r="J17" i="8" s="1"/>
  <c r="DZ37" i="8"/>
  <c r="CB46" i="8"/>
  <c r="CB37" i="9" s="1"/>
  <c r="CB46" i="5"/>
  <c r="CB37" i="6" s="1"/>
  <c r="CC34" i="5"/>
  <c r="CC34" i="8"/>
  <c r="BZ37" i="3"/>
  <c r="BZ37" i="2"/>
  <c r="BZ36" i="6"/>
  <c r="BZ47" i="5"/>
  <c r="Q45" i="3"/>
  <c r="Q46" i="3" s="1"/>
  <c r="Q62" i="3"/>
  <c r="BU64" i="5"/>
  <c r="BU65" i="5" s="1"/>
  <c r="BZ38" i="8"/>
  <c r="BZ38" i="5"/>
  <c r="CA91" i="1"/>
  <c r="BY36" i="9"/>
  <c r="BY47" i="8"/>
  <c r="CE31" i="2"/>
  <c r="BY36" i="6"/>
  <c r="BY47" i="5"/>
  <c r="BY54" i="7"/>
  <c r="BZ35" i="9"/>
  <c r="BZ40" i="3" s="1"/>
  <c r="BY35" i="9"/>
  <c r="P51" i="5"/>
  <c r="CF45" i="1"/>
  <c r="CF46" i="1" s="1"/>
  <c r="CF47" i="1" s="1"/>
  <c r="CF36" i="1" s="1"/>
  <c r="BY37" i="3"/>
  <c r="BY37" i="2"/>
  <c r="CA46" i="4"/>
  <c r="CG42" i="1" l="1"/>
  <c r="CC37" i="2"/>
  <c r="CC37" i="3"/>
  <c r="BV64" i="8"/>
  <c r="BV65" i="8" s="1"/>
  <c r="BZ59" i="3"/>
  <c r="BZ39" i="3"/>
  <c r="BZ41" i="3" s="1"/>
  <c r="DU51" i="5"/>
  <c r="P59" i="5"/>
  <c r="DU59" i="5" s="1"/>
  <c r="CD29" i="4"/>
  <c r="BY40" i="3"/>
  <c r="Q47" i="3"/>
  <c r="CD85" i="1"/>
  <c r="BY62" i="4"/>
  <c r="BY63" i="4" s="1"/>
  <c r="BY55" i="4"/>
  <c r="CA53" i="7"/>
  <c r="DU32" i="5"/>
  <c r="E15" i="5" s="1"/>
  <c r="P35" i="5"/>
  <c r="DU35" i="5" s="1"/>
  <c r="CB90" i="1"/>
  <c r="CC90" i="1" s="1"/>
  <c r="CD90" i="1" s="1"/>
  <c r="CD44" i="6"/>
  <c r="CE53" i="5"/>
  <c r="CE60" i="3"/>
  <c r="BZ62" i="4"/>
  <c r="BZ63" i="4" s="1"/>
  <c r="BZ55" i="4"/>
  <c r="BZ37" i="8"/>
  <c r="BZ37" i="5"/>
  <c r="CA88" i="1"/>
  <c r="BZ93" i="1"/>
  <c r="Z55" i="8"/>
  <c r="BZ59" i="2"/>
  <c r="BZ39" i="2"/>
  <c r="BY40" i="6"/>
  <c r="BY41" i="5"/>
  <c r="Q49" i="8"/>
  <c r="CF76" i="1"/>
  <c r="CF77" i="1" s="1"/>
  <c r="CF78" i="1" s="1"/>
  <c r="CF79" i="1" s="1"/>
  <c r="CC44" i="9"/>
  <c r="CD53" i="8"/>
  <c r="BY40" i="9"/>
  <c r="BY41" i="8"/>
  <c r="CD29" i="7"/>
  <c r="CC46" i="7"/>
  <c r="CG76" i="1"/>
  <c r="CD34" i="5"/>
  <c r="CD35" i="6" s="1"/>
  <c r="CD73" i="1"/>
  <c r="CD34" i="8"/>
  <c r="CD35" i="9" s="1"/>
  <c r="CC37" i="6"/>
  <c r="CE60" i="2"/>
  <c r="CB46" i="7"/>
  <c r="CH34" i="1"/>
  <c r="CH42" i="1"/>
  <c r="CG31" i="1"/>
  <c r="CG44" i="1" s="1"/>
  <c r="CG46" i="1" s="1"/>
  <c r="CG47" i="1" s="1"/>
  <c r="CG36" i="1" s="1"/>
  <c r="CD37" i="6"/>
  <c r="CC37" i="9"/>
  <c r="BY55" i="7"/>
  <c r="BY62" i="7"/>
  <c r="BY63" i="7" s="1"/>
  <c r="CA38" i="8"/>
  <c r="CA38" i="5"/>
  <c r="BY59" i="2"/>
  <c r="BY39" i="2"/>
  <c r="CB85" i="1"/>
  <c r="CB73" i="1"/>
  <c r="CB34" i="8"/>
  <c r="CB34" i="5"/>
  <c r="CA40" i="8"/>
  <c r="CA40" i="5"/>
  <c r="CB109" i="1"/>
  <c r="BZ62" i="7"/>
  <c r="BZ63" i="7" s="1"/>
  <c r="BZ55" i="7"/>
  <c r="CB26" i="9"/>
  <c r="CB73" i="7"/>
  <c r="CB26" i="8"/>
  <c r="CB30" i="7"/>
  <c r="CB49" i="7" s="1"/>
  <c r="CB53" i="7" s="1"/>
  <c r="CB45" i="8" s="1"/>
  <c r="CB26" i="6"/>
  <c r="CB73" i="4"/>
  <c r="CB26" i="5"/>
  <c r="CB30" i="4"/>
  <c r="CB49" i="4" s="1"/>
  <c r="CB53" i="4" s="1"/>
  <c r="CB45" i="5" s="1"/>
  <c r="CB28" i="3"/>
  <c r="CB28" i="2"/>
  <c r="CC35" i="1"/>
  <c r="BY59" i="3"/>
  <c r="BY39" i="3"/>
  <c r="CC73" i="1"/>
  <c r="CB91" i="1"/>
  <c r="BY40" i="2"/>
  <c r="CF27" i="9"/>
  <c r="CF27" i="8"/>
  <c r="CF31" i="7"/>
  <c r="CF27" i="6"/>
  <c r="CF27" i="5"/>
  <c r="CF31" i="4"/>
  <c r="CF69" i="1"/>
  <c r="CF68" i="1"/>
  <c r="CF62" i="1"/>
  <c r="CF55" i="1"/>
  <c r="CF61" i="1"/>
  <c r="CF54" i="1"/>
  <c r="CF65" i="1"/>
  <c r="CF66" i="1"/>
  <c r="CF59" i="1"/>
  <c r="CF67" i="1"/>
  <c r="CF64" i="1"/>
  <c r="CF60" i="1"/>
  <c r="CF63" i="1"/>
  <c r="BV64" i="5"/>
  <c r="BV65" i="5" s="1"/>
  <c r="BZ39" i="8"/>
  <c r="BZ39" i="5"/>
  <c r="CA92" i="1"/>
  <c r="CA53" i="4"/>
  <c r="CA45" i="5" s="1"/>
  <c r="V55" i="5"/>
  <c r="BZ40" i="2"/>
  <c r="Q31" i="6"/>
  <c r="Q56" i="5"/>
  <c r="Q69" i="4"/>
  <c r="Q30" i="2"/>
  <c r="CE27" i="9"/>
  <c r="CE27" i="8"/>
  <c r="CE31" i="7"/>
  <c r="CE27" i="6"/>
  <c r="CE27" i="5"/>
  <c r="CE31" i="4"/>
  <c r="CE59" i="1"/>
  <c r="CE69" i="1"/>
  <c r="CE62" i="1"/>
  <c r="CE67" i="1"/>
  <c r="CE55" i="1"/>
  <c r="CE61" i="1"/>
  <c r="CE66" i="1"/>
  <c r="CE54" i="1"/>
  <c r="CE64" i="1"/>
  <c r="CE63" i="1"/>
  <c r="CE68" i="1"/>
  <c r="CE65" i="1"/>
  <c r="CE60" i="1"/>
  <c r="CE77" i="1"/>
  <c r="CE78" i="1" s="1"/>
  <c r="P42" i="5" l="1"/>
  <c r="P61" i="5" s="1"/>
  <c r="CA54" i="4"/>
  <c r="BW64" i="8"/>
  <c r="BW65" i="8" s="1"/>
  <c r="CG27" i="9"/>
  <c r="CG27" i="8"/>
  <c r="CG31" i="7"/>
  <c r="CG27" i="6"/>
  <c r="CG27" i="5"/>
  <c r="CG31" i="4"/>
  <c r="CG69" i="1"/>
  <c r="CG62" i="1"/>
  <c r="CG60" i="1"/>
  <c r="CG66" i="1"/>
  <c r="CG65" i="1"/>
  <c r="CG67" i="1"/>
  <c r="CG55" i="1"/>
  <c r="CG63" i="1"/>
  <c r="CG54" i="1"/>
  <c r="CG59" i="1"/>
  <c r="CG61" i="1"/>
  <c r="CG68" i="1"/>
  <c r="CG64" i="1"/>
  <c r="CG77" i="1"/>
  <c r="CG78" i="1" s="1"/>
  <c r="CG79" i="1" s="1"/>
  <c r="CE57" i="1"/>
  <c r="CF71" i="1"/>
  <c r="CE79" i="1"/>
  <c r="Q57" i="5"/>
  <c r="Q58" i="5" s="1"/>
  <c r="BW64" i="5"/>
  <c r="BW65" i="5" s="1"/>
  <c r="CI34" i="1"/>
  <c r="CI45" i="1" s="1"/>
  <c r="CH31" i="1"/>
  <c r="CH44" i="1" s="1"/>
  <c r="BY42" i="6"/>
  <c r="BZ41" i="2"/>
  <c r="Q38" i="6"/>
  <c r="CB36" i="6"/>
  <c r="CB47" i="5"/>
  <c r="CB54" i="7"/>
  <c r="BY42" i="9"/>
  <c r="CB40" i="8"/>
  <c r="CB40" i="5"/>
  <c r="CC109" i="1"/>
  <c r="CF46" i="8"/>
  <c r="CF46" i="5"/>
  <c r="CE71" i="1"/>
  <c r="CB38" i="8"/>
  <c r="CB38" i="5"/>
  <c r="CC91" i="1"/>
  <c r="CD44" i="9"/>
  <c r="CE53" i="8"/>
  <c r="W55" i="5"/>
  <c r="CC35" i="6"/>
  <c r="CB35" i="6"/>
  <c r="CB47" i="8"/>
  <c r="CC35" i="9"/>
  <c r="CB35" i="9"/>
  <c r="CH35" i="4"/>
  <c r="CH35" i="7"/>
  <c r="CA36" i="6"/>
  <c r="CA47" i="5"/>
  <c r="AA55" i="8"/>
  <c r="CA45" i="8"/>
  <c r="CA54" i="7"/>
  <c r="CB54" i="4"/>
  <c r="CE46" i="8"/>
  <c r="CE37" i="9" s="1"/>
  <c r="CE46" i="5"/>
  <c r="CE37" i="6" s="1"/>
  <c r="CA39" i="8"/>
  <c r="CA39" i="5"/>
  <c r="CB92" i="1"/>
  <c r="CE44" i="6"/>
  <c r="CF53" i="5"/>
  <c r="BY41" i="3"/>
  <c r="CH45" i="1"/>
  <c r="CH76" i="1" s="1"/>
  <c r="Q46" i="9"/>
  <c r="R75" i="8"/>
  <c r="Q50" i="8"/>
  <c r="Q51" i="8"/>
  <c r="Q59" i="8" s="1"/>
  <c r="CA37" i="8"/>
  <c r="CA37" i="5"/>
  <c r="CA93" i="1"/>
  <c r="CB88" i="1"/>
  <c r="CC46" i="4"/>
  <c r="CC59" i="3"/>
  <c r="CC39" i="3"/>
  <c r="CB37" i="3"/>
  <c r="CB37" i="2"/>
  <c r="Q34" i="2"/>
  <c r="BZ40" i="6"/>
  <c r="BZ42" i="6" s="1"/>
  <c r="BZ41" i="5"/>
  <c r="CD46" i="4"/>
  <c r="CE29" i="4"/>
  <c r="CC59" i="2"/>
  <c r="CC39" i="2"/>
  <c r="CF57" i="1"/>
  <c r="CA62" i="4"/>
  <c r="CA63" i="4" s="1"/>
  <c r="CA55" i="4"/>
  <c r="CC26" i="9"/>
  <c r="CC26" i="8"/>
  <c r="CC73" i="7"/>
  <c r="CC30" i="7"/>
  <c r="CC49" i="7" s="1"/>
  <c r="CC53" i="7" s="1"/>
  <c r="CC45" i="8" s="1"/>
  <c r="CC26" i="6"/>
  <c r="CC73" i="4"/>
  <c r="CC26" i="5"/>
  <c r="CC30" i="4"/>
  <c r="CC49" i="4" s="1"/>
  <c r="CC28" i="2"/>
  <c r="CC28" i="3"/>
  <c r="CD35" i="1"/>
  <c r="BY41" i="2"/>
  <c r="CE29" i="7"/>
  <c r="BZ40" i="9"/>
  <c r="BZ42" i="9" s="1"/>
  <c r="BZ41" i="8"/>
  <c r="CD37" i="3"/>
  <c r="CD37" i="2"/>
  <c r="CF37" i="6" l="1"/>
  <c r="CH46" i="1"/>
  <c r="CH47" i="1" s="1"/>
  <c r="CH36" i="1" s="1"/>
  <c r="DU42" i="5"/>
  <c r="DU61" i="5" s="1"/>
  <c r="BX64" i="8"/>
  <c r="BX65" i="8" s="1"/>
  <c r="BX64" i="5"/>
  <c r="BX65" i="5" s="1"/>
  <c r="Q43" i="2"/>
  <c r="Q63" i="2"/>
  <c r="CB37" i="8"/>
  <c r="CB37" i="5"/>
  <c r="CB93" i="1"/>
  <c r="CC88" i="1"/>
  <c r="CF44" i="6"/>
  <c r="CG53" i="5"/>
  <c r="CA36" i="9"/>
  <c r="CA47" i="8"/>
  <c r="X55" i="5"/>
  <c r="CE34" i="5"/>
  <c r="CE73" i="1"/>
  <c r="CE34" i="8"/>
  <c r="CI42" i="1"/>
  <c r="CI76" i="1" s="1"/>
  <c r="CA40" i="6"/>
  <c r="CA42" i="6" s="1"/>
  <c r="CA41" i="5"/>
  <c r="CF37" i="9"/>
  <c r="CB59" i="2"/>
  <c r="CB39" i="2"/>
  <c r="CA40" i="9"/>
  <c r="CA42" i="9" s="1"/>
  <c r="CA41" i="8"/>
  <c r="AB55" i="8"/>
  <c r="CE44" i="9"/>
  <c r="CF53" i="8"/>
  <c r="CC40" i="8"/>
  <c r="CC40" i="5"/>
  <c r="CD109" i="1"/>
  <c r="Q74" i="5"/>
  <c r="Q73" i="5" s="1"/>
  <c r="Q58" i="2"/>
  <c r="CB39" i="8"/>
  <c r="CB39" i="5"/>
  <c r="CC92" i="1"/>
  <c r="CD59" i="2"/>
  <c r="CD39" i="2"/>
  <c r="CC53" i="4"/>
  <c r="CC45" i="5" s="1"/>
  <c r="CB59" i="3"/>
  <c r="CB39" i="3"/>
  <c r="CD59" i="3"/>
  <c r="CD39" i="3"/>
  <c r="R61" i="3"/>
  <c r="R32" i="3"/>
  <c r="R67" i="7"/>
  <c r="R68" i="7" s="1"/>
  <c r="CG71" i="1"/>
  <c r="CB36" i="9"/>
  <c r="CB40" i="3" s="1"/>
  <c r="CF85" i="1"/>
  <c r="CE85" i="1"/>
  <c r="CG57" i="1"/>
  <c r="CF73" i="1"/>
  <c r="CF34" i="8"/>
  <c r="CF34" i="5"/>
  <c r="CD26" i="9"/>
  <c r="CD73" i="7"/>
  <c r="CD26" i="8"/>
  <c r="CD30" i="7"/>
  <c r="CD49" i="7" s="1"/>
  <c r="CD53" i="7" s="1"/>
  <c r="CD45" i="8" s="1"/>
  <c r="CD26" i="6"/>
  <c r="CD73" i="4"/>
  <c r="CD26" i="5"/>
  <c r="CD30" i="4"/>
  <c r="CD49" i="4" s="1"/>
  <c r="CD53" i="4" s="1"/>
  <c r="CD45" i="5" s="1"/>
  <c r="CD28" i="3"/>
  <c r="CD28" i="2"/>
  <c r="CE35" i="1"/>
  <c r="CC36" i="9"/>
  <c r="CC40" i="3" s="1"/>
  <c r="CC41" i="3" s="1"/>
  <c r="CC47" i="8"/>
  <c r="Q47" i="9"/>
  <c r="CB40" i="2"/>
  <c r="CC38" i="8"/>
  <c r="CC38" i="5"/>
  <c r="CD91" i="1"/>
  <c r="CE46" i="4"/>
  <c r="CF29" i="4"/>
  <c r="CF29" i="7"/>
  <c r="CE46" i="7"/>
  <c r="CD46" i="7"/>
  <c r="CD54" i="7" s="1"/>
  <c r="CH27" i="9"/>
  <c r="CH27" i="8"/>
  <c r="CH31" i="7"/>
  <c r="CH27" i="6"/>
  <c r="CH27" i="5"/>
  <c r="CH31" i="4"/>
  <c r="CH69" i="1"/>
  <c r="CH63" i="1"/>
  <c r="CH62" i="1"/>
  <c r="CH59" i="1"/>
  <c r="CH60" i="1"/>
  <c r="CH64" i="1"/>
  <c r="CH55" i="1"/>
  <c r="CH65" i="1"/>
  <c r="CH54" i="1"/>
  <c r="CH67" i="1"/>
  <c r="CH66" i="1"/>
  <c r="CH68" i="1"/>
  <c r="CH61" i="1"/>
  <c r="CH77" i="1"/>
  <c r="CH78" i="1" s="1"/>
  <c r="CH79" i="1" s="1"/>
  <c r="CA40" i="2"/>
  <c r="CE90" i="1"/>
  <c r="CF90" i="1" s="1"/>
  <c r="CC54" i="7"/>
  <c r="CB62" i="4"/>
  <c r="CB63" i="4" s="1"/>
  <c r="CB55" i="4"/>
  <c r="CH31" i="3"/>
  <c r="EA35" i="7"/>
  <c r="CB55" i="7"/>
  <c r="CB62" i="7"/>
  <c r="CB63" i="7" s="1"/>
  <c r="CA62" i="7"/>
  <c r="CA63" i="7" s="1"/>
  <c r="CA55" i="7"/>
  <c r="CH31" i="2"/>
  <c r="EA35" i="4"/>
  <c r="CJ34" i="1"/>
  <c r="CJ42" i="1" s="1"/>
  <c r="CJ76" i="1" s="1"/>
  <c r="EA76" i="1" s="1"/>
  <c r="CI31" i="1"/>
  <c r="CI44" i="1" s="1"/>
  <c r="CI46" i="1" s="1"/>
  <c r="CI47" i="1" s="1"/>
  <c r="CI36" i="1" s="1"/>
  <c r="CJ45" i="1"/>
  <c r="CG46" i="8"/>
  <c r="CG37" i="9" s="1"/>
  <c r="CG46" i="5"/>
  <c r="CG37" i="6" s="1"/>
  <c r="CD54" i="4" l="1"/>
  <c r="Q64" i="2"/>
  <c r="CI27" i="9"/>
  <c r="CI27" i="8"/>
  <c r="CI31" i="7"/>
  <c r="CI27" i="6"/>
  <c r="CI27" i="5"/>
  <c r="CI31" i="4"/>
  <c r="CI69" i="1"/>
  <c r="CI62" i="1"/>
  <c r="CI60" i="1"/>
  <c r="CI63" i="1"/>
  <c r="CI59" i="1"/>
  <c r="CI55" i="1"/>
  <c r="CI65" i="1"/>
  <c r="CI66" i="1"/>
  <c r="CI54" i="1"/>
  <c r="CI61" i="1"/>
  <c r="CI68" i="1"/>
  <c r="CI64" i="1"/>
  <c r="CI67" i="1"/>
  <c r="CI77" i="1"/>
  <c r="CI78" i="1" s="1"/>
  <c r="CI79" i="1" s="1"/>
  <c r="BY64" i="5"/>
  <c r="BY65" i="5" s="1"/>
  <c r="CH60" i="3"/>
  <c r="EA31" i="3"/>
  <c r="EA60" i="3" s="1"/>
  <c r="CJ31" i="1"/>
  <c r="CJ44" i="1" s="1"/>
  <c r="CK34" i="1"/>
  <c r="CK45" i="1" s="1"/>
  <c r="K16" i="7"/>
  <c r="CE26" i="9"/>
  <c r="CE26" i="8"/>
  <c r="CE73" i="7"/>
  <c r="CE30" i="7"/>
  <c r="CE49" i="7" s="1"/>
  <c r="CE53" i="7" s="1"/>
  <c r="CE45" i="8" s="1"/>
  <c r="CE26" i="6"/>
  <c r="CE73" i="4"/>
  <c r="CE26" i="5"/>
  <c r="CE30" i="4"/>
  <c r="CE49" i="4" s="1"/>
  <c r="CE28" i="2"/>
  <c r="CE28" i="3"/>
  <c r="CF35" i="1"/>
  <c r="CF37" i="2"/>
  <c r="CF37" i="3"/>
  <c r="CB40" i="6"/>
  <c r="CB41" i="5"/>
  <c r="CB40" i="9"/>
  <c r="CB41" i="8"/>
  <c r="K16" i="4"/>
  <c r="CA41" i="2"/>
  <c r="CH46" i="8"/>
  <c r="CH37" i="9" s="1"/>
  <c r="CH46" i="5"/>
  <c r="CH37" i="6" s="1"/>
  <c r="CH71" i="1"/>
  <c r="CD36" i="6"/>
  <c r="CD40" i="2" s="1"/>
  <c r="CD41" i="2" s="1"/>
  <c r="CD47" i="5"/>
  <c r="Q67" i="5"/>
  <c r="Q68" i="5"/>
  <c r="Q71" i="5"/>
  <c r="Q72" i="5"/>
  <c r="CG73" i="1"/>
  <c r="CG34" i="5"/>
  <c r="CG34" i="8"/>
  <c r="CG35" i="9" s="1"/>
  <c r="DV55" i="8"/>
  <c r="Q62" i="2"/>
  <c r="Q45" i="2"/>
  <c r="Q46" i="2" s="1"/>
  <c r="CD62" i="7"/>
  <c r="CD63" i="7" s="1"/>
  <c r="CD55" i="7"/>
  <c r="CD62" i="4"/>
  <c r="CD63" i="4" s="1"/>
  <c r="CD55" i="4"/>
  <c r="CC36" i="6"/>
  <c r="CC47" i="5"/>
  <c r="CA40" i="3"/>
  <c r="CB41" i="3"/>
  <c r="Y55" i="5"/>
  <c r="CH60" i="2"/>
  <c r="EA31" i="2"/>
  <c r="EA60" i="2" s="1"/>
  <c r="CC55" i="7"/>
  <c r="CC62" i="7"/>
  <c r="CC63" i="7" s="1"/>
  <c r="CF46" i="7"/>
  <c r="CG29" i="7"/>
  <c r="Q48" i="9"/>
  <c r="R31" i="9"/>
  <c r="R56" i="8"/>
  <c r="R69" i="7"/>
  <c r="R30" i="3"/>
  <c r="CD40" i="8"/>
  <c r="CD40" i="5"/>
  <c r="CE109" i="1"/>
  <c r="CG44" i="6"/>
  <c r="CH53" i="5"/>
  <c r="CF46" i="4"/>
  <c r="CG29" i="4"/>
  <c r="CD36" i="9"/>
  <c r="CD40" i="3" s="1"/>
  <c r="CD41" i="3" s="1"/>
  <c r="CD47" i="8"/>
  <c r="CD38" i="8"/>
  <c r="CD38" i="5"/>
  <c r="CC54" i="4"/>
  <c r="CG90" i="1"/>
  <c r="CG85" i="1"/>
  <c r="CF35" i="9"/>
  <c r="CE35" i="9"/>
  <c r="CF44" i="9"/>
  <c r="CG53" i="8"/>
  <c r="CJ46" i="1"/>
  <c r="CJ47" i="1" s="1"/>
  <c r="CJ36" i="1" s="1"/>
  <c r="CH57" i="1"/>
  <c r="CH85" i="1" s="1"/>
  <c r="CE37" i="3"/>
  <c r="CE37" i="2"/>
  <c r="CC39" i="8"/>
  <c r="CC39" i="5"/>
  <c r="CD92" i="1"/>
  <c r="CB41" i="2"/>
  <c r="CF35" i="6"/>
  <c r="CE35" i="6"/>
  <c r="CC37" i="8"/>
  <c r="CC37" i="5"/>
  <c r="CC93" i="1"/>
  <c r="CD88" i="1"/>
  <c r="CG35" i="6"/>
  <c r="CE91" i="1"/>
  <c r="BY64" i="8"/>
  <c r="BY65" i="8" s="1"/>
  <c r="CE54" i="7" l="1"/>
  <c r="Q49" i="5"/>
  <c r="Q46" i="6" s="1"/>
  <c r="BZ64" i="5"/>
  <c r="BZ65" i="5" s="1"/>
  <c r="CG46" i="4"/>
  <c r="CH29" i="4"/>
  <c r="CC40" i="2"/>
  <c r="CC55" i="4"/>
  <c r="CC62" i="4"/>
  <c r="CC63" i="4" s="1"/>
  <c r="R57" i="8"/>
  <c r="R58" i="8" s="1"/>
  <c r="CD39" i="8"/>
  <c r="CD39" i="5"/>
  <c r="CE92" i="1"/>
  <c r="CG44" i="9"/>
  <c r="CH53" i="8"/>
  <c r="R38" i="9"/>
  <c r="Z55" i="5"/>
  <c r="CF59" i="3"/>
  <c r="CF39" i="3"/>
  <c r="CI71" i="1"/>
  <c r="CF39" i="2"/>
  <c r="CF59" i="2"/>
  <c r="CI46" i="8"/>
  <c r="CI37" i="9" s="1"/>
  <c r="CI46" i="5"/>
  <c r="CI37" i="6" s="1"/>
  <c r="CE38" i="8"/>
  <c r="CE38" i="5"/>
  <c r="CF91" i="1"/>
  <c r="CH44" i="6"/>
  <c r="CI53" i="5"/>
  <c r="CE62" i="7"/>
  <c r="CE63" i="7" s="1"/>
  <c r="CE55" i="7"/>
  <c r="CF26" i="9"/>
  <c r="CF73" i="7"/>
  <c r="CF26" i="8"/>
  <c r="CF30" i="7"/>
  <c r="CF49" i="7" s="1"/>
  <c r="CF53" i="7" s="1"/>
  <c r="CF45" i="8" s="1"/>
  <c r="CF26" i="6"/>
  <c r="CF73" i="4"/>
  <c r="CF26" i="5"/>
  <c r="CF28" i="3"/>
  <c r="CF30" i="4"/>
  <c r="CF49" i="4" s="1"/>
  <c r="CF53" i="4" s="1"/>
  <c r="CF45" i="5" s="1"/>
  <c r="CF28" i="2"/>
  <c r="CG35" i="1"/>
  <c r="CA41" i="3"/>
  <c r="BZ64" i="8"/>
  <c r="BZ65" i="8" s="1"/>
  <c r="CE59" i="2"/>
  <c r="CE39" i="2"/>
  <c r="CE40" i="3"/>
  <c r="CE40" i="8"/>
  <c r="CE40" i="5"/>
  <c r="CF109" i="1"/>
  <c r="CL34" i="1"/>
  <c r="CL42" i="1" s="1"/>
  <c r="CK31" i="1"/>
  <c r="CK44" i="1" s="1"/>
  <c r="CK46" i="1" s="1"/>
  <c r="Q50" i="9"/>
  <c r="CC40" i="6"/>
  <c r="CC42" i="6" s="1"/>
  <c r="CC41" i="5"/>
  <c r="CE39" i="3"/>
  <c r="CE59" i="3"/>
  <c r="Q47" i="2"/>
  <c r="CE53" i="4"/>
  <c r="CD37" i="8"/>
  <c r="CD37" i="5"/>
  <c r="CD93" i="1"/>
  <c r="CE88" i="1"/>
  <c r="CB42" i="9"/>
  <c r="CK42" i="1"/>
  <c r="CG46" i="7"/>
  <c r="CH29" i="7"/>
  <c r="CC40" i="9"/>
  <c r="CC42" i="9" s="1"/>
  <c r="CC41" i="8"/>
  <c r="CH90" i="1"/>
  <c r="CI57" i="1"/>
  <c r="CG37" i="3"/>
  <c r="CG37" i="2"/>
  <c r="R34" i="3"/>
  <c r="CB42" i="6"/>
  <c r="CH73" i="1"/>
  <c r="CH34" i="8"/>
  <c r="CH34" i="5"/>
  <c r="CH35" i="6" s="1"/>
  <c r="CE36" i="9"/>
  <c r="CE47" i="8"/>
  <c r="CJ27" i="9"/>
  <c r="CJ27" i="8"/>
  <c r="CJ31" i="7"/>
  <c r="CK35" i="7" s="1"/>
  <c r="CJ27" i="6"/>
  <c r="CJ27" i="5"/>
  <c r="CJ31" i="4"/>
  <c r="CK35" i="4" s="1"/>
  <c r="CJ66" i="1"/>
  <c r="CJ63" i="1"/>
  <c r="CJ59" i="1"/>
  <c r="CJ61" i="1"/>
  <c r="CJ64" i="1"/>
  <c r="CJ62" i="1"/>
  <c r="CJ69" i="1"/>
  <c r="CJ67" i="1"/>
  <c r="CJ65" i="1"/>
  <c r="CJ55" i="1"/>
  <c r="CJ54" i="1"/>
  <c r="CJ68" i="1"/>
  <c r="CJ60" i="1"/>
  <c r="CJ77" i="1"/>
  <c r="CH37" i="3"/>
  <c r="CH37" i="2"/>
  <c r="CH35" i="9"/>
  <c r="CI85" i="1" l="1"/>
  <c r="CI90" i="1"/>
  <c r="CF54" i="7"/>
  <c r="Q50" i="5"/>
  <c r="Q51" i="5" s="1"/>
  <c r="Q59" i="5" s="1"/>
  <c r="R75" i="5"/>
  <c r="CA64" i="8"/>
  <c r="CA65" i="8" s="1"/>
  <c r="CK47" i="1"/>
  <c r="CI37" i="3"/>
  <c r="CI37" i="2"/>
  <c r="R63" i="3"/>
  <c r="R43" i="3"/>
  <c r="CF40" i="8"/>
  <c r="CF40" i="5"/>
  <c r="CG109" i="1"/>
  <c r="CF62" i="7"/>
  <c r="CF63" i="7" s="1"/>
  <c r="CF55" i="7"/>
  <c r="CG59" i="3"/>
  <c r="CG39" i="3"/>
  <c r="CK31" i="3"/>
  <c r="CG59" i="2"/>
  <c r="CG39" i="2"/>
  <c r="CK76" i="1"/>
  <c r="CI29" i="4"/>
  <c r="CH46" i="4"/>
  <c r="CE41" i="3"/>
  <c r="CG26" i="9"/>
  <c r="CG26" i="8"/>
  <c r="CG73" i="7"/>
  <c r="CG30" i="7"/>
  <c r="CG49" i="7" s="1"/>
  <c r="CG53" i="7" s="1"/>
  <c r="CG45" i="8" s="1"/>
  <c r="CG26" i="6"/>
  <c r="CG73" i="4"/>
  <c r="CG26" i="5"/>
  <c r="CG30" i="4"/>
  <c r="CG49" i="4" s="1"/>
  <c r="CG53" i="4" s="1"/>
  <c r="CG45" i="5" s="1"/>
  <c r="CG28" i="3"/>
  <c r="CG28" i="2"/>
  <c r="CH35" i="1"/>
  <c r="CI44" i="6"/>
  <c r="CJ53" i="5"/>
  <c r="CE39" i="8"/>
  <c r="CE39" i="5"/>
  <c r="CF92" i="1"/>
  <c r="CJ78" i="1"/>
  <c r="CJ79" i="1" s="1"/>
  <c r="EA77" i="1"/>
  <c r="CF47" i="5"/>
  <c r="CD40" i="6"/>
  <c r="CD42" i="6" s="1"/>
  <c r="CD41" i="5"/>
  <c r="CD40" i="9"/>
  <c r="CD41" i="8"/>
  <c r="R49" i="9"/>
  <c r="R76" i="8" s="1"/>
  <c r="Q77" i="8"/>
  <c r="Q32" i="8"/>
  <c r="Q47" i="6"/>
  <c r="CF38" i="8"/>
  <c r="CF38" i="5"/>
  <c r="CG91" i="1"/>
  <c r="CJ46" i="8"/>
  <c r="CJ46" i="5"/>
  <c r="CK31" i="2"/>
  <c r="CF54" i="4"/>
  <c r="CL45" i="1"/>
  <c r="CL76" i="1" s="1"/>
  <c r="AA55" i="5"/>
  <c r="CH59" i="2"/>
  <c r="CH39" i="2"/>
  <c r="CI34" i="5"/>
  <c r="CI35" i="6" s="1"/>
  <c r="CI73" i="1"/>
  <c r="CI34" i="8"/>
  <c r="CE37" i="8"/>
  <c r="CE37" i="5"/>
  <c r="CE93" i="1"/>
  <c r="CF88" i="1"/>
  <c r="R61" i="2"/>
  <c r="R32" i="2"/>
  <c r="R67" i="4"/>
  <c r="R68" i="4" s="1"/>
  <c r="CJ71" i="1"/>
  <c r="CJ57" i="1"/>
  <c r="CJ90" i="1" s="1"/>
  <c r="EA90" i="1" s="1"/>
  <c r="CE45" i="5"/>
  <c r="CE54" i="4"/>
  <c r="CA64" i="5"/>
  <c r="CA65" i="5" s="1"/>
  <c r="CH46" i="7"/>
  <c r="CI29" i="7"/>
  <c r="CF36" i="9"/>
  <c r="CF40" i="3" s="1"/>
  <c r="CF41" i="3" s="1"/>
  <c r="CF47" i="8"/>
  <c r="R74" i="8"/>
  <c r="R58" i="3"/>
  <c r="CH59" i="3"/>
  <c r="CH39" i="3"/>
  <c r="CL31" i="1"/>
  <c r="CL44" i="1" s="1"/>
  <c r="CM34" i="1"/>
  <c r="CM42" i="1" s="1"/>
  <c r="CH44" i="9"/>
  <c r="CI53" i="8"/>
  <c r="CC41" i="2"/>
  <c r="CM45" i="1" l="1"/>
  <c r="CM76" i="1" s="1"/>
  <c r="R73" i="8"/>
  <c r="R64" i="3"/>
  <c r="CB64" i="5"/>
  <c r="CB65" i="5" s="1"/>
  <c r="CE62" i="4"/>
  <c r="CE63" i="4" s="1"/>
  <c r="CE55" i="4"/>
  <c r="CF62" i="4"/>
  <c r="CF63" i="4" s="1"/>
  <c r="CF55" i="4"/>
  <c r="Q48" i="6"/>
  <c r="CM46" i="1"/>
  <c r="CE36" i="6"/>
  <c r="CE40" i="2" s="1"/>
  <c r="CE41" i="2" s="1"/>
  <c r="CE47" i="5"/>
  <c r="CE40" i="6"/>
  <c r="CE42" i="6" s="1"/>
  <c r="CE41" i="5"/>
  <c r="CE40" i="9"/>
  <c r="CE42" i="9" s="1"/>
  <c r="CE41" i="8"/>
  <c r="CG36" i="9"/>
  <c r="CG40" i="3" s="1"/>
  <c r="CG41" i="3" s="1"/>
  <c r="CG47" i="8"/>
  <c r="CI59" i="2"/>
  <c r="CI39" i="2"/>
  <c r="CN34" i="1"/>
  <c r="CN45" i="1" s="1"/>
  <c r="CM31" i="1"/>
  <c r="CM44" i="1" s="1"/>
  <c r="CN42" i="1"/>
  <c r="CI59" i="3"/>
  <c r="CI39" i="3"/>
  <c r="Q35" i="8"/>
  <c r="Q42" i="8" s="1"/>
  <c r="Q61" i="8" s="1"/>
  <c r="CJ37" i="6"/>
  <c r="EA46" i="5"/>
  <c r="CJ44" i="6"/>
  <c r="CK53" i="5"/>
  <c r="EA53" i="5"/>
  <c r="R71" i="8"/>
  <c r="R67" i="8"/>
  <c r="R68" i="8"/>
  <c r="R72" i="8"/>
  <c r="CG54" i="7"/>
  <c r="CJ73" i="1"/>
  <c r="CJ34" i="5"/>
  <c r="CJ34" i="8"/>
  <c r="CJ35" i="9" s="1"/>
  <c r="CD42" i="9"/>
  <c r="CG40" i="8"/>
  <c r="CG40" i="5"/>
  <c r="CH109" i="1"/>
  <c r="CK36" i="1"/>
  <c r="CI35" i="9"/>
  <c r="CH26" i="9"/>
  <c r="CH73" i="7"/>
  <c r="CH26" i="8"/>
  <c r="CH30" i="7"/>
  <c r="CH49" i="7" s="1"/>
  <c r="CH53" i="7" s="1"/>
  <c r="CH45" i="8" s="1"/>
  <c r="CH26" i="6"/>
  <c r="CH26" i="5"/>
  <c r="CH73" i="4"/>
  <c r="CH30" i="4"/>
  <c r="CH49" i="4" s="1"/>
  <c r="CH53" i="4" s="1"/>
  <c r="CH45" i="5" s="1"/>
  <c r="CH28" i="2"/>
  <c r="CH28" i="3"/>
  <c r="CI35" i="1"/>
  <c r="R31" i="6"/>
  <c r="R56" i="5"/>
  <c r="R69" i="4"/>
  <c r="R30" i="2"/>
  <c r="CF36" i="6"/>
  <c r="CF40" i="2" s="1"/>
  <c r="CF41" i="2" s="1"/>
  <c r="CK60" i="3"/>
  <c r="CK60" i="2"/>
  <c r="CJ29" i="7"/>
  <c r="CI46" i="7"/>
  <c r="CJ37" i="9"/>
  <c r="EA46" i="8"/>
  <c r="CI44" i="9"/>
  <c r="CJ53" i="8"/>
  <c r="CG38" i="8"/>
  <c r="CG38" i="5"/>
  <c r="CH91" i="1"/>
  <c r="CG54" i="4"/>
  <c r="CJ85" i="1"/>
  <c r="CG36" i="6"/>
  <c r="CG40" i="2" s="1"/>
  <c r="CG41" i="2" s="1"/>
  <c r="CG47" i="5"/>
  <c r="R62" i="3"/>
  <c r="R45" i="3"/>
  <c r="R46" i="3" s="1"/>
  <c r="CJ35" i="6"/>
  <c r="AB55" i="5"/>
  <c r="CF37" i="8"/>
  <c r="CF37" i="5"/>
  <c r="CF93" i="1"/>
  <c r="CG88" i="1"/>
  <c r="CL46" i="1"/>
  <c r="CF39" i="8"/>
  <c r="CF39" i="5"/>
  <c r="CG92" i="1"/>
  <c r="CJ29" i="4"/>
  <c r="CI46" i="4"/>
  <c r="CB64" i="8"/>
  <c r="CB65" i="8" s="1"/>
  <c r="R49" i="8" l="1"/>
  <c r="CH54" i="4"/>
  <c r="CC64" i="5"/>
  <c r="CC65" i="5" s="1"/>
  <c r="CH38" i="8"/>
  <c r="CH38" i="5"/>
  <c r="CI91" i="1"/>
  <c r="CL47" i="1"/>
  <c r="Q50" i="6"/>
  <c r="R47" i="3"/>
  <c r="CJ44" i="9"/>
  <c r="CK53" i="8"/>
  <c r="EA53" i="8"/>
  <c r="CH36" i="9"/>
  <c r="CH40" i="3" s="1"/>
  <c r="CH41" i="3" s="1"/>
  <c r="CH47" i="8"/>
  <c r="R34" i="2"/>
  <c r="CK44" i="6"/>
  <c r="CL53" i="5"/>
  <c r="CH55" i="4"/>
  <c r="CH62" i="4"/>
  <c r="CH63" i="4" s="1"/>
  <c r="CC64" i="8"/>
  <c r="CC65" i="8" s="1"/>
  <c r="R57" i="5"/>
  <c r="R58" i="5" s="1"/>
  <c r="EA34" i="8"/>
  <c r="K16" i="8" s="1"/>
  <c r="CG37" i="8"/>
  <c r="CG37" i="5"/>
  <c r="CH88" i="1"/>
  <c r="CG93" i="1"/>
  <c r="R38" i="6"/>
  <c r="EA34" i="5"/>
  <c r="K16" i="5" s="1"/>
  <c r="CN76" i="1"/>
  <c r="CF40" i="6"/>
  <c r="CF42" i="6" s="1"/>
  <c r="CF41" i="5"/>
  <c r="CF40" i="9"/>
  <c r="CF42" i="9" s="1"/>
  <c r="CF41" i="8"/>
  <c r="CJ46" i="4"/>
  <c r="CK29" i="4"/>
  <c r="CI26" i="9"/>
  <c r="CI26" i="8"/>
  <c r="CI73" i="7"/>
  <c r="CI30" i="7"/>
  <c r="CI49" i="7" s="1"/>
  <c r="CI53" i="7" s="1"/>
  <c r="CI45" i="8" s="1"/>
  <c r="CI26" i="6"/>
  <c r="CI26" i="5"/>
  <c r="CI73" i="4"/>
  <c r="CI30" i="4"/>
  <c r="CI49" i="4" s="1"/>
  <c r="CI53" i="4" s="1"/>
  <c r="CI45" i="5" s="1"/>
  <c r="CI28" i="3"/>
  <c r="CI28" i="2"/>
  <c r="CJ35" i="1"/>
  <c r="R46" i="9"/>
  <c r="S75" i="8"/>
  <c r="R50" i="8"/>
  <c r="R51" i="8"/>
  <c r="R59" i="8" s="1"/>
  <c r="CG39" i="8"/>
  <c r="CG39" i="5"/>
  <c r="CH92" i="1"/>
  <c r="CJ37" i="3"/>
  <c r="CJ37" i="2"/>
  <c r="CI54" i="7"/>
  <c r="CK27" i="9"/>
  <c r="CK27" i="8"/>
  <c r="CK31" i="7"/>
  <c r="CK27" i="6"/>
  <c r="CK27" i="5"/>
  <c r="CK31" i="4"/>
  <c r="CK69" i="1"/>
  <c r="CK63" i="1"/>
  <c r="CK62" i="1"/>
  <c r="CK60" i="1"/>
  <c r="CK64" i="1"/>
  <c r="CK66" i="1"/>
  <c r="CK55" i="1"/>
  <c r="CK59" i="1"/>
  <c r="CK68" i="1"/>
  <c r="CK54" i="1"/>
  <c r="CK61" i="1"/>
  <c r="CK67" i="1"/>
  <c r="CK65" i="1"/>
  <c r="CK77" i="1"/>
  <c r="CK78" i="1" s="1"/>
  <c r="CH54" i="7"/>
  <c r="CO34" i="1"/>
  <c r="CO42" i="1" s="1"/>
  <c r="CN31" i="1"/>
  <c r="CN44" i="1" s="1"/>
  <c r="CN46" i="1" s="1"/>
  <c r="CO45" i="1"/>
  <c r="DV55" i="5"/>
  <c r="CJ46" i="7"/>
  <c r="CK29" i="7"/>
  <c r="CH40" i="8"/>
  <c r="CH40" i="5"/>
  <c r="CI109" i="1"/>
  <c r="CG55" i="7"/>
  <c r="CG62" i="7"/>
  <c r="CG63" i="7" s="1"/>
  <c r="CG62" i="4"/>
  <c r="CG63" i="4" s="1"/>
  <c r="CG55" i="4"/>
  <c r="CH36" i="6"/>
  <c r="CH40" i="2" s="1"/>
  <c r="CH41" i="2" s="1"/>
  <c r="CH47" i="5"/>
  <c r="CM47" i="1"/>
  <c r="CM36" i="1" s="1"/>
  <c r="CD64" i="8" l="1"/>
  <c r="CD65" i="8" s="1"/>
  <c r="CN47" i="1"/>
  <c r="CN36" i="1" s="1"/>
  <c r="CD64" i="5"/>
  <c r="CD65" i="5" s="1"/>
  <c r="CG40" i="9"/>
  <c r="CG42" i="9" s="1"/>
  <c r="CG41" i="8"/>
  <c r="CK57" i="1"/>
  <c r="CP34" i="1"/>
  <c r="CO31" i="1"/>
  <c r="CO44" i="1" s="1"/>
  <c r="CO46" i="1" s="1"/>
  <c r="CO47" i="1" s="1"/>
  <c r="CO36" i="1" s="1"/>
  <c r="CP45" i="1"/>
  <c r="CK71" i="1"/>
  <c r="R47" i="9"/>
  <c r="CI36" i="9"/>
  <c r="CI40" i="3" s="1"/>
  <c r="CI41" i="3" s="1"/>
  <c r="CI47" i="8"/>
  <c r="CL44" i="6"/>
  <c r="CM53" i="5"/>
  <c r="CL36" i="1"/>
  <c r="CM27" i="9"/>
  <c r="CM27" i="8"/>
  <c r="CM27" i="6"/>
  <c r="CM31" i="7"/>
  <c r="CM27" i="5"/>
  <c r="CM31" i="4"/>
  <c r="CM63" i="1"/>
  <c r="CM61" i="1"/>
  <c r="CM60" i="1"/>
  <c r="CM55" i="1"/>
  <c r="CM62" i="1"/>
  <c r="CM54" i="1"/>
  <c r="CM67" i="1"/>
  <c r="CM69" i="1"/>
  <c r="CM65" i="1"/>
  <c r="CM68" i="1"/>
  <c r="CM66" i="1"/>
  <c r="CM64" i="1"/>
  <c r="CM59" i="1"/>
  <c r="CM77" i="1"/>
  <c r="CH62" i="7"/>
  <c r="CH63" i="7" s="1"/>
  <c r="CH55" i="7"/>
  <c r="CI62" i="7"/>
  <c r="CI63" i="7" s="1"/>
  <c r="CI55" i="7"/>
  <c r="CI38" i="8"/>
  <c r="CI38" i="5"/>
  <c r="CJ91" i="1"/>
  <c r="CO76" i="1"/>
  <c r="CI40" i="8"/>
  <c r="CI40" i="5"/>
  <c r="CJ109" i="1"/>
  <c r="CJ59" i="2"/>
  <c r="CJ39" i="2"/>
  <c r="CK44" i="9"/>
  <c r="CL53" i="8"/>
  <c r="CK46" i="8"/>
  <c r="CK37" i="9" s="1"/>
  <c r="CK46" i="5"/>
  <c r="CK37" i="6" s="1"/>
  <c r="CJ59" i="3"/>
  <c r="CJ39" i="3"/>
  <c r="CL29" i="4"/>
  <c r="CL29" i="7"/>
  <c r="CK79" i="1"/>
  <c r="CH39" i="8"/>
  <c r="CH39" i="5"/>
  <c r="CI92" i="1"/>
  <c r="CJ26" i="9"/>
  <c r="CJ73" i="7"/>
  <c r="CJ26" i="8"/>
  <c r="CJ30" i="7"/>
  <c r="CJ49" i="7" s="1"/>
  <c r="CJ53" i="7" s="1"/>
  <c r="CJ45" i="8" s="1"/>
  <c r="CJ26" i="6"/>
  <c r="CJ26" i="5"/>
  <c r="CJ73" i="4"/>
  <c r="CJ30" i="4"/>
  <c r="CJ49" i="4" s="1"/>
  <c r="CJ53" i="4" s="1"/>
  <c r="CJ45" i="5" s="1"/>
  <c r="CJ28" i="3"/>
  <c r="CJ28" i="2"/>
  <c r="CK35" i="1"/>
  <c r="EA35" i="1"/>
  <c r="CJ54" i="4"/>
  <c r="R74" i="5"/>
  <c r="R58" i="2"/>
  <c r="CI54" i="4"/>
  <c r="CI36" i="6"/>
  <c r="CI40" i="2" s="1"/>
  <c r="CI41" i="2" s="1"/>
  <c r="CI47" i="5"/>
  <c r="CH37" i="8"/>
  <c r="CH37" i="5"/>
  <c r="CI88" i="1"/>
  <c r="CH93" i="1"/>
  <c r="S61" i="3"/>
  <c r="S32" i="3"/>
  <c r="S67" i="7"/>
  <c r="S68" i="7" s="1"/>
  <c r="CG40" i="6"/>
  <c r="CG42" i="6" s="1"/>
  <c r="CG41" i="5"/>
  <c r="R63" i="2"/>
  <c r="R43" i="2"/>
  <c r="R49" i="6"/>
  <c r="R76" i="5" s="1"/>
  <c r="Q77" i="5"/>
  <c r="Q32" i="5"/>
  <c r="R64" i="2" l="1"/>
  <c r="CE64" i="5"/>
  <c r="CE65" i="5" s="1"/>
  <c r="CI62" i="4"/>
  <c r="CI63" i="4" s="1"/>
  <c r="CI55" i="4"/>
  <c r="CK46" i="7"/>
  <c r="CL27" i="9"/>
  <c r="CL27" i="8"/>
  <c r="CL31" i="7"/>
  <c r="CN35" i="7" s="1"/>
  <c r="CL27" i="6"/>
  <c r="CL27" i="5"/>
  <c r="CL31" i="4"/>
  <c r="CN35" i="4" s="1"/>
  <c r="CL66" i="1"/>
  <c r="CL64" i="1"/>
  <c r="CL62" i="1"/>
  <c r="CL59" i="1"/>
  <c r="CL63" i="1"/>
  <c r="CL61" i="1"/>
  <c r="CL67" i="1"/>
  <c r="CL55" i="1"/>
  <c r="CL69" i="1"/>
  <c r="CL54" i="1"/>
  <c r="CL60" i="1"/>
  <c r="CL65" i="1"/>
  <c r="CL68" i="1"/>
  <c r="CL77" i="1"/>
  <c r="CL78" i="1" s="1"/>
  <c r="CK34" i="5"/>
  <c r="CK73" i="1"/>
  <c r="CK34" i="8"/>
  <c r="CJ38" i="8"/>
  <c r="EA38" i="8" s="1"/>
  <c r="CJ38" i="5"/>
  <c r="EA38" i="5" s="1"/>
  <c r="EA91" i="1"/>
  <c r="CM78" i="1"/>
  <c r="CM79" i="1" s="1"/>
  <c r="CJ54" i="7"/>
  <c r="CM46" i="8"/>
  <c r="CM46" i="5"/>
  <c r="CP31" i="1"/>
  <c r="CP44" i="1" s="1"/>
  <c r="CP46" i="1" s="1"/>
  <c r="CP47" i="1" s="1"/>
  <c r="CQ34" i="1"/>
  <c r="CQ42" i="1" s="1"/>
  <c r="CO27" i="9"/>
  <c r="CO27" i="8"/>
  <c r="CO27" i="6"/>
  <c r="CO31" i="7"/>
  <c r="CO31" i="4"/>
  <c r="CO27" i="5"/>
  <c r="CO62" i="1"/>
  <c r="CO61" i="1"/>
  <c r="CO69" i="1"/>
  <c r="CO59" i="1"/>
  <c r="CO64" i="1"/>
  <c r="CO60" i="1"/>
  <c r="CO54" i="1"/>
  <c r="CO55" i="1"/>
  <c r="CO66" i="1"/>
  <c r="CO68" i="1"/>
  <c r="CO65" i="1"/>
  <c r="CO67" i="1"/>
  <c r="CO63" i="1"/>
  <c r="CO77" i="1"/>
  <c r="S31" i="9"/>
  <c r="S56" i="8"/>
  <c r="S69" i="7"/>
  <c r="S30" i="3"/>
  <c r="Q35" i="5"/>
  <c r="Q42" i="5" s="1"/>
  <c r="Q61" i="5" s="1"/>
  <c r="CM71" i="1"/>
  <c r="CP42" i="1"/>
  <c r="CL44" i="9"/>
  <c r="CM53" i="8"/>
  <c r="CJ62" i="4"/>
  <c r="CJ63" i="4" s="1"/>
  <c r="CJ55" i="4"/>
  <c r="R73" i="5"/>
  <c r="EA26" i="9"/>
  <c r="K14" i="9" s="1"/>
  <c r="EA26" i="8"/>
  <c r="K14" i="8" s="1"/>
  <c r="EA26" i="6"/>
  <c r="K14" i="6" s="1"/>
  <c r="EA30" i="7"/>
  <c r="K14" i="7" s="1"/>
  <c r="EA26" i="5"/>
  <c r="K14" i="5" s="1"/>
  <c r="EA30" i="4"/>
  <c r="K14" i="4" s="1"/>
  <c r="CI39" i="8"/>
  <c r="CI39" i="5"/>
  <c r="CJ92" i="1"/>
  <c r="CK46" i="4"/>
  <c r="CK90" i="1"/>
  <c r="CN27" i="9"/>
  <c r="CN27" i="8"/>
  <c r="CN31" i="7"/>
  <c r="CN27" i="6"/>
  <c r="CN27" i="5"/>
  <c r="CN31" i="4"/>
  <c r="CN62" i="1"/>
  <c r="CN60" i="1"/>
  <c r="CN69" i="1"/>
  <c r="CN59" i="1"/>
  <c r="CN55" i="1"/>
  <c r="CN65" i="1"/>
  <c r="CN61" i="1"/>
  <c r="CN54" i="1"/>
  <c r="CN66" i="1"/>
  <c r="CN68" i="1"/>
  <c r="CN67" i="1"/>
  <c r="CN63" i="1"/>
  <c r="CN64" i="1"/>
  <c r="CN77" i="1"/>
  <c r="CN78" i="1" s="1"/>
  <c r="CN79" i="1" s="1"/>
  <c r="CK26" i="9"/>
  <c r="CK26" i="8"/>
  <c r="CK73" i="7"/>
  <c r="CK30" i="7"/>
  <c r="CK49" i="7" s="1"/>
  <c r="CK26" i="6"/>
  <c r="CK26" i="5"/>
  <c r="CK30" i="4"/>
  <c r="CK49" i="4" s="1"/>
  <c r="CK73" i="4"/>
  <c r="CK28" i="3"/>
  <c r="CK28" i="2"/>
  <c r="CL35" i="1"/>
  <c r="CL46" i="7"/>
  <c r="CM29" i="7"/>
  <c r="CM44" i="6"/>
  <c r="CN53" i="5"/>
  <c r="R45" i="2"/>
  <c r="R46" i="2" s="1"/>
  <c r="R62" i="2"/>
  <c r="CI37" i="8"/>
  <c r="CI37" i="5"/>
  <c r="CJ88" i="1"/>
  <c r="CI93" i="1"/>
  <c r="CJ40" i="8"/>
  <c r="EA40" i="8" s="1"/>
  <c r="CJ40" i="5"/>
  <c r="EA40" i="5" s="1"/>
  <c r="CK109" i="1"/>
  <c r="EA109" i="1"/>
  <c r="CL46" i="4"/>
  <c r="CM29" i="4"/>
  <c r="CH40" i="6"/>
  <c r="CH42" i="6" s="1"/>
  <c r="CH41" i="5"/>
  <c r="R48" i="9"/>
  <c r="CE64" i="8"/>
  <c r="CE65" i="8" s="1"/>
  <c r="CJ36" i="9"/>
  <c r="CJ40" i="3" s="1"/>
  <c r="CJ41" i="3" s="1"/>
  <c r="CJ47" i="8"/>
  <c r="EA47" i="8" s="1"/>
  <c r="K18" i="8" s="1"/>
  <c r="EA45" i="8"/>
  <c r="CJ36" i="6"/>
  <c r="CJ40" i="2" s="1"/>
  <c r="CJ41" i="2" s="1"/>
  <c r="CJ47" i="5"/>
  <c r="EA47" i="5" s="1"/>
  <c r="K18" i="5" s="1"/>
  <c r="EA45" i="5"/>
  <c r="CH40" i="9"/>
  <c r="CH42" i="9" s="1"/>
  <c r="CH41" i="8"/>
  <c r="CK91" i="1"/>
  <c r="CK85" i="1"/>
  <c r="CM57" i="1"/>
  <c r="CQ45" i="1" l="1"/>
  <c r="CN57" i="1"/>
  <c r="CP36" i="1"/>
  <c r="CF64" i="5"/>
  <c r="CF65" i="5" s="1"/>
  <c r="CP76" i="1"/>
  <c r="S38" i="9"/>
  <c r="CQ31" i="1"/>
  <c r="CQ44" i="1" s="1"/>
  <c r="CR34" i="1"/>
  <c r="CR45" i="1" s="1"/>
  <c r="CK35" i="9"/>
  <c r="CN29" i="4"/>
  <c r="CM46" i="4"/>
  <c r="CO78" i="1"/>
  <c r="CO79" i="1" s="1"/>
  <c r="CO71" i="1"/>
  <c r="CQ76" i="1"/>
  <c r="R47" i="2"/>
  <c r="CK40" i="8"/>
  <c r="CK40" i="5"/>
  <c r="CL109" i="1"/>
  <c r="CM46" i="7"/>
  <c r="CN29" i="7"/>
  <c r="R68" i="5"/>
  <c r="R71" i="5"/>
  <c r="R67" i="5"/>
  <c r="R72" i="5"/>
  <c r="CO46" i="8"/>
  <c r="CO46" i="5"/>
  <c r="CK35" i="6"/>
  <c r="CK53" i="4"/>
  <c r="CK45" i="5" s="1"/>
  <c r="CJ37" i="8"/>
  <c r="CJ37" i="5"/>
  <c r="CK88" i="1"/>
  <c r="CJ93" i="1"/>
  <c r="EA93" i="1" s="1"/>
  <c r="EA88" i="1"/>
  <c r="CM73" i="1"/>
  <c r="CM34" i="5"/>
  <c r="CM34" i="8"/>
  <c r="CK53" i="7"/>
  <c r="CK45" i="8" s="1"/>
  <c r="CK38" i="8"/>
  <c r="CK38" i="5"/>
  <c r="R50" i="9"/>
  <c r="CI40" i="6"/>
  <c r="CI42" i="6" s="1"/>
  <c r="CI41" i="5"/>
  <c r="CL26" i="9"/>
  <c r="CL73" i="7"/>
  <c r="CL26" i="8"/>
  <c r="CL30" i="7"/>
  <c r="CL49" i="7" s="1"/>
  <c r="CL53" i="7" s="1"/>
  <c r="CL45" i="8" s="1"/>
  <c r="CL26" i="6"/>
  <c r="CL26" i="5"/>
  <c r="CL73" i="4"/>
  <c r="CL30" i="4"/>
  <c r="CL49" i="4" s="1"/>
  <c r="CL53" i="4" s="1"/>
  <c r="CL45" i="5" s="1"/>
  <c r="CL28" i="3"/>
  <c r="CL28" i="2"/>
  <c r="CM35" i="1"/>
  <c r="CL71" i="1"/>
  <c r="CK37" i="3"/>
  <c r="CK37" i="2"/>
  <c r="CF64" i="8"/>
  <c r="CF65" i="8" s="1"/>
  <c r="CN71" i="1"/>
  <c r="CI40" i="9"/>
  <c r="CI42" i="9" s="1"/>
  <c r="CI41" i="8"/>
  <c r="CN46" i="8"/>
  <c r="CN37" i="9" s="1"/>
  <c r="CN46" i="5"/>
  <c r="CN37" i="6" s="1"/>
  <c r="CJ39" i="8"/>
  <c r="EA39" i="8" s="1"/>
  <c r="CJ39" i="5"/>
  <c r="EA39" i="5" s="1"/>
  <c r="CK92" i="1"/>
  <c r="EA92" i="1"/>
  <c r="CL46" i="8"/>
  <c r="CL37" i="9" s="1"/>
  <c r="CL46" i="5"/>
  <c r="CL37" i="6" s="1"/>
  <c r="CM44" i="9"/>
  <c r="CN53" i="8"/>
  <c r="CJ62" i="7"/>
  <c r="CJ63" i="7" s="1"/>
  <c r="CJ55" i="7"/>
  <c r="CL79" i="1"/>
  <c r="CM85" i="1"/>
  <c r="CN31" i="2"/>
  <c r="CN44" i="6"/>
  <c r="CO53" i="5"/>
  <c r="S34" i="3"/>
  <c r="CO57" i="1"/>
  <c r="CL57" i="1"/>
  <c r="S57" i="8"/>
  <c r="S58" i="8" s="1"/>
  <c r="CQ46" i="1"/>
  <c r="CQ47" i="1" s="1"/>
  <c r="CQ36" i="1" s="1"/>
  <c r="CN31" i="3"/>
  <c r="CM37" i="9" l="1"/>
  <c r="CM37" i="6"/>
  <c r="CL54" i="7"/>
  <c r="CK54" i="7"/>
  <c r="R49" i="5"/>
  <c r="CL54" i="4"/>
  <c r="CG64" i="8"/>
  <c r="CG65" i="8" s="1"/>
  <c r="CG64" i="5"/>
  <c r="CG65" i="5" s="1"/>
  <c r="CQ27" i="9"/>
  <c r="CQ27" i="8"/>
  <c r="CQ31" i="7"/>
  <c r="CQ27" i="6"/>
  <c r="CQ27" i="5"/>
  <c r="CQ31" i="4"/>
  <c r="CQ69" i="1"/>
  <c r="CQ59" i="1"/>
  <c r="CQ62" i="1"/>
  <c r="CQ60" i="1"/>
  <c r="CQ55" i="1"/>
  <c r="CQ66" i="1"/>
  <c r="CQ61" i="1"/>
  <c r="CQ54" i="1"/>
  <c r="CQ67" i="1"/>
  <c r="CQ64" i="1"/>
  <c r="CQ63" i="1"/>
  <c r="CQ65" i="1"/>
  <c r="CQ68" i="1"/>
  <c r="CQ77" i="1"/>
  <c r="CM37" i="3"/>
  <c r="CM37" i="2"/>
  <c r="CN44" i="9"/>
  <c r="CO53" i="8"/>
  <c r="CL34" i="5"/>
  <c r="CL73" i="1"/>
  <c r="CL34" i="8"/>
  <c r="CK36" i="9"/>
  <c r="CK40" i="3" s="1"/>
  <c r="CK47" i="8"/>
  <c r="CJ40" i="9"/>
  <c r="CJ42" i="9" s="1"/>
  <c r="CJ41" i="8"/>
  <c r="EA41" i="8" s="1"/>
  <c r="K17" i="8" s="1"/>
  <c r="EA37" i="8"/>
  <c r="CL62" i="7"/>
  <c r="CL63" i="7" s="1"/>
  <c r="CL55" i="7"/>
  <c r="CK62" i="7"/>
  <c r="CK63" i="7" s="1"/>
  <c r="CK55" i="7"/>
  <c r="CO73" i="1"/>
  <c r="CO34" i="5"/>
  <c r="CO34" i="8"/>
  <c r="CO44" i="6"/>
  <c r="CP53" i="5"/>
  <c r="CK36" i="6"/>
  <c r="CK40" i="2" s="1"/>
  <c r="CK47" i="5"/>
  <c r="CO85" i="1"/>
  <c r="S74" i="8"/>
  <c r="S58" i="3"/>
  <c r="CN73" i="1"/>
  <c r="CN34" i="5"/>
  <c r="CN34" i="8"/>
  <c r="CN35" i="9" s="1"/>
  <c r="CO29" i="7"/>
  <c r="CL90" i="1"/>
  <c r="CM90" i="1" s="1"/>
  <c r="CN90" i="1" s="1"/>
  <c r="CO90" i="1" s="1"/>
  <c r="CM26" i="9"/>
  <c r="CM26" i="8"/>
  <c r="CM73" i="7"/>
  <c r="CM30" i="7"/>
  <c r="CM49" i="7" s="1"/>
  <c r="CM53" i="7" s="1"/>
  <c r="CM45" i="8" s="1"/>
  <c r="CM26" i="6"/>
  <c r="CM73" i="4"/>
  <c r="CM26" i="5"/>
  <c r="CM28" i="3"/>
  <c r="CM28" i="2"/>
  <c r="CM30" i="4"/>
  <c r="CM49" i="4" s="1"/>
  <c r="CM53" i="4" s="1"/>
  <c r="CM45" i="5" s="1"/>
  <c r="CN35" i="1"/>
  <c r="CL62" i="4"/>
  <c r="CL63" i="4" s="1"/>
  <c r="CL55" i="4"/>
  <c r="CL40" i="8"/>
  <c r="CL40" i="5"/>
  <c r="CM109" i="1"/>
  <c r="CO29" i="4"/>
  <c r="S49" i="9"/>
  <c r="S76" i="8" s="1"/>
  <c r="R77" i="8"/>
  <c r="R32" i="8"/>
  <c r="CO37" i="6"/>
  <c r="CN60" i="2"/>
  <c r="CL91" i="1"/>
  <c r="CL85" i="1"/>
  <c r="CL36" i="6"/>
  <c r="CL47" i="5"/>
  <c r="CN85" i="1"/>
  <c r="CK54" i="4"/>
  <c r="CO37" i="9"/>
  <c r="CK39" i="8"/>
  <c r="CK39" i="5"/>
  <c r="CL92" i="1"/>
  <c r="CK59" i="2"/>
  <c r="CK39" i="2"/>
  <c r="CN60" i="3"/>
  <c r="CK59" i="3"/>
  <c r="CK39" i="3"/>
  <c r="CK37" i="8"/>
  <c r="CK37" i="5"/>
  <c r="CL88" i="1"/>
  <c r="CK93" i="1"/>
  <c r="R46" i="6"/>
  <c r="S75" i="5"/>
  <c r="R50" i="5"/>
  <c r="R51" i="5" s="1"/>
  <c r="R59" i="5" s="1"/>
  <c r="CR31" i="1"/>
  <c r="CR44" i="1" s="1"/>
  <c r="CR46" i="1" s="1"/>
  <c r="CR47" i="1" s="1"/>
  <c r="CR36" i="1" s="1"/>
  <c r="CS34" i="1"/>
  <c r="CS42" i="1" s="1"/>
  <c r="S63" i="3"/>
  <c r="S43" i="3"/>
  <c r="CL36" i="9"/>
  <c r="CL47" i="8"/>
  <c r="CJ40" i="6"/>
  <c r="CJ42" i="6" s="1"/>
  <c r="CJ41" i="5"/>
  <c r="EA41" i="5" s="1"/>
  <c r="K17" i="5" s="1"/>
  <c r="EA37" i="5"/>
  <c r="CR42" i="1"/>
  <c r="CR76" i="1" s="1"/>
  <c r="CP27" i="9"/>
  <c r="CP27" i="8"/>
  <c r="CP31" i="7"/>
  <c r="CQ35" i="7" s="1"/>
  <c r="CP27" i="6"/>
  <c r="CP27" i="5"/>
  <c r="CP31" i="4"/>
  <c r="CQ35" i="4" s="1"/>
  <c r="CP60" i="1"/>
  <c r="CP69" i="1"/>
  <c r="CP63" i="1"/>
  <c r="CP59" i="1"/>
  <c r="CP62" i="1"/>
  <c r="CP67" i="1"/>
  <c r="CP66" i="1"/>
  <c r="CP55" i="1"/>
  <c r="CP64" i="1"/>
  <c r="CP65" i="1"/>
  <c r="CP54" i="1"/>
  <c r="CP68" i="1"/>
  <c r="CP61" i="1"/>
  <c r="CP77" i="1"/>
  <c r="CP78" i="1" s="1"/>
  <c r="CS45" i="1" l="1"/>
  <c r="CO35" i="9"/>
  <c r="S64" i="3"/>
  <c r="CM54" i="7"/>
  <c r="CO35" i="6"/>
  <c r="CN35" i="6"/>
  <c r="CM54" i="4"/>
  <c r="CR27" i="9"/>
  <c r="CR27" i="8"/>
  <c r="CR31" i="7"/>
  <c r="CR27" i="6"/>
  <c r="CR27" i="5"/>
  <c r="CR31" i="4"/>
  <c r="CR69" i="1"/>
  <c r="CR62" i="1"/>
  <c r="CR61" i="1"/>
  <c r="CR55" i="1"/>
  <c r="CR54" i="1"/>
  <c r="CR66" i="1"/>
  <c r="CR65" i="1"/>
  <c r="CR67" i="1"/>
  <c r="CR59" i="1"/>
  <c r="CR64" i="1"/>
  <c r="CR68" i="1"/>
  <c r="CR60" i="1"/>
  <c r="CR63" i="1"/>
  <c r="CR77" i="1"/>
  <c r="CR78" i="1" s="1"/>
  <c r="CR79" i="1" s="1"/>
  <c r="CH64" i="8"/>
  <c r="CH65" i="8" s="1"/>
  <c r="CM40" i="8"/>
  <c r="CM40" i="5"/>
  <c r="CN109" i="1"/>
  <c r="CQ31" i="3"/>
  <c r="S62" i="3"/>
  <c r="S45" i="3"/>
  <c r="S46" i="3" s="1"/>
  <c r="CL37" i="8"/>
  <c r="CL37" i="5"/>
  <c r="CM88" i="1"/>
  <c r="CL93" i="1"/>
  <c r="CL39" i="8"/>
  <c r="CL39" i="5"/>
  <c r="CM92" i="1"/>
  <c r="CL37" i="3"/>
  <c r="CL37" i="2"/>
  <c r="CN46" i="4"/>
  <c r="CO44" i="9"/>
  <c r="CP53" i="8"/>
  <c r="CL38" i="8"/>
  <c r="CL38" i="5"/>
  <c r="CM91" i="1"/>
  <c r="CN26" i="9"/>
  <c r="CN26" i="8"/>
  <c r="CN73" i="7"/>
  <c r="CN30" i="7"/>
  <c r="CN49" i="7" s="1"/>
  <c r="CN26" i="6"/>
  <c r="CN73" i="4"/>
  <c r="CN26" i="5"/>
  <c r="CN30" i="4"/>
  <c r="CN49" i="4" s="1"/>
  <c r="CN28" i="3"/>
  <c r="CN28" i="2"/>
  <c r="CO35" i="1"/>
  <c r="CO37" i="2"/>
  <c r="CO37" i="3"/>
  <c r="CP44" i="6"/>
  <c r="CQ53" i="5"/>
  <c r="CQ57" i="1"/>
  <c r="CM35" i="6"/>
  <c r="CL35" i="6"/>
  <c r="CS76" i="1"/>
  <c r="CK41" i="3"/>
  <c r="CM36" i="6"/>
  <c r="CM47" i="5"/>
  <c r="CK40" i="6"/>
  <c r="CK41" i="5"/>
  <c r="CK40" i="9"/>
  <c r="CK41" i="8"/>
  <c r="CT34" i="1"/>
  <c r="CS31" i="1"/>
  <c r="CS44" i="1" s="1"/>
  <c r="CS46" i="1" s="1"/>
  <c r="CS47" i="1" s="1"/>
  <c r="CS36" i="1" s="1"/>
  <c r="CP71" i="1"/>
  <c r="CP79" i="1"/>
  <c r="CK62" i="4"/>
  <c r="CK63" i="4" s="1"/>
  <c r="CK55" i="4"/>
  <c r="R35" i="8"/>
  <c r="R42" i="8" s="1"/>
  <c r="R61" i="8" s="1"/>
  <c r="CM59" i="2"/>
  <c r="CM39" i="2"/>
  <c r="CP46" i="8"/>
  <c r="CP37" i="9" s="1"/>
  <c r="CP46" i="5"/>
  <c r="CP37" i="6" s="1"/>
  <c r="S61" i="2"/>
  <c r="S32" i="2"/>
  <c r="S67" i="4"/>
  <c r="S68" i="4" s="1"/>
  <c r="CN37" i="3"/>
  <c r="CN37" i="2"/>
  <c r="CO46" i="7"/>
  <c r="CP29" i="7"/>
  <c r="CM59" i="3"/>
  <c r="CM39" i="3"/>
  <c r="S73" i="8"/>
  <c r="CN46" i="7"/>
  <c r="CQ46" i="8"/>
  <c r="CQ46" i="5"/>
  <c r="CH64" i="5"/>
  <c r="CH65" i="5" s="1"/>
  <c r="CM62" i="4"/>
  <c r="CM63" i="4" s="1"/>
  <c r="CM55" i="4"/>
  <c r="CQ78" i="1"/>
  <c r="CQ79" i="1" s="1"/>
  <c r="CP57" i="1"/>
  <c r="R47" i="6"/>
  <c r="CK41" i="2"/>
  <c r="CM62" i="7"/>
  <c r="CM63" i="7" s="1"/>
  <c r="CM55" i="7"/>
  <c r="CQ71" i="1"/>
  <c r="CQ31" i="2"/>
  <c r="CO46" i="4"/>
  <c r="CP29" i="4"/>
  <c r="CM36" i="9"/>
  <c r="CM47" i="8"/>
  <c r="CM35" i="9"/>
  <c r="CM40" i="3" s="1"/>
  <c r="CL35" i="9"/>
  <c r="CI64" i="8" l="1"/>
  <c r="CI65" i="8" s="1"/>
  <c r="CI64" i="5"/>
  <c r="CI65" i="5" s="1"/>
  <c r="CS27" i="9"/>
  <c r="CS27" i="8"/>
  <c r="CS27" i="6"/>
  <c r="CS31" i="7"/>
  <c r="CT35" i="7" s="1"/>
  <c r="CS27" i="5"/>
  <c r="CS31" i="4"/>
  <c r="CT35" i="4" s="1"/>
  <c r="CS69" i="1"/>
  <c r="CS62" i="1"/>
  <c r="CS60" i="1"/>
  <c r="CS64" i="1"/>
  <c r="CS65" i="1"/>
  <c r="CS66" i="1"/>
  <c r="CS67" i="1"/>
  <c r="CS55" i="1"/>
  <c r="CS63" i="1"/>
  <c r="CS68" i="1"/>
  <c r="CS54" i="1"/>
  <c r="CS59" i="1"/>
  <c r="CS61" i="1"/>
  <c r="CS77" i="1"/>
  <c r="CS78" i="1" s="1"/>
  <c r="CS79" i="1" s="1"/>
  <c r="CM38" i="8"/>
  <c r="CM38" i="5"/>
  <c r="CN91" i="1"/>
  <c r="S47" i="3"/>
  <c r="CO59" i="2"/>
  <c r="CO39" i="2"/>
  <c r="CM41" i="3"/>
  <c r="CR46" i="8"/>
  <c r="CR37" i="9" s="1"/>
  <c r="CR46" i="5"/>
  <c r="CR37" i="6" s="1"/>
  <c r="CK42" i="9"/>
  <c r="CL59" i="2"/>
  <c r="CL39" i="2"/>
  <c r="CN53" i="4"/>
  <c r="CN45" i="5" s="1"/>
  <c r="CL59" i="3"/>
  <c r="CL39" i="3"/>
  <c r="CQ60" i="3"/>
  <c r="CK42" i="6"/>
  <c r="CM40" i="2"/>
  <c r="CM41" i="2" s="1"/>
  <c r="CM39" i="8"/>
  <c r="CM39" i="5"/>
  <c r="CN92" i="1"/>
  <c r="S68" i="8"/>
  <c r="S71" i="8"/>
  <c r="S67" i="8"/>
  <c r="S72" i="8"/>
  <c r="CQ29" i="4"/>
  <c r="CP85" i="1"/>
  <c r="CP44" i="9"/>
  <c r="CQ53" i="8"/>
  <c r="CN40" i="8"/>
  <c r="CN40" i="5"/>
  <c r="CO109" i="1"/>
  <c r="CQ29" i="7"/>
  <c r="R48" i="6"/>
  <c r="CN59" i="2"/>
  <c r="CN39" i="2"/>
  <c r="CR71" i="1"/>
  <c r="CT31" i="1"/>
  <c r="CT44" i="1" s="1"/>
  <c r="CU34" i="1"/>
  <c r="CU45" i="1" s="1"/>
  <c r="CQ37" i="6"/>
  <c r="CN59" i="3"/>
  <c r="CN39" i="3"/>
  <c r="CP34" i="5"/>
  <c r="CP73" i="1"/>
  <c r="CP34" i="8"/>
  <c r="CN53" i="7"/>
  <c r="CN45" i="8" s="1"/>
  <c r="CQ34" i="5"/>
  <c r="CQ73" i="1"/>
  <c r="CQ34" i="8"/>
  <c r="CT42" i="1"/>
  <c r="CO26" i="9"/>
  <c r="CO26" i="8"/>
  <c r="CO73" i="7"/>
  <c r="CO30" i="7"/>
  <c r="CO49" i="7" s="1"/>
  <c r="CO53" i="7" s="1"/>
  <c r="CO45" i="8" s="1"/>
  <c r="CO26" i="6"/>
  <c r="CO26" i="5"/>
  <c r="CO73" i="4"/>
  <c r="CO30" i="4"/>
  <c r="CO49" i="4" s="1"/>
  <c r="CO53" i="4" s="1"/>
  <c r="CO45" i="5" s="1"/>
  <c r="CO28" i="2"/>
  <c r="CO28" i="3"/>
  <c r="CP35" i="1"/>
  <c r="CQ60" i="2"/>
  <c r="CP90" i="1"/>
  <c r="CQ90" i="1" s="1"/>
  <c r="CQ37" i="9"/>
  <c r="CQ44" i="6"/>
  <c r="CR53" i="5"/>
  <c r="CM37" i="8"/>
  <c r="CM37" i="5"/>
  <c r="CM93" i="1"/>
  <c r="CN88" i="1"/>
  <c r="CL40" i="3"/>
  <c r="CL40" i="2"/>
  <c r="CQ85" i="1"/>
  <c r="S31" i="6"/>
  <c r="S56" i="5"/>
  <c r="S69" i="4"/>
  <c r="S30" i="2"/>
  <c r="CT45" i="1"/>
  <c r="CL40" i="6"/>
  <c r="CL42" i="6" s="1"/>
  <c r="CL41" i="5"/>
  <c r="CO59" i="3"/>
  <c r="CO39" i="3"/>
  <c r="CL40" i="9"/>
  <c r="CL42" i="9" s="1"/>
  <c r="CL41" i="8"/>
  <c r="CR57" i="1"/>
  <c r="CO54" i="7" l="1"/>
  <c r="CJ64" i="5"/>
  <c r="CJ65" i="5" s="1"/>
  <c r="S57" i="5"/>
  <c r="S58" i="5" s="1"/>
  <c r="S34" i="2"/>
  <c r="CM40" i="6"/>
  <c r="CM42" i="6" s="1"/>
  <c r="CM41" i="5"/>
  <c r="CR29" i="7"/>
  <c r="CQ46" i="7"/>
  <c r="CN36" i="6"/>
  <c r="CN40" i="2" s="1"/>
  <c r="CN41" i="2" s="1"/>
  <c r="CN47" i="5"/>
  <c r="CR44" i="6"/>
  <c r="CS53" i="5"/>
  <c r="CO40" i="8"/>
  <c r="CO40" i="5"/>
  <c r="CP109" i="1"/>
  <c r="CQ46" i="4"/>
  <c r="CR29" i="4"/>
  <c r="CS71" i="1"/>
  <c r="CT31" i="2"/>
  <c r="EB35" i="4"/>
  <c r="CL41" i="2"/>
  <c r="CS57" i="1"/>
  <c r="CP46" i="7"/>
  <c r="CP46" i="4"/>
  <c r="CQ37" i="3"/>
  <c r="CQ37" i="2"/>
  <c r="CN54" i="4"/>
  <c r="CT31" i="3"/>
  <c r="EB35" i="7"/>
  <c r="CO62" i="7"/>
  <c r="CO63" i="7" s="1"/>
  <c r="CO55" i="7"/>
  <c r="CN38" i="8"/>
  <c r="CN38" i="5"/>
  <c r="CO91" i="1"/>
  <c r="CR90" i="1"/>
  <c r="CO36" i="9"/>
  <c r="CO40" i="3" s="1"/>
  <c r="CO41" i="3" s="1"/>
  <c r="CO47" i="8"/>
  <c r="CN36" i="9"/>
  <c r="CN47" i="8"/>
  <c r="CR73" i="1"/>
  <c r="CR34" i="5"/>
  <c r="CR34" i="8"/>
  <c r="S49" i="8"/>
  <c r="S38" i="6"/>
  <c r="CN54" i="7"/>
  <c r="R50" i="6"/>
  <c r="CO36" i="6"/>
  <c r="CO40" i="2" s="1"/>
  <c r="CO41" i="2" s="1"/>
  <c r="CO47" i="5"/>
  <c r="CU31" i="1"/>
  <c r="CU44" i="1" s="1"/>
  <c r="CU46" i="1" s="1"/>
  <c r="CV34" i="1"/>
  <c r="CV45" i="1" s="1"/>
  <c r="CU42" i="1"/>
  <c r="CU76" i="1" s="1"/>
  <c r="CQ44" i="9"/>
  <c r="CR53" i="8"/>
  <c r="CQ35" i="9"/>
  <c r="CP35" i="9"/>
  <c r="CR85" i="1"/>
  <c r="CN37" i="8"/>
  <c r="CN37" i="5"/>
  <c r="CN93" i="1"/>
  <c r="CO88" i="1"/>
  <c r="CT76" i="1"/>
  <c r="CQ35" i="6"/>
  <c r="CP35" i="6"/>
  <c r="CN39" i="8"/>
  <c r="CN39" i="5"/>
  <c r="CO92" i="1"/>
  <c r="CL41" i="3"/>
  <c r="CS46" i="8"/>
  <c r="CS37" i="9" s="1"/>
  <c r="CS46" i="5"/>
  <c r="CS37" i="6" s="1"/>
  <c r="CJ64" i="8"/>
  <c r="CJ65" i="8" s="1"/>
  <c r="CM40" i="9"/>
  <c r="CM42" i="9" s="1"/>
  <c r="CM41" i="8"/>
  <c r="CT46" i="1"/>
  <c r="CT47" i="1" s="1"/>
  <c r="CT36" i="1" s="1"/>
  <c r="CP26" i="9"/>
  <c r="CP26" i="8"/>
  <c r="CP73" i="7"/>
  <c r="CP30" i="7"/>
  <c r="CP49" i="7" s="1"/>
  <c r="CP26" i="6"/>
  <c r="CP73" i="4"/>
  <c r="CP30" i="4"/>
  <c r="CP49" i="4" s="1"/>
  <c r="CP53" i="4" s="1"/>
  <c r="CP45" i="5" s="1"/>
  <c r="CP26" i="5"/>
  <c r="CP28" i="3"/>
  <c r="CP28" i="2"/>
  <c r="CQ35" i="1"/>
  <c r="CO54" i="4"/>
  <c r="CP37" i="3"/>
  <c r="CP37" i="2"/>
  <c r="CU47" i="1" l="1"/>
  <c r="CU36" i="1" s="1"/>
  <c r="CU27" i="9" s="1"/>
  <c r="CU27" i="8"/>
  <c r="CU31" i="7"/>
  <c r="CU27" i="6"/>
  <c r="CU27" i="5"/>
  <c r="CU31" i="4"/>
  <c r="CU62" i="1"/>
  <c r="CU60" i="1"/>
  <c r="CU69" i="1"/>
  <c r="CU66" i="1"/>
  <c r="CU63" i="1"/>
  <c r="CU67" i="1"/>
  <c r="CU68" i="1"/>
  <c r="CU65" i="1"/>
  <c r="CU55" i="1"/>
  <c r="CU54" i="1"/>
  <c r="CU61" i="1"/>
  <c r="CU64" i="1"/>
  <c r="CU77" i="1"/>
  <c r="CK64" i="5"/>
  <c r="CK65" i="5" s="1"/>
  <c r="CR44" i="9"/>
  <c r="CS53" i="8"/>
  <c r="CP36" i="6"/>
  <c r="CP40" i="2" s="1"/>
  <c r="CP47" i="5"/>
  <c r="S49" i="6"/>
  <c r="S76" i="5" s="1"/>
  <c r="R77" i="5"/>
  <c r="R32" i="5"/>
  <c r="CN62" i="4"/>
  <c r="CN63" i="4" s="1"/>
  <c r="CN55" i="4"/>
  <c r="CO38" i="8"/>
  <c r="CO38" i="5"/>
  <c r="CP91" i="1"/>
  <c r="CQ59" i="3"/>
  <c r="CQ39" i="3"/>
  <c r="CS44" i="6"/>
  <c r="CT53" i="5"/>
  <c r="CR46" i="7"/>
  <c r="CS29" i="7"/>
  <c r="L16" i="4"/>
  <c r="S46" i="9"/>
  <c r="T75" i="8"/>
  <c r="S50" i="8"/>
  <c r="S51" i="8"/>
  <c r="S59" i="8" s="1"/>
  <c r="CP59" i="3"/>
  <c r="CP39" i="3"/>
  <c r="CN40" i="6"/>
  <c r="CN41" i="5"/>
  <c r="CT60" i="2"/>
  <c r="EB31" i="2"/>
  <c r="EB60" i="2" s="1"/>
  <c r="CO55" i="4"/>
  <c r="CO62" i="4"/>
  <c r="CO63" i="4" s="1"/>
  <c r="CN40" i="9"/>
  <c r="CN42" i="9" s="1"/>
  <c r="CN41" i="8"/>
  <c r="CW42" i="1"/>
  <c r="CV31" i="1"/>
  <c r="CV44" i="1" s="1"/>
  <c r="CV46" i="1" s="1"/>
  <c r="CV47" i="1" s="1"/>
  <c r="CV36" i="1" s="1"/>
  <c r="CW34" i="1"/>
  <c r="CW45" i="1"/>
  <c r="CP54" i="4"/>
  <c r="CP59" i="2"/>
  <c r="CP39" i="2"/>
  <c r="CN55" i="7"/>
  <c r="CN62" i="7"/>
  <c r="CN63" i="7" s="1"/>
  <c r="S43" i="2"/>
  <c r="S63" i="2"/>
  <c r="CT27" i="9"/>
  <c r="CT27" i="8"/>
  <c r="CT31" i="7"/>
  <c r="CT27" i="6"/>
  <c r="CT27" i="5"/>
  <c r="CT31" i="4"/>
  <c r="CT69" i="1"/>
  <c r="CT63" i="1"/>
  <c r="CT62" i="1"/>
  <c r="CT59" i="1"/>
  <c r="CT61" i="1"/>
  <c r="CT60" i="1"/>
  <c r="CT64" i="1"/>
  <c r="CT65" i="1"/>
  <c r="CT66" i="1"/>
  <c r="CT55" i="1"/>
  <c r="CT54" i="1"/>
  <c r="CT68" i="1"/>
  <c r="CT67" i="1"/>
  <c r="CT77" i="1"/>
  <c r="CT78" i="1" s="1"/>
  <c r="CT79" i="1" s="1"/>
  <c r="CV42" i="1"/>
  <c r="CV76" i="1" s="1"/>
  <c r="EB76" i="1" s="1"/>
  <c r="CN40" i="3"/>
  <c r="CN41" i="3" s="1"/>
  <c r="CS73" i="1"/>
  <c r="CS34" i="8"/>
  <c r="CS35" i="9" s="1"/>
  <c r="CS34" i="5"/>
  <c r="CS35" i="6" s="1"/>
  <c r="CQ59" i="2"/>
  <c r="CQ39" i="2"/>
  <c r="CP53" i="7"/>
  <c r="CP45" i="8" s="1"/>
  <c r="CO39" i="8"/>
  <c r="CO39" i="5"/>
  <c r="CP92" i="1"/>
  <c r="S74" i="5"/>
  <c r="S58" i="2"/>
  <c r="CO37" i="8"/>
  <c r="CO37" i="5"/>
  <c r="CO93" i="1"/>
  <c r="CP88" i="1"/>
  <c r="CR35" i="9"/>
  <c r="CR35" i="6"/>
  <c r="L16" i="7"/>
  <c r="CS90" i="1"/>
  <c r="CR46" i="4"/>
  <c r="CS29" i="4"/>
  <c r="CS85" i="1"/>
  <c r="CK64" i="8"/>
  <c r="CK65" i="8" s="1"/>
  <c r="CR37" i="2"/>
  <c r="CR37" i="3"/>
  <c r="CQ26" i="9"/>
  <c r="CQ73" i="7"/>
  <c r="CQ26" i="8"/>
  <c r="CQ30" i="7"/>
  <c r="CQ49" i="7" s="1"/>
  <c r="CQ53" i="7" s="1"/>
  <c r="CQ45" i="8" s="1"/>
  <c r="CQ26" i="6"/>
  <c r="CQ73" i="4"/>
  <c r="CQ26" i="5"/>
  <c r="CQ30" i="4"/>
  <c r="CQ49" i="4" s="1"/>
  <c r="CQ53" i="4" s="1"/>
  <c r="CQ45" i="5" s="1"/>
  <c r="CQ28" i="2"/>
  <c r="CQ28" i="3"/>
  <c r="CR35" i="1"/>
  <c r="CT60" i="3"/>
  <c r="EB31" i="3"/>
  <c r="EB60" i="3" s="1"/>
  <c r="CP40" i="8"/>
  <c r="CP40" i="5"/>
  <c r="CQ109" i="1"/>
  <c r="CU57" i="1" l="1"/>
  <c r="CT57" i="1"/>
  <c r="CU59" i="1"/>
  <c r="CV27" i="9"/>
  <c r="CV27" i="8"/>
  <c r="CV31" i="7"/>
  <c r="CV27" i="6"/>
  <c r="CV27" i="5"/>
  <c r="CV31" i="4"/>
  <c r="CV60" i="1"/>
  <c r="CV63" i="1"/>
  <c r="CV67" i="1"/>
  <c r="CV59" i="1"/>
  <c r="CV61" i="1"/>
  <c r="CV66" i="1"/>
  <c r="CV64" i="1"/>
  <c r="CV68" i="1"/>
  <c r="CV65" i="1"/>
  <c r="CV62" i="1"/>
  <c r="CV69" i="1"/>
  <c r="CV55" i="1"/>
  <c r="CV54" i="1"/>
  <c r="CV77" i="1"/>
  <c r="CP36" i="9"/>
  <c r="CP47" i="8"/>
  <c r="CT71" i="1"/>
  <c r="S62" i="2"/>
  <c r="S45" i="2"/>
  <c r="S46" i="2" s="1"/>
  <c r="CX34" i="1"/>
  <c r="CX45" i="1" s="1"/>
  <c r="CW31" i="1"/>
  <c r="CW44" i="1" s="1"/>
  <c r="CW46" i="1" s="1"/>
  <c r="CU46" i="8"/>
  <c r="CU46" i="5"/>
  <c r="CS37" i="3"/>
  <c r="CS37" i="2"/>
  <c r="CS46" i="7"/>
  <c r="CT29" i="7"/>
  <c r="CS44" i="9"/>
  <c r="CT53" i="8"/>
  <c r="CN42" i="6"/>
  <c r="CQ36" i="9"/>
  <c r="CQ40" i="3" s="1"/>
  <c r="CQ41" i="3" s="1"/>
  <c r="CQ47" i="8"/>
  <c r="CO40" i="6"/>
  <c r="CO42" i="6" s="1"/>
  <c r="CO41" i="5"/>
  <c r="CT46" i="8"/>
  <c r="CT37" i="9" s="1"/>
  <c r="CT46" i="5"/>
  <c r="CT37" i="6" s="1"/>
  <c r="CW76" i="1"/>
  <c r="CU78" i="1"/>
  <c r="CU79" i="1" s="1"/>
  <c r="CQ54" i="4"/>
  <c r="CO40" i="9"/>
  <c r="CO41" i="8"/>
  <c r="CS46" i="4"/>
  <c r="CT29" i="4"/>
  <c r="CW35" i="4"/>
  <c r="CT44" i="6"/>
  <c r="CU53" i="5"/>
  <c r="R35" i="5"/>
  <c r="R42" i="5" s="1"/>
  <c r="R61" i="5" s="1"/>
  <c r="CL64" i="8"/>
  <c r="CL65" i="8" s="1"/>
  <c r="CP37" i="8"/>
  <c r="CP37" i="5"/>
  <c r="CP93" i="1"/>
  <c r="CQ88" i="1"/>
  <c r="CT90" i="1"/>
  <c r="CU90" i="1" s="1"/>
  <c r="CP41" i="2"/>
  <c r="S73" i="5"/>
  <c r="CQ36" i="6"/>
  <c r="CQ40" i="2" s="1"/>
  <c r="CQ41" i="2" s="1"/>
  <c r="CQ47" i="5"/>
  <c r="CR26" i="9"/>
  <c r="CR26" i="8"/>
  <c r="CR73" i="7"/>
  <c r="CR30" i="7"/>
  <c r="CR49" i="7" s="1"/>
  <c r="CR53" i="7" s="1"/>
  <c r="CR45" i="8" s="1"/>
  <c r="CR26" i="6"/>
  <c r="CR73" i="4"/>
  <c r="CR26" i="5"/>
  <c r="CR30" i="4"/>
  <c r="CR49" i="4" s="1"/>
  <c r="CR53" i="4" s="1"/>
  <c r="CR45" i="5" s="1"/>
  <c r="CR28" i="3"/>
  <c r="CR28" i="2"/>
  <c r="CS35" i="1"/>
  <c r="CR39" i="2"/>
  <c r="CR59" i="2"/>
  <c r="CP54" i="7"/>
  <c r="CW35" i="7"/>
  <c r="T61" i="3"/>
  <c r="T32" i="3"/>
  <c r="T67" i="7"/>
  <c r="T68" i="7" s="1"/>
  <c r="S64" i="2"/>
  <c r="CR59" i="3"/>
  <c r="CR39" i="3"/>
  <c r="CP39" i="8"/>
  <c r="CP39" i="5"/>
  <c r="CQ92" i="1"/>
  <c r="CL64" i="5"/>
  <c r="CL65" i="5" s="1"/>
  <c r="CQ40" i="8"/>
  <c r="CQ40" i="5"/>
  <c r="CR109" i="1"/>
  <c r="CQ54" i="7"/>
  <c r="CP62" i="4"/>
  <c r="CP63" i="4" s="1"/>
  <c r="CP55" i="4"/>
  <c r="CP38" i="8"/>
  <c r="CP38" i="5"/>
  <c r="CQ91" i="1"/>
  <c r="CU71" i="1"/>
  <c r="S47" i="9"/>
  <c r="CX42" i="1" l="1"/>
  <c r="CR36" i="9"/>
  <c r="CR40" i="3" s="1"/>
  <c r="CR41" i="3" s="1"/>
  <c r="CR47" i="8"/>
  <c r="CW31" i="3"/>
  <c r="S47" i="2"/>
  <c r="CP62" i="7"/>
  <c r="CP63" i="7" s="1"/>
  <c r="CP55" i="7"/>
  <c r="CT73" i="1"/>
  <c r="CT34" i="8"/>
  <c r="CT34" i="5"/>
  <c r="CV78" i="1"/>
  <c r="CV79" i="1" s="1"/>
  <c r="EB77" i="1"/>
  <c r="CV71" i="1"/>
  <c r="CO42" i="9"/>
  <c r="CS59" i="2"/>
  <c r="CS39" i="2"/>
  <c r="CM64" i="5"/>
  <c r="CM65" i="5" s="1"/>
  <c r="CQ37" i="8"/>
  <c r="CQ37" i="5"/>
  <c r="CQ93" i="1"/>
  <c r="CR88" i="1"/>
  <c r="CS59" i="3"/>
  <c r="CS39" i="3"/>
  <c r="CT85" i="1"/>
  <c r="CV46" i="8"/>
  <c r="CV46" i="5"/>
  <c r="CU44" i="6"/>
  <c r="CV53" i="5"/>
  <c r="CQ62" i="7"/>
  <c r="CQ63" i="7" s="1"/>
  <c r="CQ55" i="7"/>
  <c r="CS26" i="9"/>
  <c r="CS26" i="8"/>
  <c r="CS73" i="7"/>
  <c r="CS30" i="7"/>
  <c r="CS49" i="7" s="1"/>
  <c r="CS53" i="7" s="1"/>
  <c r="CS45" i="8" s="1"/>
  <c r="CS26" i="6"/>
  <c r="CS73" i="4"/>
  <c r="CS26" i="5"/>
  <c r="CS30" i="4"/>
  <c r="CS49" i="4" s="1"/>
  <c r="CS53" i="4" s="1"/>
  <c r="CS45" i="5" s="1"/>
  <c r="CS28" i="3"/>
  <c r="CS28" i="2"/>
  <c r="CT35" i="1"/>
  <c r="CP40" i="6"/>
  <c r="CP42" i="6" s="1"/>
  <c r="CP41" i="5"/>
  <c r="CU85" i="1"/>
  <c r="CU37" i="6"/>
  <c r="CV57" i="1"/>
  <c r="CV90" i="1" s="1"/>
  <c r="EB90" i="1" s="1"/>
  <c r="CQ62" i="4"/>
  <c r="CQ63" i="4" s="1"/>
  <c r="CQ55" i="4"/>
  <c r="CR40" i="8"/>
  <c r="CR40" i="5"/>
  <c r="CS109" i="1"/>
  <c r="CP40" i="9"/>
  <c r="CP42" i="9" s="1"/>
  <c r="CP41" i="8"/>
  <c r="CR54" i="7"/>
  <c r="CR54" i="4"/>
  <c r="CU37" i="9"/>
  <c r="CQ38" i="8"/>
  <c r="CQ38" i="5"/>
  <c r="CR91" i="1"/>
  <c r="S67" i="5"/>
  <c r="S71" i="5"/>
  <c r="S68" i="5"/>
  <c r="S72" i="5"/>
  <c r="CT44" i="9"/>
  <c r="CU53" i="8"/>
  <c r="T31" i="9"/>
  <c r="T56" i="8"/>
  <c r="T69" i="7"/>
  <c r="T30" i="3"/>
  <c r="S48" i="9"/>
  <c r="CR36" i="6"/>
  <c r="CR40" i="2" s="1"/>
  <c r="CR41" i="2" s="1"/>
  <c r="CR47" i="5"/>
  <c r="CW47" i="1"/>
  <c r="CP40" i="3"/>
  <c r="CP41" i="3" s="1"/>
  <c r="CU34" i="5"/>
  <c r="CU73" i="1"/>
  <c r="CU34" i="8"/>
  <c r="CW31" i="2"/>
  <c r="CX76" i="1"/>
  <c r="CM64" i="8"/>
  <c r="CM65" i="8" s="1"/>
  <c r="CU29" i="4"/>
  <c r="CT46" i="4"/>
  <c r="CX31" i="1"/>
  <c r="CX44" i="1" s="1"/>
  <c r="CX46" i="1" s="1"/>
  <c r="CY34" i="1"/>
  <c r="CY42" i="1" s="1"/>
  <c r="CQ39" i="8"/>
  <c r="CQ39" i="5"/>
  <c r="CR92" i="1"/>
  <c r="CT46" i="7"/>
  <c r="CU29" i="7"/>
  <c r="CX47" i="1" l="1"/>
  <c r="CX36" i="1" s="1"/>
  <c r="T38" i="9"/>
  <c r="CS54" i="4"/>
  <c r="CR62" i="4"/>
  <c r="CR63" i="4" s="1"/>
  <c r="CR55" i="4"/>
  <c r="CV85" i="1"/>
  <c r="CW60" i="3"/>
  <c r="CR62" i="7"/>
  <c r="CR63" i="7" s="1"/>
  <c r="CR55" i="7"/>
  <c r="CV44" i="6"/>
  <c r="CW53" i="5"/>
  <c r="EB53" i="5"/>
  <c r="CQ40" i="9"/>
  <c r="CQ42" i="9" s="1"/>
  <c r="CQ41" i="8"/>
  <c r="CU35" i="6"/>
  <c r="CT35" i="6"/>
  <c r="CU35" i="9"/>
  <c r="CT35" i="9"/>
  <c r="CS54" i="7"/>
  <c r="CR39" i="8"/>
  <c r="CR39" i="5"/>
  <c r="CS92" i="1"/>
  <c r="CV37" i="6"/>
  <c r="EB46" i="5"/>
  <c r="CS36" i="9"/>
  <c r="CS40" i="3" s="1"/>
  <c r="CS41" i="3" s="1"/>
  <c r="CS47" i="8"/>
  <c r="CV37" i="9"/>
  <c r="EB46" i="8"/>
  <c r="CN64" i="5"/>
  <c r="CN65" i="5" s="1"/>
  <c r="CY45" i="1"/>
  <c r="CW60" i="2"/>
  <c r="CU37" i="3"/>
  <c r="CU37" i="2"/>
  <c r="CT37" i="3"/>
  <c r="CT37" i="2"/>
  <c r="CU44" i="9"/>
  <c r="CV53" i="8"/>
  <c r="CQ40" i="6"/>
  <c r="CQ42" i="6" s="1"/>
  <c r="CQ41" i="5"/>
  <c r="CN64" i="8"/>
  <c r="CN65" i="8" s="1"/>
  <c r="S50" i="9"/>
  <c r="S49" i="5"/>
  <c r="CS40" i="8"/>
  <c r="CS40" i="5"/>
  <c r="CT109" i="1"/>
  <c r="CS36" i="6"/>
  <c r="CS40" i="2" s="1"/>
  <c r="CS41" i="2" s="1"/>
  <c r="CS47" i="5"/>
  <c r="CZ34" i="1"/>
  <c r="CZ42" i="1" s="1"/>
  <c r="CY31" i="1"/>
  <c r="CY44" i="1" s="1"/>
  <c r="T34" i="3"/>
  <c r="CT26" i="9"/>
  <c r="CT73" i="7"/>
  <c r="CT26" i="8"/>
  <c r="CT30" i="7"/>
  <c r="CT49" i="7" s="1"/>
  <c r="CT53" i="7" s="1"/>
  <c r="CT45" i="8" s="1"/>
  <c r="CT26" i="6"/>
  <c r="CT26" i="5"/>
  <c r="CT73" i="4"/>
  <c r="CT30" i="4"/>
  <c r="CT49" i="4" s="1"/>
  <c r="CT53" i="4" s="1"/>
  <c r="CT45" i="5" s="1"/>
  <c r="CT28" i="2"/>
  <c r="CT28" i="3"/>
  <c r="CU35" i="1"/>
  <c r="CV29" i="4"/>
  <c r="CU46" i="4"/>
  <c r="CW36" i="1"/>
  <c r="CR38" i="8"/>
  <c r="CR38" i="5"/>
  <c r="CS91" i="1"/>
  <c r="CV29" i="7"/>
  <c r="CU46" i="7"/>
  <c r="T57" i="8"/>
  <c r="T58" i="8" s="1"/>
  <c r="CR37" i="8"/>
  <c r="CR37" i="5"/>
  <c r="CR93" i="1"/>
  <c r="CS88" i="1"/>
  <c r="CV73" i="1"/>
  <c r="CV34" i="8"/>
  <c r="CV34" i="5"/>
  <c r="CV35" i="6" s="1"/>
  <c r="CZ45" i="1" l="1"/>
  <c r="CZ76" i="1" s="1"/>
  <c r="CO64" i="5"/>
  <c r="CO65" i="5" s="1"/>
  <c r="CO64" i="8"/>
  <c r="CO65" i="8" s="1"/>
  <c r="CS39" i="8"/>
  <c r="CS39" i="5"/>
  <c r="CT92" i="1"/>
  <c r="CY46" i="1"/>
  <c r="CU26" i="9"/>
  <c r="CU26" i="8"/>
  <c r="CU73" i="7"/>
  <c r="CU30" i="7"/>
  <c r="CU49" i="7" s="1"/>
  <c r="CU53" i="7" s="1"/>
  <c r="CU45" i="8" s="1"/>
  <c r="CU26" i="6"/>
  <c r="CU26" i="5"/>
  <c r="CU73" i="4"/>
  <c r="CU30" i="4"/>
  <c r="CU49" i="4" s="1"/>
  <c r="CU53" i="4" s="1"/>
  <c r="CU45" i="5" s="1"/>
  <c r="CU28" i="3"/>
  <c r="CU28" i="2"/>
  <c r="CV35" i="1"/>
  <c r="CS62" i="7"/>
  <c r="CS63" i="7" s="1"/>
  <c r="CS55" i="7"/>
  <c r="CS62" i="4"/>
  <c r="CS63" i="4" s="1"/>
  <c r="CS55" i="4"/>
  <c r="CT40" i="8"/>
  <c r="CT40" i="5"/>
  <c r="CU109" i="1"/>
  <c r="CV44" i="9"/>
  <c r="CW53" i="8"/>
  <c r="EB53" i="8"/>
  <c r="CW27" i="9"/>
  <c r="CW27" i="8"/>
  <c r="CW31" i="7"/>
  <c r="CW27" i="6"/>
  <c r="CW27" i="5"/>
  <c r="CW31" i="4"/>
  <c r="CW69" i="1"/>
  <c r="CW63" i="1"/>
  <c r="CW62" i="1"/>
  <c r="CW60" i="1"/>
  <c r="CW64" i="1"/>
  <c r="CW68" i="1"/>
  <c r="CW59" i="1"/>
  <c r="CW55" i="1"/>
  <c r="CW67" i="1"/>
  <c r="CW54" i="1"/>
  <c r="CW65" i="1"/>
  <c r="CW61" i="1"/>
  <c r="CW66" i="1"/>
  <c r="CW77" i="1"/>
  <c r="CW78" i="1" s="1"/>
  <c r="CW44" i="6"/>
  <c r="CX53" i="5"/>
  <c r="CS38" i="8"/>
  <c r="CS38" i="5"/>
  <c r="CT91" i="1"/>
  <c r="T63" i="3"/>
  <c r="T43" i="3"/>
  <c r="T74" i="8"/>
  <c r="T58" i="3"/>
  <c r="T64" i="3" s="1"/>
  <c r="CV46" i="7"/>
  <c r="CW29" i="7"/>
  <c r="EB34" i="8"/>
  <c r="L16" i="8" s="1"/>
  <c r="CS37" i="8"/>
  <c r="CS37" i="5"/>
  <c r="CT88" i="1"/>
  <c r="CS93" i="1"/>
  <c r="CT36" i="6"/>
  <c r="CT40" i="2" s="1"/>
  <c r="CT47" i="5"/>
  <c r="CV35" i="9"/>
  <c r="CT54" i="4"/>
  <c r="CR40" i="9"/>
  <c r="CR42" i="9" s="1"/>
  <c r="CR41" i="8"/>
  <c r="CT59" i="3"/>
  <c r="CT39" i="3"/>
  <c r="EB34" i="5"/>
  <c r="L16" i="5" s="1"/>
  <c r="CZ46" i="1"/>
  <c r="S46" i="6"/>
  <c r="T75" i="5"/>
  <c r="S50" i="5"/>
  <c r="S51" i="5" s="1"/>
  <c r="S59" i="5" s="1"/>
  <c r="CT54" i="7"/>
  <c r="CR40" i="6"/>
  <c r="CR42" i="6" s="1"/>
  <c r="CR41" i="5"/>
  <c r="CT59" i="2"/>
  <c r="CT39" i="2"/>
  <c r="T49" i="9"/>
  <c r="T76" i="8" s="1"/>
  <c r="S77" i="8"/>
  <c r="S32" i="8"/>
  <c r="CX27" i="9"/>
  <c r="CX27" i="8"/>
  <c r="CX31" i="7"/>
  <c r="CX27" i="6"/>
  <c r="CX27" i="5"/>
  <c r="CX31" i="4"/>
  <c r="CX64" i="1"/>
  <c r="CX62" i="1"/>
  <c r="CX59" i="1"/>
  <c r="CX63" i="1"/>
  <c r="CX61" i="1"/>
  <c r="CX67" i="1"/>
  <c r="CX55" i="1"/>
  <c r="CX69" i="1"/>
  <c r="CX66" i="1"/>
  <c r="CX54" i="1"/>
  <c r="CX65" i="1"/>
  <c r="CX68" i="1"/>
  <c r="CX60" i="1"/>
  <c r="CX77" i="1"/>
  <c r="CX78" i="1" s="1"/>
  <c r="CX79" i="1" s="1"/>
  <c r="CU54" i="4"/>
  <c r="CT36" i="9"/>
  <c r="CT40" i="3" s="1"/>
  <c r="CT47" i="8"/>
  <c r="DA34" i="1"/>
  <c r="CZ31" i="1"/>
  <c r="CZ44" i="1" s="1"/>
  <c r="DA45" i="1"/>
  <c r="CU59" i="2"/>
  <c r="CU39" i="2"/>
  <c r="CV37" i="3"/>
  <c r="CV37" i="2"/>
  <c r="CV46" i="4"/>
  <c r="CW29" i="4"/>
  <c r="CU59" i="3"/>
  <c r="CU39" i="3"/>
  <c r="CY76" i="1"/>
  <c r="CU54" i="7" l="1"/>
  <c r="T73" i="8"/>
  <c r="T68" i="8" s="1"/>
  <c r="CT41" i="2"/>
  <c r="CP64" i="8"/>
  <c r="CP65" i="8" s="1"/>
  <c r="CX44" i="6"/>
  <c r="CY53" i="5"/>
  <c r="CT39" i="8"/>
  <c r="CT39" i="5"/>
  <c r="CU92" i="1"/>
  <c r="CU62" i="4"/>
  <c r="CU63" i="4" s="1"/>
  <c r="CU55" i="4"/>
  <c r="S35" i="8"/>
  <c r="S42" i="8" s="1"/>
  <c r="S61" i="8" s="1"/>
  <c r="T61" i="2"/>
  <c r="T32" i="2"/>
  <c r="T67" i="4"/>
  <c r="T68" i="4" s="1"/>
  <c r="CT62" i="4"/>
  <c r="CT63" i="4" s="1"/>
  <c r="CT55" i="4"/>
  <c r="CW71" i="1"/>
  <c r="CU36" i="6"/>
  <c r="CU40" i="2" s="1"/>
  <c r="CU41" i="2" s="1"/>
  <c r="CU47" i="5"/>
  <c r="CU62" i="7"/>
  <c r="CU63" i="7" s="1"/>
  <c r="CU55" i="7"/>
  <c r="T71" i="8"/>
  <c r="T49" i="8" s="1"/>
  <c r="T67" i="8"/>
  <c r="T72" i="8"/>
  <c r="CX46" i="8"/>
  <c r="CX46" i="5"/>
  <c r="CX37" i="6" s="1"/>
  <c r="S47" i="6"/>
  <c r="CW79" i="1"/>
  <c r="CW46" i="8"/>
  <c r="CW37" i="9" s="1"/>
  <c r="CW46" i="5"/>
  <c r="CW37" i="6" s="1"/>
  <c r="CU36" i="9"/>
  <c r="CU40" i="3" s="1"/>
  <c r="CU41" i="3" s="1"/>
  <c r="CU47" i="8"/>
  <c r="CS40" i="6"/>
  <c r="CS42" i="6" s="1"/>
  <c r="CS41" i="5"/>
  <c r="T45" i="3"/>
  <c r="T46" i="3" s="1"/>
  <c r="T62" i="3"/>
  <c r="CW44" i="9"/>
  <c r="CX53" i="8"/>
  <c r="CX57" i="1"/>
  <c r="CT41" i="3"/>
  <c r="CS40" i="9"/>
  <c r="CS42" i="9" s="1"/>
  <c r="CS41" i="8"/>
  <c r="CX71" i="1"/>
  <c r="DB34" i="1"/>
  <c r="DB42" i="1" s="1"/>
  <c r="DA31" i="1"/>
  <c r="DA44" i="1" s="1"/>
  <c r="DA46" i="1" s="1"/>
  <c r="DA42" i="1"/>
  <c r="CT62" i="7"/>
  <c r="CT63" i="7" s="1"/>
  <c r="CT55" i="7"/>
  <c r="CT38" i="8"/>
  <c r="CT38" i="5"/>
  <c r="CU91" i="1"/>
  <c r="CV59" i="3"/>
  <c r="CV39" i="3"/>
  <c r="CT37" i="8"/>
  <c r="CT37" i="5"/>
  <c r="CU88" i="1"/>
  <c r="CT93" i="1"/>
  <c r="CP64" i="5"/>
  <c r="CP65" i="5" s="1"/>
  <c r="CV59" i="2"/>
  <c r="CV39" i="2"/>
  <c r="CX29" i="4"/>
  <c r="CX29" i="7"/>
  <c r="CW57" i="1"/>
  <c r="CU40" i="8"/>
  <c r="CU40" i="5"/>
  <c r="CV109" i="1"/>
  <c r="CV26" i="9"/>
  <c r="CV73" i="7"/>
  <c r="CV26" i="8"/>
  <c r="CV30" i="7"/>
  <c r="CV49" i="7" s="1"/>
  <c r="CV53" i="7" s="1"/>
  <c r="CV45" i="8" s="1"/>
  <c r="CV26" i="6"/>
  <c r="CV26" i="5"/>
  <c r="CV73" i="4"/>
  <c r="CV30" i="4"/>
  <c r="CV49" i="4" s="1"/>
  <c r="CV53" i="4" s="1"/>
  <c r="CV45" i="5" s="1"/>
  <c r="CV28" i="3"/>
  <c r="CV28" i="2"/>
  <c r="CW35" i="1"/>
  <c r="EB35" i="1"/>
  <c r="CY47" i="1"/>
  <c r="CX37" i="9" l="1"/>
  <c r="CQ64" i="8"/>
  <c r="CQ65" i="8" s="1"/>
  <c r="CV36" i="9"/>
  <c r="CV40" i="3" s="1"/>
  <c r="CV47" i="8"/>
  <c r="EB47" i="8" s="1"/>
  <c r="L18" i="8" s="1"/>
  <c r="EB45" i="8"/>
  <c r="CY36" i="1"/>
  <c r="CW46" i="7"/>
  <c r="CQ64" i="5"/>
  <c r="CQ65" i="5" s="1"/>
  <c r="CX46" i="7"/>
  <c r="CY29" i="7"/>
  <c r="CX44" i="9"/>
  <c r="CY53" i="8"/>
  <c r="CW85" i="1"/>
  <c r="T46" i="9"/>
  <c r="U75" i="8"/>
  <c r="T50" i="8"/>
  <c r="T51" i="8" s="1"/>
  <c r="T59" i="8" s="1"/>
  <c r="CU38" i="8"/>
  <c r="CU38" i="5"/>
  <c r="CV91" i="1"/>
  <c r="CX34" i="5"/>
  <c r="CX73" i="1"/>
  <c r="CX34" i="8"/>
  <c r="S48" i="6"/>
  <c r="CY44" i="6"/>
  <c r="CZ53" i="5"/>
  <c r="CX46" i="4"/>
  <c r="CY29" i="4"/>
  <c r="T31" i="6"/>
  <c r="T56" i="5"/>
  <c r="T69" i="4"/>
  <c r="T30" i="2"/>
  <c r="CW46" i="4"/>
  <c r="EB26" i="9"/>
  <c r="L14" i="9" s="1"/>
  <c r="EB26" i="8"/>
  <c r="L14" i="8" s="1"/>
  <c r="EB30" i="7"/>
  <c r="L14" i="7" s="1"/>
  <c r="EB26" i="6"/>
  <c r="L14" i="6" s="1"/>
  <c r="EB26" i="5"/>
  <c r="L14" i="5" s="1"/>
  <c r="EB30" i="4"/>
  <c r="L14" i="4" s="1"/>
  <c r="CV40" i="8"/>
  <c r="EB40" i="8" s="1"/>
  <c r="CV40" i="5"/>
  <c r="EB40" i="5" s="1"/>
  <c r="CW109" i="1"/>
  <c r="EB109" i="1"/>
  <c r="CT40" i="6"/>
  <c r="CT42" i="6" s="1"/>
  <c r="CT41" i="5"/>
  <c r="CW26" i="9"/>
  <c r="CW26" i="8"/>
  <c r="CW73" i="7"/>
  <c r="CW30" i="7"/>
  <c r="CW49" i="7" s="1"/>
  <c r="CW26" i="6"/>
  <c r="CW26" i="5"/>
  <c r="CW30" i="4"/>
  <c r="CW49" i="4" s="1"/>
  <c r="CW73" i="4"/>
  <c r="CW28" i="3"/>
  <c r="CW28" i="2"/>
  <c r="CX35" i="1"/>
  <c r="CT40" i="9"/>
  <c r="CT42" i="9" s="1"/>
  <c r="CT41" i="8"/>
  <c r="CV54" i="4"/>
  <c r="CZ47" i="1"/>
  <c r="CZ36" i="1" s="1"/>
  <c r="DA76" i="1"/>
  <c r="T47" i="3"/>
  <c r="DC34" i="1"/>
  <c r="DB31" i="1"/>
  <c r="DB44" i="1" s="1"/>
  <c r="DC42" i="1"/>
  <c r="DC76" i="1" s="1"/>
  <c r="DC45" i="1"/>
  <c r="CU39" i="8"/>
  <c r="CU39" i="5"/>
  <c r="CV92" i="1"/>
  <c r="CV54" i="7"/>
  <c r="CV41" i="3"/>
  <c r="CX85" i="1"/>
  <c r="CU37" i="8"/>
  <c r="CU37" i="5"/>
  <c r="CV88" i="1"/>
  <c r="CU93" i="1"/>
  <c r="CV36" i="6"/>
  <c r="CV40" i="2" s="1"/>
  <c r="CV41" i="2" s="1"/>
  <c r="CV47" i="5"/>
  <c r="EB47" i="5" s="1"/>
  <c r="L18" i="5" s="1"/>
  <c r="EB45" i="5"/>
  <c r="CW90" i="1"/>
  <c r="CX90" i="1" s="1"/>
  <c r="DB45" i="1"/>
  <c r="DB46" i="1" s="1"/>
  <c r="CW34" i="5"/>
  <c r="CW73" i="1"/>
  <c r="CW34" i="8"/>
  <c r="CR64" i="5" l="1"/>
  <c r="CR65" i="5" s="1"/>
  <c r="CV39" i="8"/>
  <c r="EB39" i="8" s="1"/>
  <c r="CV39" i="5"/>
  <c r="EB39" i="5" s="1"/>
  <c r="CW92" i="1"/>
  <c r="EB92" i="1"/>
  <c r="CY27" i="9"/>
  <c r="CY27" i="8"/>
  <c r="CY31" i="7"/>
  <c r="CZ35" i="7" s="1"/>
  <c r="CY27" i="6"/>
  <c r="CY27" i="5"/>
  <c r="CY31" i="4"/>
  <c r="CZ35" i="4" s="1"/>
  <c r="CY63" i="1"/>
  <c r="CY61" i="1"/>
  <c r="CY60" i="1"/>
  <c r="CY62" i="1"/>
  <c r="CY54" i="1"/>
  <c r="CY55" i="1"/>
  <c r="CY65" i="1"/>
  <c r="CY68" i="1"/>
  <c r="CY66" i="1"/>
  <c r="CY59" i="1"/>
  <c r="CY69" i="1"/>
  <c r="CY64" i="1"/>
  <c r="CY67" i="1"/>
  <c r="CY77" i="1"/>
  <c r="CY78" i="1" s="1"/>
  <c r="CX35" i="9"/>
  <c r="CW35" i="9"/>
  <c r="CV38" i="8"/>
  <c r="EB38" i="8" s="1"/>
  <c r="CV38" i="5"/>
  <c r="EB38" i="5" s="1"/>
  <c r="EB91" i="1"/>
  <c r="CY44" i="9"/>
  <c r="CZ53" i="8"/>
  <c r="CV37" i="8"/>
  <c r="CV37" i="5"/>
  <c r="CW88" i="1"/>
  <c r="CV93" i="1"/>
  <c r="EB93" i="1" s="1"/>
  <c r="EB88" i="1"/>
  <c r="CZ29" i="4"/>
  <c r="CY46" i="4"/>
  <c r="CX35" i="6"/>
  <c r="CW35" i="6"/>
  <c r="CX26" i="9"/>
  <c r="CX73" i="7"/>
  <c r="CX26" i="8"/>
  <c r="CX30" i="7"/>
  <c r="CX49" i="7" s="1"/>
  <c r="CX53" i="7" s="1"/>
  <c r="CX45" i="8" s="1"/>
  <c r="CX26" i="6"/>
  <c r="CX26" i="5"/>
  <c r="CX73" i="4"/>
  <c r="CX30" i="4"/>
  <c r="CX49" i="4" s="1"/>
  <c r="CX53" i="4" s="1"/>
  <c r="CX45" i="5" s="1"/>
  <c r="CX28" i="3"/>
  <c r="CX28" i="2"/>
  <c r="CY35" i="1"/>
  <c r="CZ44" i="6"/>
  <c r="DA53" i="5"/>
  <c r="CZ29" i="7"/>
  <c r="CU40" i="6"/>
  <c r="CU42" i="6" s="1"/>
  <c r="CU41" i="5"/>
  <c r="CU40" i="9"/>
  <c r="CU42" i="9" s="1"/>
  <c r="CU41" i="8"/>
  <c r="CX37" i="3"/>
  <c r="CX37" i="2"/>
  <c r="DC31" i="1"/>
  <c r="DC44" i="1" s="1"/>
  <c r="DC46" i="1" s="1"/>
  <c r="DD34" i="1"/>
  <c r="DD45" i="1" s="1"/>
  <c r="CW54" i="4"/>
  <c r="CR64" i="8"/>
  <c r="CR65" i="8" s="1"/>
  <c r="U61" i="3"/>
  <c r="U32" i="3"/>
  <c r="U67" i="7"/>
  <c r="U68" i="7" s="1"/>
  <c r="DB47" i="1"/>
  <c r="DB36" i="1" s="1"/>
  <c r="CV62" i="7"/>
  <c r="CV63" i="7" s="1"/>
  <c r="CV55" i="7"/>
  <c r="CW53" i="4"/>
  <c r="CW45" i="5" s="1"/>
  <c r="T34" i="2"/>
  <c r="CW40" i="8"/>
  <c r="CW40" i="5"/>
  <c r="CX109" i="1"/>
  <c r="S50" i="6"/>
  <c r="T47" i="9"/>
  <c r="DB76" i="1"/>
  <c r="T57" i="5"/>
  <c r="T58" i="5" s="1"/>
  <c r="CZ27" i="9"/>
  <c r="CZ27" i="8"/>
  <c r="CZ31" i="7"/>
  <c r="CZ27" i="6"/>
  <c r="CZ27" i="5"/>
  <c r="CZ31" i="4"/>
  <c r="CZ62" i="1"/>
  <c r="CZ66" i="1"/>
  <c r="CZ60" i="1"/>
  <c r="CZ59" i="1"/>
  <c r="CZ69" i="1"/>
  <c r="CZ65" i="1"/>
  <c r="CZ61" i="1"/>
  <c r="CZ54" i="1"/>
  <c r="CZ55" i="1"/>
  <c r="CZ68" i="1"/>
  <c r="CZ67" i="1"/>
  <c r="CZ63" i="1"/>
  <c r="CZ64" i="1"/>
  <c r="CZ77" i="1"/>
  <c r="CW53" i="7"/>
  <c r="CW45" i="8" s="1"/>
  <c r="T38" i="6"/>
  <c r="CW37" i="3"/>
  <c r="CW37" i="2"/>
  <c r="CV62" i="4"/>
  <c r="CV63" i="4" s="1"/>
  <c r="CV55" i="4"/>
  <c r="CW91" i="1"/>
  <c r="DA47" i="1"/>
  <c r="DA36" i="1" s="1"/>
  <c r="CZ78" i="1" l="1"/>
  <c r="CZ79" i="1" s="1"/>
  <c r="DC47" i="1"/>
  <c r="CS64" i="8"/>
  <c r="CS65" i="8" s="1"/>
  <c r="DC36" i="1"/>
  <c r="CS64" i="5"/>
  <c r="CS65" i="5" s="1"/>
  <c r="CW59" i="2"/>
  <c r="CW39" i="2"/>
  <c r="T49" i="6"/>
  <c r="T76" i="5" s="1"/>
  <c r="S77" i="5"/>
  <c r="S32" i="5"/>
  <c r="CX54" i="7"/>
  <c r="CZ46" i="7"/>
  <c r="DA29" i="7"/>
  <c r="CX36" i="9"/>
  <c r="CX40" i="3" s="1"/>
  <c r="CX47" i="8"/>
  <c r="CY71" i="1"/>
  <c r="CZ31" i="3"/>
  <c r="DD31" i="1"/>
  <c r="DD44" i="1" s="1"/>
  <c r="DD46" i="1" s="1"/>
  <c r="DD47" i="1" s="1"/>
  <c r="DD36" i="1" s="1"/>
  <c r="DE34" i="1"/>
  <c r="DE42" i="1" s="1"/>
  <c r="DA44" i="6"/>
  <c r="DB53" i="5"/>
  <c r="CW59" i="3"/>
  <c r="CW39" i="3"/>
  <c r="CW62" i="4"/>
  <c r="CW63" i="4" s="1"/>
  <c r="CW55" i="4"/>
  <c r="CZ57" i="1"/>
  <c r="DB27" i="9"/>
  <c r="DB27" i="8"/>
  <c r="DB31" i="7"/>
  <c r="DB27" i="6"/>
  <c r="DB27" i="5"/>
  <c r="DB31" i="4"/>
  <c r="DB60" i="1"/>
  <c r="DB68" i="1"/>
  <c r="DB69" i="1"/>
  <c r="DB63" i="1"/>
  <c r="DB59" i="1"/>
  <c r="DB66" i="1"/>
  <c r="DB67" i="1"/>
  <c r="DB62" i="1"/>
  <c r="DB65" i="1"/>
  <c r="DB55" i="1"/>
  <c r="DB64" i="1"/>
  <c r="DB54" i="1"/>
  <c r="DB61" i="1"/>
  <c r="DB77" i="1"/>
  <c r="DA27" i="9"/>
  <c r="DA27" i="8"/>
  <c r="DA31" i="7"/>
  <c r="DA27" i="6"/>
  <c r="DA27" i="5"/>
  <c r="DA31" i="4"/>
  <c r="DC35" i="4" s="1"/>
  <c r="DA62" i="1"/>
  <c r="DA61" i="1"/>
  <c r="DA59" i="1"/>
  <c r="DA69" i="1"/>
  <c r="DA64" i="1"/>
  <c r="DA60" i="1"/>
  <c r="DA54" i="1"/>
  <c r="DA55" i="1"/>
  <c r="DA63" i="1"/>
  <c r="DA66" i="1"/>
  <c r="DA65" i="1"/>
  <c r="DA67" i="1"/>
  <c r="DA68" i="1"/>
  <c r="DA77" i="1"/>
  <c r="DA78" i="1" s="1"/>
  <c r="DA79" i="1" s="1"/>
  <c r="T74" i="5"/>
  <c r="T58" i="2"/>
  <c r="U31" i="9"/>
  <c r="U38" i="9" s="1"/>
  <c r="U56" i="8"/>
  <c r="U69" i="7"/>
  <c r="U30" i="3"/>
  <c r="U34" i="3" s="1"/>
  <c r="DD42" i="1"/>
  <c r="DD76" i="1" s="1"/>
  <c r="CX40" i="8"/>
  <c r="CX40" i="5"/>
  <c r="CY109" i="1"/>
  <c r="CY46" i="7"/>
  <c r="CW54" i="7"/>
  <c r="CW37" i="8"/>
  <c r="CW37" i="5"/>
  <c r="CX88" i="1"/>
  <c r="CW93" i="1"/>
  <c r="CW38" i="8"/>
  <c r="CW38" i="5"/>
  <c r="CX91" i="1"/>
  <c r="CX59" i="2"/>
  <c r="CX39" i="2"/>
  <c r="CY26" i="9"/>
  <c r="CY26" i="8"/>
  <c r="CY73" i="7"/>
  <c r="CY30" i="7"/>
  <c r="CY49" i="7" s="1"/>
  <c r="CY53" i="7" s="1"/>
  <c r="CY45" i="8" s="1"/>
  <c r="CY26" i="6"/>
  <c r="CY26" i="5"/>
  <c r="CY73" i="4"/>
  <c r="CY30" i="4"/>
  <c r="CY49" i="4" s="1"/>
  <c r="CY28" i="3"/>
  <c r="CY28" i="2"/>
  <c r="CZ35" i="1"/>
  <c r="CV40" i="6"/>
  <c r="CV42" i="6" s="1"/>
  <c r="CV41" i="5"/>
  <c r="EB41" i="5" s="1"/>
  <c r="L17" i="5" s="1"/>
  <c r="EB37" i="5"/>
  <c r="CY57" i="1"/>
  <c r="CW36" i="9"/>
  <c r="CW47" i="8"/>
  <c r="CZ71" i="1"/>
  <c r="CX59" i="3"/>
  <c r="CX39" i="3"/>
  <c r="CV40" i="9"/>
  <c r="CV42" i="9" s="1"/>
  <c r="CV41" i="8"/>
  <c r="EB41" i="8" s="1"/>
  <c r="L17" i="8" s="1"/>
  <c r="EB37" i="8"/>
  <c r="CW39" i="8"/>
  <c r="CW39" i="5"/>
  <c r="CX92" i="1"/>
  <c r="CY79" i="1"/>
  <c r="T63" i="2"/>
  <c r="T43" i="2"/>
  <c r="CX36" i="6"/>
  <c r="CX40" i="2" s="1"/>
  <c r="CX47" i="5"/>
  <c r="CX54" i="4"/>
  <c r="CZ44" i="9"/>
  <c r="DA53" i="8"/>
  <c r="CY46" i="8"/>
  <c r="CY37" i="9" s="1"/>
  <c r="CY46" i="5"/>
  <c r="CY37" i="6" s="1"/>
  <c r="CZ85" i="1"/>
  <c r="CZ46" i="8"/>
  <c r="CZ46" i="5"/>
  <c r="T48" i="9"/>
  <c r="CW36" i="6"/>
  <c r="CW47" i="5"/>
  <c r="DA29" i="4"/>
  <c r="CZ31" i="2"/>
  <c r="DB78" i="1" l="1"/>
  <c r="DB79" i="1" s="1"/>
  <c r="CZ37" i="6"/>
  <c r="CZ37" i="9"/>
  <c r="DC35" i="7"/>
  <c r="CY54" i="7"/>
  <c r="T64" i="2"/>
  <c r="DD27" i="9"/>
  <c r="DD27" i="8"/>
  <c r="DD31" i="7"/>
  <c r="DD27" i="6"/>
  <c r="DD27" i="5"/>
  <c r="DD31" i="4"/>
  <c r="DD69" i="1"/>
  <c r="DD66" i="1"/>
  <c r="DD62" i="1"/>
  <c r="DD61" i="1"/>
  <c r="DD54" i="1"/>
  <c r="DD55" i="1"/>
  <c r="DD59" i="1"/>
  <c r="DD64" i="1"/>
  <c r="DD60" i="1"/>
  <c r="DD68" i="1"/>
  <c r="DD65" i="1"/>
  <c r="DD67" i="1"/>
  <c r="DD63" i="1"/>
  <c r="DD77" i="1"/>
  <c r="CT64" i="5"/>
  <c r="CT65" i="5" s="1"/>
  <c r="DC31" i="3"/>
  <c r="DC60" i="3" s="1"/>
  <c r="CT64" i="8"/>
  <c r="CT65" i="8" s="1"/>
  <c r="CX62" i="4"/>
  <c r="CX63" i="4" s="1"/>
  <c r="CX55" i="4"/>
  <c r="CX39" i="8"/>
  <c r="CX39" i="5"/>
  <c r="CY92" i="1"/>
  <c r="CY53" i="4"/>
  <c r="U57" i="8"/>
  <c r="U58" i="8" s="1"/>
  <c r="DB44" i="6"/>
  <c r="DC53" i="5"/>
  <c r="CY73" i="1"/>
  <c r="CY34" i="5"/>
  <c r="CY34" i="8"/>
  <c r="T73" i="5"/>
  <c r="CY62" i="7"/>
  <c r="CY63" i="7" s="1"/>
  <c r="CY55" i="7"/>
  <c r="CZ90" i="1"/>
  <c r="DE45" i="1"/>
  <c r="DE46" i="1" s="1"/>
  <c r="DE47" i="1" s="1"/>
  <c r="DE36" i="1" s="1"/>
  <c r="CY90" i="1"/>
  <c r="CY40" i="8"/>
  <c r="CY40" i="5"/>
  <c r="CZ109" i="1"/>
  <c r="DA57" i="1"/>
  <c r="DB71" i="1"/>
  <c r="DB85" i="1" s="1"/>
  <c r="CY36" i="9"/>
  <c r="CY47" i="8"/>
  <c r="DF34" i="1"/>
  <c r="DF45" i="1" s="1"/>
  <c r="DF42" i="1"/>
  <c r="DE31" i="1"/>
  <c r="DE44" i="1" s="1"/>
  <c r="CX37" i="8"/>
  <c r="CX37" i="5"/>
  <c r="CY88" i="1"/>
  <c r="CX93" i="1"/>
  <c r="CW40" i="6"/>
  <c r="CW41" i="5"/>
  <c r="CW40" i="9"/>
  <c r="CW41" i="8"/>
  <c r="DB46" i="8"/>
  <c r="DB46" i="5"/>
  <c r="DB37" i="6" s="1"/>
  <c r="U58" i="3"/>
  <c r="U74" i="8"/>
  <c r="CZ37" i="3"/>
  <c r="CZ37" i="2"/>
  <c r="DC31" i="2"/>
  <c r="DC60" i="2" s="1"/>
  <c r="T62" i="2"/>
  <c r="T45" i="2"/>
  <c r="T46" i="2" s="1"/>
  <c r="T47" i="2" s="1"/>
  <c r="DA46" i="8"/>
  <c r="DA37" i="9" s="1"/>
  <c r="DA46" i="5"/>
  <c r="DA37" i="6" s="1"/>
  <c r="DA71" i="1"/>
  <c r="DA85" i="1" s="1"/>
  <c r="CZ60" i="3"/>
  <c r="DB29" i="7"/>
  <c r="DC27" i="9"/>
  <c r="DC27" i="8"/>
  <c r="DC31" i="7"/>
  <c r="DC27" i="6"/>
  <c r="DC27" i="5"/>
  <c r="DC31" i="4"/>
  <c r="DC59" i="1"/>
  <c r="DC69" i="1"/>
  <c r="DC62" i="1"/>
  <c r="DC66" i="1"/>
  <c r="DC60" i="1"/>
  <c r="DC55" i="1"/>
  <c r="DC61" i="1"/>
  <c r="DC67" i="1"/>
  <c r="DC54" i="1"/>
  <c r="DC65" i="1"/>
  <c r="DC64" i="1"/>
  <c r="DC63" i="1"/>
  <c r="DC68" i="1"/>
  <c r="DC77" i="1"/>
  <c r="DC78" i="1" s="1"/>
  <c r="DC79" i="1" s="1"/>
  <c r="CZ60" i="2"/>
  <c r="DA44" i="9"/>
  <c r="DB53" i="8"/>
  <c r="CX41" i="3"/>
  <c r="CX41" i="2"/>
  <c r="CW40" i="2"/>
  <c r="CW41" i="2" s="1"/>
  <c r="CW40" i="3"/>
  <c r="DB57" i="1"/>
  <c r="CZ46" i="4"/>
  <c r="CZ26" i="9"/>
  <c r="CZ73" i="7"/>
  <c r="CZ26" i="8"/>
  <c r="CZ30" i="7"/>
  <c r="CZ49" i="7" s="1"/>
  <c r="CZ26" i="6"/>
  <c r="CZ26" i="5"/>
  <c r="CZ73" i="4"/>
  <c r="CZ30" i="4"/>
  <c r="CZ49" i="4" s="1"/>
  <c r="CZ53" i="4" s="1"/>
  <c r="CZ45" i="5" s="1"/>
  <c r="CZ28" i="3"/>
  <c r="CZ28" i="2"/>
  <c r="DA35" i="1"/>
  <c r="CX62" i="7"/>
  <c r="CX63" i="7" s="1"/>
  <c r="CX55" i="7"/>
  <c r="T50" i="9"/>
  <c r="CZ73" i="1"/>
  <c r="CZ34" i="5"/>
  <c r="CZ34" i="8"/>
  <c r="CX38" i="8"/>
  <c r="CX38" i="5"/>
  <c r="U63" i="3"/>
  <c r="U43" i="3"/>
  <c r="S35" i="5"/>
  <c r="S42" i="5" s="1"/>
  <c r="S61" i="5" s="1"/>
  <c r="DA46" i="4"/>
  <c r="DB29" i="4"/>
  <c r="CY91" i="1"/>
  <c r="CY85" i="1"/>
  <c r="CW62" i="7"/>
  <c r="CW63" i="7" s="1"/>
  <c r="CW55" i="7"/>
  <c r="DF76" i="1" l="1"/>
  <c r="DA90" i="1"/>
  <c r="CU64" i="5"/>
  <c r="CU65" i="5" s="1"/>
  <c r="DA37" i="3"/>
  <c r="DA37" i="2"/>
  <c r="DB46" i="4"/>
  <c r="DC29" i="4"/>
  <c r="CY37" i="8"/>
  <c r="CY37" i="5"/>
  <c r="CY93" i="1"/>
  <c r="CZ88" i="1"/>
  <c r="DB34" i="5"/>
  <c r="DB73" i="1"/>
  <c r="DB34" i="8"/>
  <c r="DE27" i="9"/>
  <c r="DE27" i="8"/>
  <c r="DE31" i="7"/>
  <c r="DE27" i="6"/>
  <c r="DE27" i="5"/>
  <c r="DE31" i="4"/>
  <c r="DE69" i="1"/>
  <c r="DE62" i="1"/>
  <c r="DE60" i="1"/>
  <c r="DE61" i="1"/>
  <c r="DE65" i="1"/>
  <c r="DE64" i="1"/>
  <c r="DE67" i="1"/>
  <c r="DE66" i="1"/>
  <c r="DE68" i="1"/>
  <c r="DE55" i="1"/>
  <c r="DE63" i="1"/>
  <c r="DE54" i="1"/>
  <c r="DE59" i="1"/>
  <c r="DD57" i="1"/>
  <c r="CX40" i="6"/>
  <c r="CX42" i="6" s="1"/>
  <c r="CX41" i="5"/>
  <c r="DA46" i="7"/>
  <c r="DC44" i="6"/>
  <c r="DD53" i="5"/>
  <c r="DD46" i="8"/>
  <c r="DD46" i="5"/>
  <c r="DD37" i="6" s="1"/>
  <c r="U62" i="3"/>
  <c r="U45" i="3"/>
  <c r="U46" i="3" s="1"/>
  <c r="U47" i="3" s="1"/>
  <c r="CZ54" i="4"/>
  <c r="DB46" i="7"/>
  <c r="DC29" i="7"/>
  <c r="DB37" i="9"/>
  <c r="CX40" i="9"/>
  <c r="CX42" i="9" s="1"/>
  <c r="CX41" i="8"/>
  <c r="CZ40" i="8"/>
  <c r="CZ40" i="5"/>
  <c r="DA109" i="1"/>
  <c r="CY38" i="8"/>
  <c r="CY38" i="5"/>
  <c r="CZ91" i="1"/>
  <c r="U49" i="9"/>
  <c r="U76" i="8" s="1"/>
  <c r="U73" i="8" s="1"/>
  <c r="T77" i="8"/>
  <c r="T32" i="8"/>
  <c r="DA26" i="9"/>
  <c r="DA26" i="8"/>
  <c r="DA73" i="7"/>
  <c r="DA30" i="7"/>
  <c r="DA49" i="7" s="1"/>
  <c r="DA53" i="7" s="1"/>
  <c r="DA45" i="8" s="1"/>
  <c r="DA26" i="6"/>
  <c r="DA26" i="5"/>
  <c r="DA73" i="4"/>
  <c r="DA30" i="4"/>
  <c r="DA49" i="4" s="1"/>
  <c r="DA53" i="4" s="1"/>
  <c r="DA45" i="5" s="1"/>
  <c r="DA28" i="2"/>
  <c r="DA28" i="3"/>
  <c r="DB35" i="1"/>
  <c r="DC46" i="8"/>
  <c r="DC37" i="9" s="1"/>
  <c r="DC46" i="5"/>
  <c r="DC37" i="6" s="1"/>
  <c r="CU64" i="8"/>
  <c r="CU65" i="8" s="1"/>
  <c r="DD78" i="1"/>
  <c r="CY37" i="3"/>
  <c r="CY37" i="2"/>
  <c r="DB90" i="1"/>
  <c r="CZ47" i="5"/>
  <c r="DC71" i="1"/>
  <c r="DC85" i="1" s="1"/>
  <c r="CW41" i="3"/>
  <c r="CW42" i="9"/>
  <c r="DG34" i="1"/>
  <c r="DF31" i="1"/>
  <c r="DF44" i="1" s="1"/>
  <c r="DF46" i="1" s="1"/>
  <c r="DF47" i="1" s="1"/>
  <c r="DF36" i="1" s="1"/>
  <c r="T68" i="5"/>
  <c r="T71" i="5"/>
  <c r="T67" i="5"/>
  <c r="T72" i="5"/>
  <c r="CY45" i="5"/>
  <c r="CY54" i="4"/>
  <c r="DF35" i="4"/>
  <c r="DA73" i="1"/>
  <c r="DA34" i="5"/>
  <c r="DA34" i="8"/>
  <c r="DB37" i="3"/>
  <c r="DB37" i="2"/>
  <c r="CY39" i="8"/>
  <c r="CY39" i="5"/>
  <c r="CZ92" i="1"/>
  <c r="CZ59" i="2"/>
  <c r="CZ39" i="2"/>
  <c r="CZ35" i="9"/>
  <c r="CY35" i="9"/>
  <c r="CZ59" i="3"/>
  <c r="CZ39" i="3"/>
  <c r="CW42" i="6"/>
  <c r="CZ35" i="6"/>
  <c r="CY35" i="6"/>
  <c r="CZ53" i="7"/>
  <c r="DC57" i="1"/>
  <c r="DF35" i="7"/>
  <c r="DD71" i="1"/>
  <c r="DB44" i="9"/>
  <c r="DC53" i="8"/>
  <c r="U64" i="3"/>
  <c r="DE76" i="1"/>
  <c r="DE77" i="1" s="1"/>
  <c r="DE78" i="1" s="1"/>
  <c r="DE79" i="1" s="1"/>
  <c r="DB35" i="6" l="1"/>
  <c r="DC90" i="1"/>
  <c r="DA54" i="4"/>
  <c r="DB35" i="9"/>
  <c r="DA54" i="7"/>
  <c r="DF27" i="9"/>
  <c r="DF27" i="8"/>
  <c r="DF31" i="7"/>
  <c r="DF27" i="6"/>
  <c r="DF27" i="5"/>
  <c r="DF31" i="4"/>
  <c r="DF69" i="1"/>
  <c r="DF63" i="1"/>
  <c r="DF62" i="1"/>
  <c r="DF59" i="1"/>
  <c r="DF61" i="1"/>
  <c r="DF60" i="1"/>
  <c r="DF64" i="1"/>
  <c r="DF66" i="1"/>
  <c r="DF65" i="1"/>
  <c r="DF55" i="1"/>
  <c r="DF67" i="1"/>
  <c r="DF54" i="1"/>
  <c r="DF68" i="1"/>
  <c r="DF77" i="1"/>
  <c r="DF78" i="1" s="1"/>
  <c r="DF79" i="1" s="1"/>
  <c r="DC37" i="3"/>
  <c r="DC37" i="2"/>
  <c r="CV64" i="5"/>
  <c r="CV65" i="5" s="1"/>
  <c r="DD44" i="6"/>
  <c r="DE53" i="5"/>
  <c r="DE71" i="1"/>
  <c r="DE57" i="1"/>
  <c r="CY40" i="9"/>
  <c r="CY41" i="8"/>
  <c r="DG31" i="1"/>
  <c r="DG44" i="1" s="1"/>
  <c r="DH34" i="1"/>
  <c r="DH45" i="1"/>
  <c r="DF31" i="3"/>
  <c r="EC35" i="7"/>
  <c r="CY40" i="3"/>
  <c r="DG42" i="1"/>
  <c r="CY40" i="6"/>
  <c r="CY42" i="6" s="1"/>
  <c r="CY41" i="5"/>
  <c r="DF31" i="2"/>
  <c r="EC35" i="4"/>
  <c r="T35" i="8"/>
  <c r="T42" i="8" s="1"/>
  <c r="T61" i="8" s="1"/>
  <c r="DA35" i="6"/>
  <c r="DB26" i="9"/>
  <c r="DB26" i="8"/>
  <c r="DB73" i="7"/>
  <c r="DB30" i="7"/>
  <c r="DB49" i="7" s="1"/>
  <c r="DB26" i="6"/>
  <c r="DB73" i="4"/>
  <c r="DB26" i="5"/>
  <c r="DB30" i="4"/>
  <c r="DB49" i="4" s="1"/>
  <c r="DB28" i="3"/>
  <c r="DB28" i="2"/>
  <c r="DC35" i="1"/>
  <c r="DC46" i="4"/>
  <c r="DD29" i="4"/>
  <c r="CY62" i="4"/>
  <c r="CY63" i="4" s="1"/>
  <c r="CY55" i="4"/>
  <c r="U71" i="8"/>
  <c r="U68" i="8"/>
  <c r="U67" i="8"/>
  <c r="U72" i="8"/>
  <c r="DD29" i="7"/>
  <c r="DC46" i="7"/>
  <c r="DA62" i="7"/>
  <c r="DA63" i="7" s="1"/>
  <c r="DA55" i="7"/>
  <c r="CZ39" i="8"/>
  <c r="CZ39" i="5"/>
  <c r="DA92" i="1"/>
  <c r="CY36" i="6"/>
  <c r="CY40" i="2" s="1"/>
  <c r="CY47" i="5"/>
  <c r="DC34" i="5"/>
  <c r="DC35" i="6" s="1"/>
  <c r="DC73" i="1"/>
  <c r="DC34" i="8"/>
  <c r="CZ38" i="8"/>
  <c r="CZ38" i="5"/>
  <c r="DA91" i="1"/>
  <c r="DA59" i="2"/>
  <c r="DA39" i="2"/>
  <c r="DA59" i="3"/>
  <c r="DA39" i="3"/>
  <c r="DC44" i="9"/>
  <c r="DD53" i="8"/>
  <c r="CY59" i="3"/>
  <c r="CY39" i="3"/>
  <c r="DD90" i="1"/>
  <c r="DD73" i="1"/>
  <c r="DD34" i="8"/>
  <c r="DD34" i="5"/>
  <c r="DA36" i="6"/>
  <c r="DA47" i="5"/>
  <c r="T49" i="5"/>
  <c r="DD79" i="1"/>
  <c r="DE46" i="8"/>
  <c r="DE37" i="9" s="1"/>
  <c r="DE46" i="5"/>
  <c r="DE37" i="6" s="1"/>
  <c r="DA55" i="4"/>
  <c r="DA62" i="4"/>
  <c r="DA63" i="4" s="1"/>
  <c r="CY59" i="2"/>
  <c r="CY39" i="2"/>
  <c r="CZ62" i="4"/>
  <c r="CZ63" i="4" s="1"/>
  <c r="CZ55" i="4"/>
  <c r="CZ36" i="6"/>
  <c r="CZ40" i="2" s="1"/>
  <c r="CZ41" i="2" s="1"/>
  <c r="CV64" i="8"/>
  <c r="CV65" i="8" s="1"/>
  <c r="CZ37" i="8"/>
  <c r="CZ37" i="5"/>
  <c r="CZ93" i="1"/>
  <c r="DA88" i="1"/>
  <c r="CZ45" i="8"/>
  <c r="DA36" i="9" s="1"/>
  <c r="CZ54" i="7"/>
  <c r="DB59" i="2"/>
  <c r="DB39" i="2"/>
  <c r="DB59" i="3"/>
  <c r="DB39" i="3"/>
  <c r="DG45" i="1"/>
  <c r="DG46" i="1" s="1"/>
  <c r="DG47" i="1" s="1"/>
  <c r="DG36" i="1" s="1"/>
  <c r="DA35" i="9"/>
  <c r="DA47" i="8"/>
  <c r="DA40" i="8"/>
  <c r="DA40" i="5"/>
  <c r="DB109" i="1"/>
  <c r="DD37" i="9"/>
  <c r="CW64" i="8" l="1"/>
  <c r="CW65" i="8" s="1"/>
  <c r="CW64" i="5"/>
  <c r="CW65" i="5" s="1"/>
  <c r="CZ40" i="6"/>
  <c r="CZ41" i="5"/>
  <c r="DD46" i="4"/>
  <c r="DE29" i="4"/>
  <c r="DB40" i="8"/>
  <c r="DB40" i="5"/>
  <c r="DC109" i="1"/>
  <c r="CZ40" i="9"/>
  <c r="CZ42" i="9" s="1"/>
  <c r="CZ41" i="8"/>
  <c r="DD35" i="9"/>
  <c r="M16" i="7"/>
  <c r="DE73" i="1"/>
  <c r="DE34" i="8"/>
  <c r="DE34" i="5"/>
  <c r="DC59" i="2"/>
  <c r="DC39" i="2"/>
  <c r="DE44" i="6"/>
  <c r="DF53" i="5"/>
  <c r="DC59" i="3"/>
  <c r="DC39" i="3"/>
  <c r="DD35" i="6"/>
  <c r="DD46" i="7"/>
  <c r="DE29" i="7"/>
  <c r="DC26" i="9"/>
  <c r="DC26" i="8"/>
  <c r="DC73" i="7"/>
  <c r="DC30" i="7"/>
  <c r="DC49" i="7" s="1"/>
  <c r="DC53" i="7" s="1"/>
  <c r="DC45" i="8" s="1"/>
  <c r="DC26" i="6"/>
  <c r="DC73" i="4"/>
  <c r="DC26" i="5"/>
  <c r="DC30" i="4"/>
  <c r="DC49" i="4" s="1"/>
  <c r="DC53" i="4" s="1"/>
  <c r="DC45" i="5" s="1"/>
  <c r="DC28" i="3"/>
  <c r="DC28" i="2"/>
  <c r="DD35" i="1"/>
  <c r="DF60" i="2"/>
  <c r="EC31" i="2"/>
  <c r="EC60" i="2" s="1"/>
  <c r="DF71" i="1"/>
  <c r="M16" i="4"/>
  <c r="DH46" i="1"/>
  <c r="DH47" i="1" s="1"/>
  <c r="DH36" i="1" s="1"/>
  <c r="DA40" i="2"/>
  <c r="DA41" i="2" s="1"/>
  <c r="DH31" i="1"/>
  <c r="DH44" i="1" s="1"/>
  <c r="DI34" i="1"/>
  <c r="DI45" i="1" s="1"/>
  <c r="DF46" i="8"/>
  <c r="DF37" i="9" s="1"/>
  <c r="DF46" i="5"/>
  <c r="DF37" i="6" s="1"/>
  <c r="DF60" i="3"/>
  <c r="EC31" i="3"/>
  <c r="EC60" i="3" s="1"/>
  <c r="CY41" i="3"/>
  <c r="DC35" i="9"/>
  <c r="DB53" i="4"/>
  <c r="DA40" i="3"/>
  <c r="DA41" i="3" s="1"/>
  <c r="DA39" i="8"/>
  <c r="DA39" i="5"/>
  <c r="DB92" i="1"/>
  <c r="U49" i="8"/>
  <c r="DH42" i="1"/>
  <c r="DH76" i="1" s="1"/>
  <c r="EC76" i="1" s="1"/>
  <c r="DF57" i="1"/>
  <c r="DE35" i="9"/>
  <c r="DC54" i="7"/>
  <c r="DD85" i="1"/>
  <c r="DG27" i="9"/>
  <c r="DG27" i="8"/>
  <c r="DG31" i="7"/>
  <c r="DG27" i="6"/>
  <c r="DG27" i="5"/>
  <c r="DG31" i="4"/>
  <c r="DG69" i="1"/>
  <c r="DG62" i="1"/>
  <c r="DG60" i="1"/>
  <c r="DG66" i="1"/>
  <c r="DG67" i="1"/>
  <c r="DG64" i="1"/>
  <c r="DG63" i="1"/>
  <c r="DG65" i="1"/>
  <c r="DG68" i="1"/>
  <c r="DG59" i="1"/>
  <c r="DG55" i="1"/>
  <c r="DG54" i="1"/>
  <c r="DG61" i="1"/>
  <c r="CZ55" i="7"/>
  <c r="CZ62" i="7"/>
  <c r="CZ63" i="7" s="1"/>
  <c r="T46" i="6"/>
  <c r="U75" i="5"/>
  <c r="T50" i="5"/>
  <c r="T51" i="5"/>
  <c r="T59" i="5" s="1"/>
  <c r="CY42" i="9"/>
  <c r="DE85" i="1"/>
  <c r="DA37" i="8"/>
  <c r="DA37" i="5"/>
  <c r="DA93" i="1"/>
  <c r="DB88" i="1"/>
  <c r="CY41" i="2"/>
  <c r="DD44" i="9"/>
  <c r="DE53" i="8"/>
  <c r="DA38" i="8"/>
  <c r="DA38" i="5"/>
  <c r="DB91" i="1"/>
  <c r="DB53" i="7"/>
  <c r="DG76" i="1"/>
  <c r="DG77" i="1" s="1"/>
  <c r="DG78" i="1" s="1"/>
  <c r="DG79" i="1" s="1"/>
  <c r="DE90" i="1"/>
  <c r="CZ36" i="9"/>
  <c r="CZ40" i="3" s="1"/>
  <c r="CZ41" i="3" s="1"/>
  <c r="CZ47" i="8"/>
  <c r="DG57" i="1" l="1"/>
  <c r="DG71" i="1"/>
  <c r="DG85" i="1" s="1"/>
  <c r="CX64" i="5"/>
  <c r="CX65" i="5" s="1"/>
  <c r="DF29" i="7"/>
  <c r="DE46" i="7"/>
  <c r="DC40" i="8"/>
  <c r="DC40" i="5"/>
  <c r="DD109" i="1"/>
  <c r="DB37" i="8"/>
  <c r="DB37" i="5"/>
  <c r="DB93" i="1"/>
  <c r="DC88" i="1"/>
  <c r="U61" i="2"/>
  <c r="U32" i="2"/>
  <c r="U67" i="4"/>
  <c r="U68" i="4" s="1"/>
  <c r="DF90" i="1"/>
  <c r="DD26" i="9"/>
  <c r="DD73" i="7"/>
  <c r="DD26" i="8"/>
  <c r="DD30" i="7"/>
  <c r="DD49" i="7" s="1"/>
  <c r="DD53" i="7" s="1"/>
  <c r="DD45" i="8" s="1"/>
  <c r="DD26" i="6"/>
  <c r="DD73" i="4"/>
  <c r="DD26" i="5"/>
  <c r="DD28" i="3"/>
  <c r="DD30" i="4"/>
  <c r="DD49" i="4" s="1"/>
  <c r="DD53" i="4" s="1"/>
  <c r="DD45" i="5" s="1"/>
  <c r="DD28" i="2"/>
  <c r="DE35" i="1"/>
  <c r="DA40" i="6"/>
  <c r="DA42" i="6" s="1"/>
  <c r="DA41" i="5"/>
  <c r="U46" i="9"/>
  <c r="U47" i="9" s="1"/>
  <c r="U48" i="9" s="1"/>
  <c r="U50" i="9" s="1"/>
  <c r="V75" i="8"/>
  <c r="U50" i="8"/>
  <c r="U51" i="8" s="1"/>
  <c r="U59" i="8" s="1"/>
  <c r="DE46" i="4"/>
  <c r="DF29" i="4"/>
  <c r="DH27" i="9"/>
  <c r="DH27" i="8"/>
  <c r="DH31" i="7"/>
  <c r="DI35" i="7" s="1"/>
  <c r="DH27" i="6"/>
  <c r="DH27" i="5"/>
  <c r="DH31" i="4"/>
  <c r="DI35" i="4" s="1"/>
  <c r="DH60" i="1"/>
  <c r="DH63" i="1"/>
  <c r="DH59" i="1"/>
  <c r="DH61" i="1"/>
  <c r="DH64" i="1"/>
  <c r="DH66" i="1"/>
  <c r="DH67" i="1"/>
  <c r="DH62" i="1"/>
  <c r="DH69" i="1"/>
  <c r="DH55" i="1"/>
  <c r="DH65" i="1"/>
  <c r="DH54" i="1"/>
  <c r="DH68" i="1"/>
  <c r="DH77" i="1"/>
  <c r="DC36" i="6"/>
  <c r="DC40" i="2" s="1"/>
  <c r="DC41" i="2" s="1"/>
  <c r="DC47" i="5"/>
  <c r="DB45" i="8"/>
  <c r="DC36" i="9" s="1"/>
  <c r="DC40" i="3" s="1"/>
  <c r="DC41" i="3" s="1"/>
  <c r="DB54" i="7"/>
  <c r="DC54" i="4"/>
  <c r="DG90" i="1"/>
  <c r="DJ34" i="1"/>
  <c r="DI31" i="1"/>
  <c r="DI44" i="1" s="1"/>
  <c r="DJ42" i="1"/>
  <c r="DI42" i="1"/>
  <c r="DB38" i="8"/>
  <c r="DB38" i="5"/>
  <c r="DC91" i="1"/>
  <c r="DA40" i="9"/>
  <c r="DA41" i="8"/>
  <c r="DE37" i="3"/>
  <c r="DE37" i="2"/>
  <c r="CZ42" i="6"/>
  <c r="T47" i="6"/>
  <c r="DB39" i="8"/>
  <c r="DB39" i="5"/>
  <c r="DC92" i="1"/>
  <c r="DE44" i="9"/>
  <c r="DF53" i="8"/>
  <c r="DD37" i="2"/>
  <c r="DD37" i="3"/>
  <c r="DF44" i="6"/>
  <c r="DG53" i="5"/>
  <c r="DG34" i="5"/>
  <c r="DG73" i="1"/>
  <c r="DG34" i="8"/>
  <c r="DF73" i="1"/>
  <c r="DF34" i="8"/>
  <c r="DF34" i="5"/>
  <c r="DC47" i="8"/>
  <c r="DC62" i="7"/>
  <c r="DC63" i="7" s="1"/>
  <c r="DC55" i="7"/>
  <c r="DF85" i="1"/>
  <c r="DE35" i="6"/>
  <c r="DG46" i="8"/>
  <c r="DG37" i="9" s="1"/>
  <c r="DG46" i="5"/>
  <c r="DG37" i="6" s="1"/>
  <c r="DB45" i="5"/>
  <c r="DB54" i="4"/>
  <c r="CX64" i="8"/>
  <c r="CX65" i="8" s="1"/>
  <c r="DH71" i="1" l="1"/>
  <c r="DG35" i="6"/>
  <c r="DD54" i="7"/>
  <c r="CY64" i="5"/>
  <c r="CY65" i="5" s="1"/>
  <c r="DD59" i="3"/>
  <c r="DD39" i="3"/>
  <c r="DH78" i="1"/>
  <c r="DH79" i="1" s="1"/>
  <c r="EC77" i="1"/>
  <c r="DE26" i="9"/>
  <c r="DE26" i="8"/>
  <c r="DE73" i="7"/>
  <c r="DE30" i="7"/>
  <c r="DE49" i="7" s="1"/>
  <c r="DE53" i="7" s="1"/>
  <c r="DE45" i="8" s="1"/>
  <c r="DE26" i="6"/>
  <c r="DE73" i="4"/>
  <c r="DE26" i="5"/>
  <c r="DE30" i="4"/>
  <c r="DE49" i="4" s="1"/>
  <c r="DE53" i="4" s="1"/>
  <c r="DE45" i="5" s="1"/>
  <c r="DE28" i="3"/>
  <c r="DE28" i="2"/>
  <c r="DF35" i="1"/>
  <c r="U31" i="6"/>
  <c r="U38" i="6" s="1"/>
  <c r="U56" i="5"/>
  <c r="U69" i="4"/>
  <c r="U30" i="2"/>
  <c r="U34" i="2" s="1"/>
  <c r="DF46" i="7"/>
  <c r="DG29" i="7"/>
  <c r="DH46" i="8"/>
  <c r="DH46" i="5"/>
  <c r="DD36" i="6"/>
  <c r="DD40" i="2" s="1"/>
  <c r="DD47" i="5"/>
  <c r="DC37" i="8"/>
  <c r="DC37" i="5"/>
  <c r="DC93" i="1"/>
  <c r="DD88" i="1"/>
  <c r="DF44" i="9"/>
  <c r="DG53" i="8"/>
  <c r="DC62" i="4"/>
  <c r="DC63" i="4" s="1"/>
  <c r="DC55" i="4"/>
  <c r="DB62" i="7"/>
  <c r="DB63" i="7" s="1"/>
  <c r="DB55" i="7"/>
  <c r="DH57" i="1"/>
  <c r="DH90" i="1" s="1"/>
  <c r="EC90" i="1" s="1"/>
  <c r="V49" i="9"/>
  <c r="V76" i="8" s="1"/>
  <c r="U77" i="8"/>
  <c r="U32" i="8"/>
  <c r="DG37" i="3"/>
  <c r="DG37" i="2"/>
  <c r="DH34" i="5"/>
  <c r="DH34" i="8"/>
  <c r="DH35" i="9" s="1"/>
  <c r="DE59" i="3"/>
  <c r="DE39" i="3"/>
  <c r="DB36" i="6"/>
  <c r="DB40" i="2" s="1"/>
  <c r="DB41" i="2" s="1"/>
  <c r="DB47" i="5"/>
  <c r="DA42" i="9"/>
  <c r="DB36" i="9"/>
  <c r="DB40" i="3" s="1"/>
  <c r="DB41" i="3" s="1"/>
  <c r="DB47" i="8"/>
  <c r="DB40" i="6"/>
  <c r="DB41" i="5"/>
  <c r="DF37" i="3"/>
  <c r="DF37" i="2"/>
  <c r="DJ31" i="1"/>
  <c r="DJ44" i="1" s="1"/>
  <c r="DK34" i="1"/>
  <c r="DK42" i="1" s="1"/>
  <c r="DC39" i="8"/>
  <c r="DC39" i="5"/>
  <c r="DD92" i="1"/>
  <c r="DC38" i="8"/>
  <c r="DC38" i="5"/>
  <c r="DD91" i="1"/>
  <c r="DB40" i="9"/>
  <c r="DB42" i="9" s="1"/>
  <c r="DB41" i="8"/>
  <c r="DD59" i="2"/>
  <c r="DD39" i="2"/>
  <c r="V61" i="3"/>
  <c r="V32" i="3"/>
  <c r="V67" i="7"/>
  <c r="V68" i="7" s="1"/>
  <c r="DE59" i="2"/>
  <c r="DE39" i="2"/>
  <c r="DG44" i="6"/>
  <c r="DH53" i="5"/>
  <c r="DD54" i="4"/>
  <c r="DI31" i="3"/>
  <c r="DD36" i="9"/>
  <c r="DD40" i="3" s="1"/>
  <c r="DD47" i="8"/>
  <c r="DD40" i="8"/>
  <c r="DD40" i="5"/>
  <c r="DE109" i="1"/>
  <c r="CY64" i="8"/>
  <c r="CY65" i="8" s="1"/>
  <c r="DB62" i="4"/>
  <c r="DB63" i="4" s="1"/>
  <c r="DB55" i="4"/>
  <c r="DG35" i="9"/>
  <c r="DI76" i="1"/>
  <c r="DI46" i="1"/>
  <c r="T48" i="6"/>
  <c r="DJ45" i="1"/>
  <c r="DG29" i="4"/>
  <c r="DF46" i="4"/>
  <c r="DF35" i="9"/>
  <c r="DF35" i="6"/>
  <c r="DE54" i="4"/>
  <c r="DD62" i="7"/>
  <c r="DD63" i="7" s="1"/>
  <c r="DD55" i="7"/>
  <c r="DI31" i="2"/>
  <c r="DK45" i="1" l="1"/>
  <c r="DK76" i="1" s="1"/>
  <c r="DE54" i="7"/>
  <c r="DH44" i="6"/>
  <c r="DI53" i="5"/>
  <c r="EC53" i="5"/>
  <c r="DD38" i="8"/>
  <c r="DD38" i="5"/>
  <c r="DE91" i="1"/>
  <c r="DC40" i="6"/>
  <c r="DC42" i="6" s="1"/>
  <c r="DC41" i="5"/>
  <c r="U74" i="5"/>
  <c r="U58" i="2"/>
  <c r="DB42" i="6"/>
  <c r="DC40" i="9"/>
  <c r="DC42" i="9" s="1"/>
  <c r="DC41" i="8"/>
  <c r="DF26" i="9"/>
  <c r="DF73" i="7"/>
  <c r="DF26" i="8"/>
  <c r="DF30" i="7"/>
  <c r="DF49" i="7" s="1"/>
  <c r="DF53" i="7" s="1"/>
  <c r="DF45" i="8" s="1"/>
  <c r="DF26" i="6"/>
  <c r="DF26" i="5"/>
  <c r="DF73" i="4"/>
  <c r="DF30" i="4"/>
  <c r="DF49" i="4" s="1"/>
  <c r="DF53" i="4" s="1"/>
  <c r="DF45" i="5" s="1"/>
  <c r="DF28" i="3"/>
  <c r="DF28" i="2"/>
  <c r="DG35" i="1"/>
  <c r="DJ46" i="1"/>
  <c r="DD39" i="8"/>
  <c r="DD39" i="5"/>
  <c r="DE92" i="1"/>
  <c r="EC34" i="8"/>
  <c r="M16" i="8" s="1"/>
  <c r="DH29" i="4"/>
  <c r="DG46" i="4"/>
  <c r="DE36" i="6"/>
  <c r="DE40" i="2" s="1"/>
  <c r="DE41" i="2" s="1"/>
  <c r="DE47" i="5"/>
  <c r="DI60" i="2"/>
  <c r="V31" i="9"/>
  <c r="V38" i="9" s="1"/>
  <c r="V56" i="8"/>
  <c r="V69" i="7"/>
  <c r="V30" i="3"/>
  <c r="V34" i="3" s="1"/>
  <c r="EC34" i="5"/>
  <c r="M16" i="5" s="1"/>
  <c r="DH73" i="1"/>
  <c r="DH37" i="6"/>
  <c r="EC46" i="5"/>
  <c r="DH85" i="1"/>
  <c r="DG59" i="2"/>
  <c r="DG39" i="2"/>
  <c r="DG44" i="9"/>
  <c r="DH53" i="8"/>
  <c r="DH37" i="9"/>
  <c r="EC46" i="8"/>
  <c r="T50" i="6"/>
  <c r="DG59" i="3"/>
  <c r="DG39" i="3"/>
  <c r="DH29" i="7"/>
  <c r="DG46" i="7"/>
  <c r="DD41" i="3"/>
  <c r="DE55" i="7"/>
  <c r="DE62" i="7"/>
  <c r="DE63" i="7" s="1"/>
  <c r="DI60" i="3"/>
  <c r="DD41" i="2"/>
  <c r="DL34" i="1"/>
  <c r="DL42" i="1" s="1"/>
  <c r="DK31" i="1"/>
  <c r="DK44" i="1" s="1"/>
  <c r="DK46" i="1" s="1"/>
  <c r="U35" i="8"/>
  <c r="U42" i="8" s="1"/>
  <c r="U61" i="8" s="1"/>
  <c r="DE36" i="9"/>
  <c r="DE40" i="3" s="1"/>
  <c r="DE41" i="3" s="1"/>
  <c r="DE47" i="8"/>
  <c r="DD62" i="4"/>
  <c r="DD63" i="4" s="1"/>
  <c r="DD55" i="4"/>
  <c r="DH35" i="6"/>
  <c r="U63" i="2"/>
  <c r="U43" i="2"/>
  <c r="DJ76" i="1"/>
  <c r="CZ64" i="8"/>
  <c r="CZ65" i="8" s="1"/>
  <c r="DE62" i="4"/>
  <c r="DE63" i="4" s="1"/>
  <c r="DE55" i="4"/>
  <c r="DE40" i="8"/>
  <c r="DE40" i="5"/>
  <c r="DF109" i="1"/>
  <c r="DF59" i="2"/>
  <c r="DF39" i="2"/>
  <c r="DD37" i="8"/>
  <c r="DD37" i="5"/>
  <c r="DD93" i="1"/>
  <c r="DE88" i="1"/>
  <c r="DI47" i="1"/>
  <c r="DF59" i="3"/>
  <c r="DF39" i="3"/>
  <c r="U57" i="5"/>
  <c r="U58" i="5" s="1"/>
  <c r="CZ64" i="5"/>
  <c r="CZ65" i="5" s="1"/>
  <c r="DF54" i="7" l="1"/>
  <c r="DF54" i="4"/>
  <c r="DA64" i="8"/>
  <c r="DA65" i="8" s="1"/>
  <c r="DF40" i="8"/>
  <c r="DF40" i="5"/>
  <c r="DG109" i="1"/>
  <c r="DI36" i="1"/>
  <c r="DG26" i="9"/>
  <c r="DG26" i="8"/>
  <c r="DG73" i="7"/>
  <c r="DG30" i="7"/>
  <c r="DG49" i="7" s="1"/>
  <c r="DG53" i="7" s="1"/>
  <c r="DG45" i="8" s="1"/>
  <c r="DG26" i="6"/>
  <c r="DG26" i="5"/>
  <c r="DG73" i="4"/>
  <c r="DG30" i="4"/>
  <c r="DG49" i="4" s="1"/>
  <c r="DG53" i="4" s="1"/>
  <c r="DG45" i="5" s="1"/>
  <c r="DG28" i="3"/>
  <c r="DG28" i="2"/>
  <c r="DH35" i="1"/>
  <c r="DE37" i="8"/>
  <c r="DE37" i="5"/>
  <c r="DF88" i="1"/>
  <c r="DE93" i="1"/>
  <c r="DH46" i="7"/>
  <c r="DI29" i="7"/>
  <c r="DI44" i="6"/>
  <c r="DJ53" i="5"/>
  <c r="DM42" i="1"/>
  <c r="DL31" i="1"/>
  <c r="DL44" i="1" s="1"/>
  <c r="DM34" i="1"/>
  <c r="DM45" i="1"/>
  <c r="DH46" i="4"/>
  <c r="DI29" i="4"/>
  <c r="DF36" i="6"/>
  <c r="DF40" i="2" s="1"/>
  <c r="DF41" i="2" s="1"/>
  <c r="DF47" i="5"/>
  <c r="DF55" i="4"/>
  <c r="DF62" i="4"/>
  <c r="DF63" i="4" s="1"/>
  <c r="DA64" i="5"/>
  <c r="DA65" i="5" s="1"/>
  <c r="DD40" i="6"/>
  <c r="DD42" i="6" s="1"/>
  <c r="DD41" i="5"/>
  <c r="DD40" i="9"/>
  <c r="DD42" i="9" s="1"/>
  <c r="DD41" i="8"/>
  <c r="V43" i="3"/>
  <c r="V63" i="3"/>
  <c r="U64" i="2"/>
  <c r="U49" i="6"/>
  <c r="U76" i="5" s="1"/>
  <c r="U73" i="5" s="1"/>
  <c r="T77" i="5"/>
  <c r="T32" i="5"/>
  <c r="DE39" i="8"/>
  <c r="DE39" i="5"/>
  <c r="DF92" i="1"/>
  <c r="DF36" i="9"/>
  <c r="DF40" i="3" s="1"/>
  <c r="DF41" i="3" s="1"/>
  <c r="DF47" i="8"/>
  <c r="DF62" i="7"/>
  <c r="DF63" i="7" s="1"/>
  <c r="DF55" i="7"/>
  <c r="V57" i="8"/>
  <c r="V58" i="8" s="1"/>
  <c r="U62" i="2"/>
  <c r="U45" i="2"/>
  <c r="U46" i="2" s="1"/>
  <c r="U47" i="2" s="1"/>
  <c r="V74" i="8"/>
  <c r="V73" i="8" s="1"/>
  <c r="V58" i="3"/>
  <c r="DH37" i="3"/>
  <c r="DH37" i="2"/>
  <c r="DL45" i="1"/>
  <c r="DE38" i="8"/>
  <c r="DE38" i="5"/>
  <c r="DF91" i="1"/>
  <c r="DH44" i="9"/>
  <c r="DI53" i="8"/>
  <c r="EC53" i="8"/>
  <c r="DJ47" i="1"/>
  <c r="DJ36" i="1" s="1"/>
  <c r="DG54" i="7" l="1"/>
  <c r="DB64" i="8"/>
  <c r="DB65" i="8" s="1"/>
  <c r="DG40" i="8"/>
  <c r="DG40" i="5"/>
  <c r="DH109" i="1"/>
  <c r="DI44" i="9"/>
  <c r="DJ53" i="8"/>
  <c r="V68" i="8"/>
  <c r="V67" i="8"/>
  <c r="V71" i="8"/>
  <c r="V72" i="8"/>
  <c r="DF38" i="8"/>
  <c r="DF38" i="5"/>
  <c r="DG91" i="1"/>
  <c r="DL46" i="1"/>
  <c r="T35" i="5"/>
  <c r="T42" i="5" s="1"/>
  <c r="T61" i="5" s="1"/>
  <c r="DG54" i="4"/>
  <c r="DI27" i="9"/>
  <c r="DI27" i="8"/>
  <c r="DI31" i="7"/>
  <c r="DI27" i="6"/>
  <c r="DI27" i="5"/>
  <c r="DI31" i="4"/>
  <c r="DI69" i="1"/>
  <c r="DI63" i="1"/>
  <c r="DI62" i="1"/>
  <c r="DI60" i="1"/>
  <c r="DI64" i="1"/>
  <c r="DI59" i="1"/>
  <c r="DI68" i="1"/>
  <c r="DI66" i="1"/>
  <c r="DI55" i="1"/>
  <c r="DI65" i="1"/>
  <c r="DI54" i="1"/>
  <c r="DI61" i="1"/>
  <c r="DI67" i="1"/>
  <c r="DI77" i="1"/>
  <c r="DI78" i="1" s="1"/>
  <c r="DH59" i="3"/>
  <c r="DH39" i="3"/>
  <c r="U67" i="5"/>
  <c r="U71" i="5"/>
  <c r="U68" i="5"/>
  <c r="U72" i="5"/>
  <c r="DN34" i="1"/>
  <c r="DN42" i="1" s="1"/>
  <c r="DM31" i="1"/>
  <c r="DM44" i="1" s="1"/>
  <c r="DM46" i="1" s="1"/>
  <c r="DG36" i="6"/>
  <c r="DG40" i="2" s="1"/>
  <c r="DG41" i="2" s="1"/>
  <c r="DG47" i="5"/>
  <c r="DH59" i="2"/>
  <c r="DH39" i="2"/>
  <c r="EC37" i="2"/>
  <c r="EC59" i="2" s="1"/>
  <c r="DJ29" i="7"/>
  <c r="DJ27" i="9"/>
  <c r="DJ27" i="8"/>
  <c r="DJ31" i="7"/>
  <c r="DJ27" i="6"/>
  <c r="DJ27" i="5"/>
  <c r="DJ31" i="4"/>
  <c r="DJ64" i="1"/>
  <c r="DJ62" i="1"/>
  <c r="DJ59" i="1"/>
  <c r="DJ63" i="1"/>
  <c r="DJ66" i="1"/>
  <c r="DJ67" i="1"/>
  <c r="DJ61" i="1"/>
  <c r="DJ55" i="1"/>
  <c r="DJ69" i="1"/>
  <c r="DJ65" i="1"/>
  <c r="DJ68" i="1"/>
  <c r="DJ54" i="1"/>
  <c r="DJ60" i="1"/>
  <c r="DJ77" i="1"/>
  <c r="DM76" i="1"/>
  <c r="V64" i="3"/>
  <c r="DG55" i="7"/>
  <c r="DG62" i="7"/>
  <c r="DG63" i="7" s="1"/>
  <c r="DJ44" i="6"/>
  <c r="DK53" i="5"/>
  <c r="DL76" i="1"/>
  <c r="DF37" i="8"/>
  <c r="DF37" i="5"/>
  <c r="DG88" i="1"/>
  <c r="DF93" i="1"/>
  <c r="DG36" i="9"/>
  <c r="DG40" i="3" s="1"/>
  <c r="DG41" i="3" s="1"/>
  <c r="DG47" i="8"/>
  <c r="V45" i="3"/>
  <c r="V46" i="3" s="1"/>
  <c r="V47" i="3" s="1"/>
  <c r="V62" i="3"/>
  <c r="DE40" i="6"/>
  <c r="DE42" i="6" s="1"/>
  <c r="DE41" i="5"/>
  <c r="DE40" i="9"/>
  <c r="DE42" i="9" s="1"/>
  <c r="DE41" i="8"/>
  <c r="DB64" i="5"/>
  <c r="DB65" i="5" s="1"/>
  <c r="DF39" i="8"/>
  <c r="DF39" i="5"/>
  <c r="DG92" i="1"/>
  <c r="DJ29" i="4"/>
  <c r="DK47" i="1"/>
  <c r="DK36" i="1" s="1"/>
  <c r="DH54" i="4"/>
  <c r="DH26" i="9"/>
  <c r="DH73" i="7"/>
  <c r="DH26" i="8"/>
  <c r="DH30" i="7"/>
  <c r="DH49" i="7" s="1"/>
  <c r="DH53" i="7" s="1"/>
  <c r="DH45" i="8" s="1"/>
  <c r="DH26" i="6"/>
  <c r="DH26" i="5"/>
  <c r="DH73" i="4"/>
  <c r="DH30" i="4"/>
  <c r="DH49" i="4" s="1"/>
  <c r="DH53" i="4" s="1"/>
  <c r="DH45" i="5" s="1"/>
  <c r="DH28" i="3"/>
  <c r="DH28" i="2"/>
  <c r="DI35" i="1"/>
  <c r="EC35" i="1"/>
  <c r="V49" i="8" l="1"/>
  <c r="U49" i="5"/>
  <c r="DC64" i="5"/>
  <c r="DC65" i="5" s="1"/>
  <c r="DJ57" i="1"/>
  <c r="DI71" i="1"/>
  <c r="DG62" i="4"/>
  <c r="DG63" i="4" s="1"/>
  <c r="DG55" i="4"/>
  <c r="DJ44" i="9"/>
  <c r="DK53" i="8"/>
  <c r="DI26" i="9"/>
  <c r="DI26" i="8"/>
  <c r="DI73" i="7"/>
  <c r="DI30" i="7"/>
  <c r="DI49" i="7" s="1"/>
  <c r="DI26" i="6"/>
  <c r="DI26" i="5"/>
  <c r="DI30" i="4"/>
  <c r="DI49" i="4" s="1"/>
  <c r="DI73" i="4"/>
  <c r="DI28" i="3"/>
  <c r="DI28" i="2"/>
  <c r="DJ35" i="1"/>
  <c r="DN45" i="1"/>
  <c r="DI46" i="8"/>
  <c r="DI37" i="9" s="1"/>
  <c r="DI46" i="5"/>
  <c r="DI37" i="6" s="1"/>
  <c r="DL47" i="1"/>
  <c r="DM47" i="1" s="1"/>
  <c r="DM36" i="1" s="1"/>
  <c r="EC26" i="9"/>
  <c r="M14" i="9" s="1"/>
  <c r="EC26" i="8"/>
  <c r="M14" i="8" s="1"/>
  <c r="EC30" i="7"/>
  <c r="M14" i="7" s="1"/>
  <c r="EC26" i="6"/>
  <c r="M14" i="6" s="1"/>
  <c r="EC26" i="5"/>
  <c r="M14" i="5" s="1"/>
  <c r="EC30" i="4"/>
  <c r="M14" i="4" s="1"/>
  <c r="DH40" i="8"/>
  <c r="EC40" i="8" s="1"/>
  <c r="DH40" i="5"/>
  <c r="EC40" i="5" s="1"/>
  <c r="DI109" i="1"/>
  <c r="EC109" i="1"/>
  <c r="DH62" i="4"/>
  <c r="DH63" i="4" s="1"/>
  <c r="DH55" i="4"/>
  <c r="DN31" i="1"/>
  <c r="DN44" i="1" s="1"/>
  <c r="DO34" i="1"/>
  <c r="DO45" i="1" s="1"/>
  <c r="DG37" i="8"/>
  <c r="DG37" i="5"/>
  <c r="DH88" i="1"/>
  <c r="DG93" i="1"/>
  <c r="DH54" i="7"/>
  <c r="DI46" i="7"/>
  <c r="DG38" i="8"/>
  <c r="DG38" i="5"/>
  <c r="DH91" i="1"/>
  <c r="DH36" i="6"/>
  <c r="DH40" i="2" s="1"/>
  <c r="DH41" i="2" s="1"/>
  <c r="DH47" i="5"/>
  <c r="EC47" i="5" s="1"/>
  <c r="M18" i="5" s="1"/>
  <c r="EC45" i="5"/>
  <c r="DK27" i="9"/>
  <c r="DK27" i="8"/>
  <c r="DK27" i="6"/>
  <c r="DK31" i="7"/>
  <c r="DK27" i="5"/>
  <c r="DK31" i="4"/>
  <c r="DL35" i="4" s="1"/>
  <c r="DK63" i="1"/>
  <c r="DK61" i="1"/>
  <c r="DK60" i="1"/>
  <c r="DK62" i="1"/>
  <c r="DK54" i="1"/>
  <c r="DK55" i="1"/>
  <c r="DK59" i="1"/>
  <c r="DK67" i="1"/>
  <c r="DK64" i="1"/>
  <c r="DK65" i="1"/>
  <c r="DK68" i="1"/>
  <c r="DK66" i="1"/>
  <c r="DK69" i="1"/>
  <c r="DK77" i="1"/>
  <c r="DK78" i="1" s="1"/>
  <c r="DK79" i="1" s="1"/>
  <c r="DF40" i="6"/>
  <c r="DF42" i="6" s="1"/>
  <c r="DF41" i="5"/>
  <c r="DJ46" i="7"/>
  <c r="DK29" i="7"/>
  <c r="DI57" i="1"/>
  <c r="DI79" i="1"/>
  <c r="DF40" i="9"/>
  <c r="DF42" i="9" s="1"/>
  <c r="DF41" i="8"/>
  <c r="U46" i="6"/>
  <c r="U47" i="6" s="1"/>
  <c r="U48" i="6" s="1"/>
  <c r="U50" i="6" s="1"/>
  <c r="V75" i="5"/>
  <c r="U50" i="5"/>
  <c r="U51" i="5" s="1"/>
  <c r="U59" i="5" s="1"/>
  <c r="DC64" i="8"/>
  <c r="DC65" i="8" s="1"/>
  <c r="DJ46" i="4"/>
  <c r="DK29" i="4"/>
  <c r="DJ78" i="1"/>
  <c r="DJ79" i="1" s="1"/>
  <c r="DH36" i="9"/>
  <c r="DH40" i="3" s="1"/>
  <c r="DH41" i="3" s="1"/>
  <c r="DH47" i="8"/>
  <c r="EC47" i="8" s="1"/>
  <c r="M18" i="8" s="1"/>
  <c r="EC45" i="8"/>
  <c r="DI46" i="4"/>
  <c r="DJ71" i="1"/>
  <c r="DL35" i="7"/>
  <c r="DJ46" i="8"/>
  <c r="DJ37" i="9" s="1"/>
  <c r="DJ46" i="5"/>
  <c r="DJ37" i="6" s="1"/>
  <c r="V46" i="9"/>
  <c r="V47" i="9" s="1"/>
  <c r="V48" i="9" s="1"/>
  <c r="V50" i="9" s="1"/>
  <c r="V50" i="8"/>
  <c r="V51" i="8" s="1"/>
  <c r="V59" i="8" s="1"/>
  <c r="W75" i="8"/>
  <c r="DG39" i="8"/>
  <c r="DG39" i="5"/>
  <c r="DH92" i="1"/>
  <c r="DK44" i="6"/>
  <c r="DL53" i="5"/>
  <c r="DK57" i="1" l="1"/>
  <c r="DM27" i="9"/>
  <c r="DM27" i="8"/>
  <c r="DM27" i="6"/>
  <c r="DM31" i="7"/>
  <c r="DM27" i="5"/>
  <c r="DM31" i="4"/>
  <c r="DM62" i="1"/>
  <c r="DM69" i="1"/>
  <c r="DM61" i="1"/>
  <c r="DM59" i="1"/>
  <c r="DM64" i="1"/>
  <c r="DM54" i="1"/>
  <c r="DM65" i="1"/>
  <c r="DM60" i="1"/>
  <c r="DM55" i="1"/>
  <c r="DM68" i="1"/>
  <c r="DM66" i="1"/>
  <c r="DM63" i="1"/>
  <c r="DM67" i="1"/>
  <c r="DL31" i="2"/>
  <c r="DD64" i="5"/>
  <c r="DD65" i="5" s="1"/>
  <c r="DL44" i="6"/>
  <c r="DM53" i="5"/>
  <c r="DD64" i="8"/>
  <c r="DD65" i="8" s="1"/>
  <c r="DI90" i="1"/>
  <c r="DJ90" i="1" s="1"/>
  <c r="DK90" i="1" s="1"/>
  <c r="DI53" i="4"/>
  <c r="DI45" i="5" s="1"/>
  <c r="DK71" i="1"/>
  <c r="V61" i="2"/>
  <c r="V32" i="2"/>
  <c r="V67" i="4"/>
  <c r="V68" i="4" s="1"/>
  <c r="DH62" i="7"/>
  <c r="DH63" i="7" s="1"/>
  <c r="DH55" i="7"/>
  <c r="DI54" i="7"/>
  <c r="DI40" i="8"/>
  <c r="DI40" i="5"/>
  <c r="DJ109" i="1"/>
  <c r="DI53" i="7"/>
  <c r="DI45" i="8" s="1"/>
  <c r="DI34" i="5"/>
  <c r="DI73" i="1"/>
  <c r="DI34" i="8"/>
  <c r="W61" i="3"/>
  <c r="W32" i="3"/>
  <c r="W67" i="7"/>
  <c r="W68" i="7" s="1"/>
  <c r="W49" i="9"/>
  <c r="W76" i="8" s="1"/>
  <c r="V77" i="8"/>
  <c r="V32" i="8"/>
  <c r="DH37" i="8"/>
  <c r="DH37" i="5"/>
  <c r="DI88" i="1"/>
  <c r="DH93" i="1"/>
  <c r="EC93" i="1" s="1"/>
  <c r="EC88" i="1"/>
  <c r="DL29" i="7"/>
  <c r="DK46" i="7"/>
  <c r="V49" i="6"/>
  <c r="V76" i="5" s="1"/>
  <c r="U77" i="5"/>
  <c r="U32" i="5"/>
  <c r="DK46" i="8"/>
  <c r="DK37" i="9" s="1"/>
  <c r="DK46" i="5"/>
  <c r="DK37" i="6" s="1"/>
  <c r="DG40" i="9"/>
  <c r="DG42" i="9" s="1"/>
  <c r="DG41" i="8"/>
  <c r="DK85" i="1"/>
  <c r="DG40" i="6"/>
  <c r="DG42" i="6" s="1"/>
  <c r="DG41" i="5"/>
  <c r="DH39" i="8"/>
  <c r="EC39" i="8" s="1"/>
  <c r="DH39" i="5"/>
  <c r="EC39" i="5" s="1"/>
  <c r="DI92" i="1"/>
  <c r="EC92" i="1"/>
  <c r="DL31" i="3"/>
  <c r="DJ85" i="1"/>
  <c r="DH38" i="8"/>
  <c r="EC38" i="8" s="1"/>
  <c r="DH38" i="5"/>
  <c r="EC38" i="5" s="1"/>
  <c r="EC91" i="1"/>
  <c r="DN46" i="1"/>
  <c r="DK44" i="9"/>
  <c r="DL53" i="8"/>
  <c r="DN76" i="1"/>
  <c r="DO31" i="1"/>
  <c r="DO44" i="1" s="1"/>
  <c r="DO46" i="1" s="1"/>
  <c r="DP34" i="1"/>
  <c r="DP42" i="1" s="1"/>
  <c r="DJ26" i="9"/>
  <c r="DJ26" i="8"/>
  <c r="DJ73" i="7"/>
  <c r="DJ30" i="7"/>
  <c r="DJ49" i="7" s="1"/>
  <c r="DJ53" i="7" s="1"/>
  <c r="DJ45" i="8" s="1"/>
  <c r="DJ26" i="6"/>
  <c r="DJ26" i="5"/>
  <c r="DJ73" i="4"/>
  <c r="DJ30" i="4"/>
  <c r="DJ49" i="4" s="1"/>
  <c r="DJ53" i="4" s="1"/>
  <c r="DJ45" i="5" s="1"/>
  <c r="DJ28" i="3"/>
  <c r="DJ28" i="2"/>
  <c r="DK35" i="1"/>
  <c r="DJ54" i="4"/>
  <c r="DI91" i="1"/>
  <c r="DJ91" i="1" s="1"/>
  <c r="DI85" i="1"/>
  <c r="DL36" i="1"/>
  <c r="DM77" i="1" s="1"/>
  <c r="DL29" i="4"/>
  <c r="DJ34" i="5"/>
  <c r="DJ73" i="1"/>
  <c r="DJ34" i="8"/>
  <c r="DO42" i="1"/>
  <c r="DO76" i="1" s="1"/>
  <c r="DP45" i="1" l="1"/>
  <c r="DP76" i="1" s="1"/>
  <c r="DJ38" i="8"/>
  <c r="DJ38" i="5"/>
  <c r="DK91" i="1"/>
  <c r="DE64" i="5"/>
  <c r="DE65" i="5" s="1"/>
  <c r="DE64" i="8"/>
  <c r="DE65" i="8" s="1"/>
  <c r="DL44" i="9"/>
  <c r="DM53" i="8"/>
  <c r="DI62" i="7"/>
  <c r="DI63" i="7" s="1"/>
  <c r="DI55" i="7"/>
  <c r="DL60" i="3"/>
  <c r="DJ35" i="9"/>
  <c r="DI35" i="9"/>
  <c r="DI37" i="3"/>
  <c r="DI37" i="2"/>
  <c r="DI37" i="8"/>
  <c r="DI37" i="5"/>
  <c r="DJ88" i="1"/>
  <c r="DI93" i="1"/>
  <c r="DI38" i="8"/>
  <c r="DI38" i="5"/>
  <c r="U35" i="5"/>
  <c r="U42" i="5" s="1"/>
  <c r="U61" i="5" s="1"/>
  <c r="DH40" i="6"/>
  <c r="DH42" i="6" s="1"/>
  <c r="DH41" i="5"/>
  <c r="EC41" i="5" s="1"/>
  <c r="M17" i="5" s="1"/>
  <c r="EC37" i="5"/>
  <c r="DJ35" i="6"/>
  <c r="DI35" i="6"/>
  <c r="DN47" i="1"/>
  <c r="DI39" i="8"/>
  <c r="DI39" i="5"/>
  <c r="DJ92" i="1"/>
  <c r="DH40" i="9"/>
  <c r="DH42" i="9" s="1"/>
  <c r="DH41" i="8"/>
  <c r="EC41" i="8" s="1"/>
  <c r="M17" i="8" s="1"/>
  <c r="EC37" i="8"/>
  <c r="V31" i="6"/>
  <c r="V38" i="6" s="1"/>
  <c r="V56" i="5"/>
  <c r="V69" i="4"/>
  <c r="V30" i="2"/>
  <c r="V34" i="2" s="1"/>
  <c r="DJ36" i="9"/>
  <c r="DJ47" i="8"/>
  <c r="DI36" i="9"/>
  <c r="DI47" i="8"/>
  <c r="DL27" i="9"/>
  <c r="DL27" i="8"/>
  <c r="DL31" i="7"/>
  <c r="DL27" i="6"/>
  <c r="DL27" i="5"/>
  <c r="DL31" i="4"/>
  <c r="DL62" i="1"/>
  <c r="DL69" i="1"/>
  <c r="DL60" i="1"/>
  <c r="DL59" i="1"/>
  <c r="DL61" i="1"/>
  <c r="DL54" i="1"/>
  <c r="DL55" i="1"/>
  <c r="DL68" i="1"/>
  <c r="DL66" i="1"/>
  <c r="DL67" i="1"/>
  <c r="DL64" i="1"/>
  <c r="DL65" i="1"/>
  <c r="DL63" i="1"/>
  <c r="DL77" i="1"/>
  <c r="DL78" i="1" s="1"/>
  <c r="V35" i="8"/>
  <c r="V42" i="8" s="1"/>
  <c r="V61" i="8" s="1"/>
  <c r="DK26" i="9"/>
  <c r="DK73" i="7"/>
  <c r="DK26" i="8"/>
  <c r="DK30" i="7"/>
  <c r="DK49" i="7" s="1"/>
  <c r="DK53" i="7" s="1"/>
  <c r="DK45" i="8" s="1"/>
  <c r="DK26" i="6"/>
  <c r="DK26" i="5"/>
  <c r="DK73" i="4"/>
  <c r="DK28" i="3"/>
  <c r="DK30" i="4"/>
  <c r="DK49" i="4" s="1"/>
  <c r="DK53" i="4" s="1"/>
  <c r="DK45" i="5" s="1"/>
  <c r="DK28" i="2"/>
  <c r="DL35" i="1"/>
  <c r="DJ40" i="8"/>
  <c r="DJ40" i="5"/>
  <c r="DK109" i="1"/>
  <c r="DL60" i="2"/>
  <c r="DI36" i="6"/>
  <c r="DI47" i="5"/>
  <c r="DP31" i="1"/>
  <c r="DP44" i="1" s="1"/>
  <c r="DP46" i="1" s="1"/>
  <c r="DQ34" i="1"/>
  <c r="DQ42" i="1" s="1"/>
  <c r="DQ45" i="1"/>
  <c r="DK73" i="1"/>
  <c r="DK34" i="8"/>
  <c r="DK35" i="9" s="1"/>
  <c r="DK34" i="5"/>
  <c r="DK35" i="6" s="1"/>
  <c r="DJ62" i="4"/>
  <c r="DJ63" i="4" s="1"/>
  <c r="DJ55" i="4"/>
  <c r="DK46" i="4"/>
  <c r="DK54" i="4" s="1"/>
  <c r="DL46" i="4"/>
  <c r="DM29" i="4"/>
  <c r="DM29" i="7"/>
  <c r="DL46" i="7"/>
  <c r="DJ54" i="7"/>
  <c r="DM44" i="6"/>
  <c r="DN53" i="5"/>
  <c r="DJ36" i="6"/>
  <c r="DJ47" i="5"/>
  <c r="DK37" i="2"/>
  <c r="DK37" i="3"/>
  <c r="W31" i="9"/>
  <c r="W38" i="9" s="1"/>
  <c r="W56" i="8"/>
  <c r="W69" i="7"/>
  <c r="W30" i="3"/>
  <c r="W34" i="3" s="1"/>
  <c r="DJ37" i="3"/>
  <c r="DJ37" i="2"/>
  <c r="DI54" i="4"/>
  <c r="DM57" i="1"/>
  <c r="DM71" i="1"/>
  <c r="DJ40" i="3" l="1"/>
  <c r="DK54" i="7"/>
  <c r="DJ40" i="2"/>
  <c r="DF64" i="5"/>
  <c r="DF65" i="5" s="1"/>
  <c r="DM73" i="1"/>
  <c r="DM34" i="8"/>
  <c r="DM34" i="5"/>
  <c r="DN44" i="6"/>
  <c r="DO53" i="5"/>
  <c r="V57" i="5"/>
  <c r="V58" i="5" s="1"/>
  <c r="DI40" i="3"/>
  <c r="DF64" i="8"/>
  <c r="DF65" i="8" s="1"/>
  <c r="DM46" i="8"/>
  <c r="DM46" i="5"/>
  <c r="DQ76" i="1"/>
  <c r="DI62" i="4"/>
  <c r="DI63" i="4" s="1"/>
  <c r="DI55" i="4"/>
  <c r="DR34" i="1"/>
  <c r="DR42" i="1" s="1"/>
  <c r="DQ31" i="1"/>
  <c r="DQ44" i="1" s="1"/>
  <c r="DQ46" i="1" s="1"/>
  <c r="DL26" i="9"/>
  <c r="DL26" i="8"/>
  <c r="DL73" i="7"/>
  <c r="DL30" i="7"/>
  <c r="DL49" i="7" s="1"/>
  <c r="DL26" i="6"/>
  <c r="DL26" i="5"/>
  <c r="DL73" i="4"/>
  <c r="DL30" i="4"/>
  <c r="DL49" i="4" s="1"/>
  <c r="DL53" i="4" s="1"/>
  <c r="DL45" i="5" s="1"/>
  <c r="DL28" i="3"/>
  <c r="DL28" i="2"/>
  <c r="DM35" i="1"/>
  <c r="V43" i="2"/>
  <c r="V63" i="2"/>
  <c r="DN36" i="1"/>
  <c r="DJ37" i="8"/>
  <c r="DJ37" i="5"/>
  <c r="DK88" i="1"/>
  <c r="DJ93" i="1"/>
  <c r="DJ59" i="2"/>
  <c r="DJ39" i="2"/>
  <c r="DJ41" i="2" s="1"/>
  <c r="DI40" i="2"/>
  <c r="DI40" i="6"/>
  <c r="DI41" i="5"/>
  <c r="DO47" i="1"/>
  <c r="DO36" i="1" s="1"/>
  <c r="DI40" i="9"/>
  <c r="DI41" i="8"/>
  <c r="W63" i="3"/>
  <c r="W43" i="3"/>
  <c r="DL57" i="1"/>
  <c r="DJ59" i="3"/>
  <c r="DJ39" i="3"/>
  <c r="DJ41" i="3" s="1"/>
  <c r="DK38" i="8"/>
  <c r="DK38" i="5"/>
  <c r="W74" i="8"/>
  <c r="W73" i="8" s="1"/>
  <c r="W58" i="3"/>
  <c r="DL71" i="1"/>
  <c r="DK36" i="6"/>
  <c r="DK40" i="2" s="1"/>
  <c r="DK47" i="5"/>
  <c r="V58" i="2"/>
  <c r="V74" i="5"/>
  <c r="V73" i="5" s="1"/>
  <c r="DJ62" i="7"/>
  <c r="DJ63" i="7" s="1"/>
  <c r="DJ55" i="7"/>
  <c r="W57" i="8"/>
  <c r="W58" i="8" s="1"/>
  <c r="DN29" i="7"/>
  <c r="DM46" i="7"/>
  <c r="DK59" i="3"/>
  <c r="DK39" i="3"/>
  <c r="DN29" i="4"/>
  <c r="DK62" i="7"/>
  <c r="DK63" i="7" s="1"/>
  <c r="DK55" i="7"/>
  <c r="DK36" i="9"/>
  <c r="DK40" i="3" s="1"/>
  <c r="DK47" i="8"/>
  <c r="DL46" i="8"/>
  <c r="DL37" i="9" s="1"/>
  <c r="DL46" i="5"/>
  <c r="DL37" i="6" s="1"/>
  <c r="DI59" i="2"/>
  <c r="DI39" i="2"/>
  <c r="DM44" i="9"/>
  <c r="DN53" i="8"/>
  <c r="DK62" i="4"/>
  <c r="DK63" i="4" s="1"/>
  <c r="DK55" i="4"/>
  <c r="DK59" i="2"/>
  <c r="DK39" i="2"/>
  <c r="DL54" i="4"/>
  <c r="DK40" i="8"/>
  <c r="DK40" i="5"/>
  <c r="DL109" i="1"/>
  <c r="DL79" i="1"/>
  <c r="DJ39" i="8"/>
  <c r="DJ39" i="5"/>
  <c r="DK92" i="1"/>
  <c r="DI59" i="3"/>
  <c r="DI39" i="3"/>
  <c r="DM78" i="1"/>
  <c r="DM79" i="1" s="1"/>
  <c r="V64" i="2" l="1"/>
  <c r="DG64" i="8"/>
  <c r="DG65" i="8" s="1"/>
  <c r="DG64" i="5"/>
  <c r="DG65" i="5" s="1"/>
  <c r="DM46" i="4"/>
  <c r="V62" i="2"/>
  <c r="V45" i="2"/>
  <c r="V46" i="2" s="1"/>
  <c r="V47" i="2" s="1"/>
  <c r="DR45" i="1"/>
  <c r="DR76" i="1" s="1"/>
  <c r="DO44" i="6"/>
  <c r="DP53" i="5"/>
  <c r="DN46" i="4"/>
  <c r="DO29" i="4"/>
  <c r="DK41" i="3"/>
  <c r="DS34" i="1"/>
  <c r="DR31" i="1"/>
  <c r="DR44" i="1" s="1"/>
  <c r="DS45" i="1"/>
  <c r="DL36" i="6"/>
  <c r="DL47" i="5"/>
  <c r="DK39" i="8"/>
  <c r="DK39" i="5"/>
  <c r="DL92" i="1"/>
  <c r="DK37" i="8"/>
  <c r="DK37" i="5"/>
  <c r="DK93" i="1"/>
  <c r="DL88" i="1"/>
  <c r="DP47" i="1"/>
  <c r="DP36" i="1" s="1"/>
  <c r="DL91" i="1"/>
  <c r="DL85" i="1"/>
  <c r="DN44" i="9"/>
  <c r="DO53" i="8"/>
  <c r="DL73" i="1"/>
  <c r="DL34" i="5"/>
  <c r="DL34" i="8"/>
  <c r="DL90" i="1"/>
  <c r="DM90" i="1" s="1"/>
  <c r="DI42" i="9"/>
  <c r="DJ40" i="6"/>
  <c r="DJ42" i="6" s="1"/>
  <c r="DJ41" i="5"/>
  <c r="DN46" i="7"/>
  <c r="DO29" i="7"/>
  <c r="W64" i="3"/>
  <c r="DO27" i="9"/>
  <c r="DO27" i="8"/>
  <c r="DO31" i="7"/>
  <c r="DO27" i="6"/>
  <c r="DO27" i="5"/>
  <c r="DO31" i="4"/>
  <c r="DO69" i="1"/>
  <c r="DO59" i="1"/>
  <c r="DO62" i="1"/>
  <c r="DO55" i="1"/>
  <c r="DO60" i="1"/>
  <c r="DO61" i="1"/>
  <c r="DO67" i="1"/>
  <c r="DO54" i="1"/>
  <c r="DO65" i="1"/>
  <c r="DO64" i="1"/>
  <c r="DO68" i="1"/>
  <c r="DO63" i="1"/>
  <c r="DO66" i="1"/>
  <c r="DO77" i="1"/>
  <c r="DJ40" i="9"/>
  <c r="DJ42" i="9" s="1"/>
  <c r="DJ41" i="8"/>
  <c r="DL53" i="7"/>
  <c r="DM37" i="6"/>
  <c r="W71" i="8"/>
  <c r="W68" i="8"/>
  <c r="W67" i="8"/>
  <c r="W72" i="8"/>
  <c r="DM37" i="9"/>
  <c r="DM26" i="9"/>
  <c r="DM26" i="8"/>
  <c r="DM73" i="7"/>
  <c r="DM30" i="7"/>
  <c r="DM49" i="7" s="1"/>
  <c r="DM53" i="7" s="1"/>
  <c r="DM45" i="8" s="1"/>
  <c r="DM26" i="6"/>
  <c r="DM26" i="5"/>
  <c r="DM73" i="4"/>
  <c r="DM30" i="4"/>
  <c r="DM49" i="4" s="1"/>
  <c r="DM28" i="2"/>
  <c r="DM28" i="3"/>
  <c r="DN35" i="1"/>
  <c r="DL40" i="8"/>
  <c r="DL40" i="5"/>
  <c r="DM109" i="1"/>
  <c r="DL62" i="4"/>
  <c r="DL63" i="4" s="1"/>
  <c r="DL55" i="4"/>
  <c r="DI41" i="3"/>
  <c r="DK41" i="2"/>
  <c r="DI41" i="2"/>
  <c r="DI42" i="6"/>
  <c r="DN27" i="9"/>
  <c r="DN27" i="8"/>
  <c r="DN31" i="7"/>
  <c r="DO35" i="7" s="1"/>
  <c r="DN27" i="6"/>
  <c r="DN27" i="5"/>
  <c r="DN31" i="4"/>
  <c r="DO35" i="4" s="1"/>
  <c r="DN69" i="1"/>
  <c r="DN60" i="1"/>
  <c r="DN63" i="1"/>
  <c r="DN59" i="1"/>
  <c r="DN61" i="1"/>
  <c r="DN67" i="1"/>
  <c r="DN66" i="1"/>
  <c r="DN65" i="1"/>
  <c r="DN62" i="1"/>
  <c r="DN55" i="1"/>
  <c r="DN64" i="1"/>
  <c r="DN68" i="1"/>
  <c r="DN54" i="1"/>
  <c r="DN77" i="1"/>
  <c r="DN78" i="1" s="1"/>
  <c r="DM91" i="1"/>
  <c r="DM85" i="1"/>
  <c r="V68" i="5"/>
  <c r="V71" i="5"/>
  <c r="V67" i="5"/>
  <c r="V72" i="5"/>
  <c r="W45" i="3"/>
  <c r="W46" i="3" s="1"/>
  <c r="W47" i="3" s="1"/>
  <c r="W62" i="3"/>
  <c r="DH64" i="5" l="1"/>
  <c r="DH65" i="5" s="1"/>
  <c r="DN57" i="1"/>
  <c r="DN79" i="1"/>
  <c r="DO46" i="8"/>
  <c r="DO46" i="5"/>
  <c r="DO71" i="1"/>
  <c r="DL39" i="8"/>
  <c r="DL39" i="5"/>
  <c r="DM92" i="1"/>
  <c r="DO31" i="2"/>
  <c r="DM53" i="4"/>
  <c r="DM45" i="5" s="1"/>
  <c r="W49" i="8"/>
  <c r="DL37" i="3"/>
  <c r="DL37" i="2"/>
  <c r="DP29" i="4"/>
  <c r="V49" i="5"/>
  <c r="DO31" i="3"/>
  <c r="DL38" i="8"/>
  <c r="DL38" i="5"/>
  <c r="DO57" i="1"/>
  <c r="DM54" i="7"/>
  <c r="DP44" i="6"/>
  <c r="DQ53" i="5"/>
  <c r="DM37" i="2"/>
  <c r="DM37" i="3"/>
  <c r="DL45" i="8"/>
  <c r="DL54" i="7"/>
  <c r="DP27" i="9"/>
  <c r="DP27" i="8"/>
  <c r="DP31" i="7"/>
  <c r="DP27" i="6"/>
  <c r="DP27" i="5"/>
  <c r="DP31" i="4"/>
  <c r="DP69" i="1"/>
  <c r="DP62" i="1"/>
  <c r="DP61" i="1"/>
  <c r="DP55" i="1"/>
  <c r="DP54" i="1"/>
  <c r="DP63" i="1"/>
  <c r="DP59" i="1"/>
  <c r="DP60" i="1"/>
  <c r="DP65" i="1"/>
  <c r="DP68" i="1"/>
  <c r="DP64" i="1"/>
  <c r="DP67" i="1"/>
  <c r="DP66" i="1"/>
  <c r="DP77" i="1"/>
  <c r="DP78" i="1" s="1"/>
  <c r="DP79" i="1" s="1"/>
  <c r="DH64" i="8"/>
  <c r="DH65" i="8" s="1"/>
  <c r="DM38" i="8"/>
  <c r="DM38" i="5"/>
  <c r="DM36" i="9"/>
  <c r="DM47" i="8"/>
  <c r="DM35" i="9"/>
  <c r="DL35" i="9"/>
  <c r="DL37" i="8"/>
  <c r="DL37" i="5"/>
  <c r="DL93" i="1"/>
  <c r="DM88" i="1"/>
  <c r="DM35" i="6"/>
  <c r="DL35" i="6"/>
  <c r="DN46" i="8"/>
  <c r="DN37" i="9" s="1"/>
  <c r="DN46" i="5"/>
  <c r="DN37" i="6" s="1"/>
  <c r="DN71" i="1"/>
  <c r="DM40" i="8"/>
  <c r="DM40" i="5"/>
  <c r="DN109" i="1"/>
  <c r="DP29" i="7"/>
  <c r="DO46" i="7"/>
  <c r="DK40" i="6"/>
  <c r="DK41" i="5"/>
  <c r="DS31" i="1"/>
  <c r="DS44" i="1" s="1"/>
  <c r="DS46" i="1" s="1"/>
  <c r="DT34" i="1"/>
  <c r="DT31" i="1" s="1"/>
  <c r="DT44" i="1" s="1"/>
  <c r="DR46" i="1"/>
  <c r="DQ47" i="1"/>
  <c r="DQ36" i="1" s="1"/>
  <c r="DN26" i="9"/>
  <c r="DN73" i="7"/>
  <c r="DN26" i="8"/>
  <c r="DN30" i="7"/>
  <c r="DN49" i="7" s="1"/>
  <c r="DN26" i="6"/>
  <c r="DN26" i="5"/>
  <c r="DN73" i="4"/>
  <c r="DN30" i="4"/>
  <c r="DN49" i="4" s="1"/>
  <c r="DN53" i="4" s="1"/>
  <c r="DN45" i="5" s="1"/>
  <c r="DN28" i="3"/>
  <c r="DN28" i="2"/>
  <c r="DO35" i="1"/>
  <c r="DO78" i="1"/>
  <c r="DO79" i="1" s="1"/>
  <c r="DO44" i="9"/>
  <c r="DP53" i="8"/>
  <c r="DK40" i="9"/>
  <c r="DK41" i="8"/>
  <c r="DS42" i="1"/>
  <c r="DS76" i="1" s="1"/>
  <c r="DM54" i="4" l="1"/>
  <c r="DM40" i="3"/>
  <c r="DR47" i="1"/>
  <c r="DR36" i="1" s="1"/>
  <c r="DI64" i="8"/>
  <c r="DI65" i="8" s="1"/>
  <c r="DK42" i="6"/>
  <c r="DL40" i="9"/>
  <c r="DL42" i="9" s="1"/>
  <c r="DL41" i="8"/>
  <c r="DQ44" i="6"/>
  <c r="DR53" i="5"/>
  <c r="DM36" i="6"/>
  <c r="DM47" i="5"/>
  <c r="V46" i="6"/>
  <c r="V47" i="6" s="1"/>
  <c r="V48" i="6" s="1"/>
  <c r="V50" i="6" s="1"/>
  <c r="W75" i="5"/>
  <c r="V50" i="5"/>
  <c r="V51" i="5" s="1"/>
  <c r="V59" i="5" s="1"/>
  <c r="DM40" i="2"/>
  <c r="DP46" i="4"/>
  <c r="DQ29" i="4"/>
  <c r="DO34" i="5"/>
  <c r="DO73" i="1"/>
  <c r="DO34" i="8"/>
  <c r="DM55" i="4"/>
  <c r="DM62" i="4"/>
  <c r="DM63" i="4" s="1"/>
  <c r="DP46" i="7"/>
  <c r="DQ29" i="7"/>
  <c r="DO37" i="6"/>
  <c r="DO85" i="1"/>
  <c r="DN40" i="8"/>
  <c r="DN40" i="5"/>
  <c r="DO109" i="1"/>
  <c r="DM55" i="7"/>
  <c r="DM62" i="7"/>
  <c r="DM63" i="7" s="1"/>
  <c r="DO37" i="9"/>
  <c r="DN53" i="7"/>
  <c r="DQ27" i="9"/>
  <c r="DQ27" i="8"/>
  <c r="DQ31" i="7"/>
  <c r="DR35" i="7" s="1"/>
  <c r="DQ27" i="6"/>
  <c r="DQ27" i="5"/>
  <c r="DQ31" i="4"/>
  <c r="DR35" i="4" s="1"/>
  <c r="DQ66" i="1"/>
  <c r="DQ62" i="1"/>
  <c r="DQ69" i="1"/>
  <c r="DQ60" i="1"/>
  <c r="DQ54" i="1"/>
  <c r="DQ59" i="1"/>
  <c r="DQ67" i="1"/>
  <c r="DQ61" i="1"/>
  <c r="DQ64" i="1"/>
  <c r="DQ65" i="1"/>
  <c r="DQ68" i="1"/>
  <c r="DQ55" i="1"/>
  <c r="DQ63" i="1"/>
  <c r="DQ77" i="1"/>
  <c r="DQ78" i="1" s="1"/>
  <c r="DQ79" i="1" s="1"/>
  <c r="DL59" i="2"/>
  <c r="DL39" i="2"/>
  <c r="DL40" i="2"/>
  <c r="DO26" i="9"/>
  <c r="DO73" i="7"/>
  <c r="DO26" i="8"/>
  <c r="DO30" i="7"/>
  <c r="DO49" i="7" s="1"/>
  <c r="DO53" i="7" s="1"/>
  <c r="DO45" i="8" s="1"/>
  <c r="DO26" i="6"/>
  <c r="DO26" i="5"/>
  <c r="DO73" i="4"/>
  <c r="DO30" i="4"/>
  <c r="DO49" i="4" s="1"/>
  <c r="DO53" i="4" s="1"/>
  <c r="DO45" i="5" s="1"/>
  <c r="DO28" i="2"/>
  <c r="DO28" i="3"/>
  <c r="DP35" i="1"/>
  <c r="DR27" i="9"/>
  <c r="DR27" i="8"/>
  <c r="DR31" i="7"/>
  <c r="DR27" i="6"/>
  <c r="DR27" i="5"/>
  <c r="DR31" i="4"/>
  <c r="DR63" i="1"/>
  <c r="DR62" i="1"/>
  <c r="DR69" i="1"/>
  <c r="DR59" i="1"/>
  <c r="DR66" i="1"/>
  <c r="DR61" i="1"/>
  <c r="DR68" i="1"/>
  <c r="DR60" i="1"/>
  <c r="DR64" i="1"/>
  <c r="DR67" i="1"/>
  <c r="DR55" i="1"/>
  <c r="DR54" i="1"/>
  <c r="DR65" i="1"/>
  <c r="DR77" i="1"/>
  <c r="DR78" i="1" s="1"/>
  <c r="DR79" i="1" s="1"/>
  <c r="DN54" i="4"/>
  <c r="DL59" i="3"/>
  <c r="DL39" i="3"/>
  <c r="DN91" i="1"/>
  <c r="DN85" i="1"/>
  <c r="DT45" i="1"/>
  <c r="DP71" i="1"/>
  <c r="DL40" i="3"/>
  <c r="DU44" i="1"/>
  <c r="DV44" i="1"/>
  <c r="DW44" i="1"/>
  <c r="DX44" i="1"/>
  <c r="DY44" i="1"/>
  <c r="DZ44" i="1"/>
  <c r="EA44" i="1"/>
  <c r="EB44" i="1"/>
  <c r="EC44" i="1"/>
  <c r="ED44" i="1"/>
  <c r="DN34" i="5"/>
  <c r="DN73" i="1"/>
  <c r="DN34" i="8"/>
  <c r="DL55" i="7"/>
  <c r="DL62" i="7"/>
  <c r="DL63" i="7" s="1"/>
  <c r="DN90" i="1"/>
  <c r="DO90" i="1" s="1"/>
  <c r="DM37" i="8"/>
  <c r="DM37" i="5"/>
  <c r="DM93" i="1"/>
  <c r="DN88" i="1"/>
  <c r="DP57" i="1"/>
  <c r="DL36" i="9"/>
  <c r="DL47" i="8"/>
  <c r="DO60" i="2"/>
  <c r="DN36" i="6"/>
  <c r="DN47" i="5"/>
  <c r="DK42" i="9"/>
  <c r="DT42" i="1"/>
  <c r="DM59" i="3"/>
  <c r="DM39" i="3"/>
  <c r="DM41" i="3" s="1"/>
  <c r="W46" i="9"/>
  <c r="W47" i="9" s="1"/>
  <c r="W48" i="9" s="1"/>
  <c r="W50" i="9" s="1"/>
  <c r="X75" i="8"/>
  <c r="W50" i="8"/>
  <c r="W51" i="8" s="1"/>
  <c r="W59" i="8" s="1"/>
  <c r="DO46" i="4"/>
  <c r="DO54" i="4" s="1"/>
  <c r="DI64" i="5"/>
  <c r="DI65" i="5" s="1"/>
  <c r="DP44" i="9"/>
  <c r="DQ53" i="8"/>
  <c r="DL40" i="6"/>
  <c r="DL42" i="6" s="1"/>
  <c r="DL41" i="5"/>
  <c r="DP46" i="8"/>
  <c r="DP37" i="9" s="1"/>
  <c r="DP46" i="5"/>
  <c r="DP37" i="6" s="1"/>
  <c r="DM59" i="2"/>
  <c r="DM39" i="2"/>
  <c r="DO60" i="3"/>
  <c r="DM39" i="8"/>
  <c r="DM39" i="5"/>
  <c r="DN92" i="1"/>
  <c r="DQ57" i="1" l="1"/>
  <c r="DS47" i="1"/>
  <c r="DS36" i="1" s="1"/>
  <c r="DS77" i="1"/>
  <c r="DR31" i="2"/>
  <c r="ED35" i="4"/>
  <c r="DR31" i="3"/>
  <c r="ED35" i="7"/>
  <c r="DJ64" i="5"/>
  <c r="DJ65" i="5" s="1"/>
  <c r="DJ64" i="8"/>
  <c r="DJ65" i="8" s="1"/>
  <c r="DM41" i="2"/>
  <c r="DO62" i="4"/>
  <c r="DO63" i="4" s="1"/>
  <c r="DO55" i="4"/>
  <c r="DM40" i="6"/>
  <c r="DM42" i="6" s="1"/>
  <c r="DM41" i="5"/>
  <c r="DT46" i="1"/>
  <c r="DV45" i="1"/>
  <c r="DW45" i="1"/>
  <c r="DX45" i="1"/>
  <c r="DY45" i="1"/>
  <c r="DZ45" i="1"/>
  <c r="EA45" i="1"/>
  <c r="EB45" i="1"/>
  <c r="EC45" i="1"/>
  <c r="ED45" i="1"/>
  <c r="DR57" i="1"/>
  <c r="DR44" i="6"/>
  <c r="DS53" i="5"/>
  <c r="DM40" i="9"/>
  <c r="DM41" i="8"/>
  <c r="DO47" i="8"/>
  <c r="DR29" i="7"/>
  <c r="DQ46" i="7"/>
  <c r="X61" i="3"/>
  <c r="X32" i="3"/>
  <c r="X67" i="7"/>
  <c r="X68" i="7" s="1"/>
  <c r="DN37" i="3"/>
  <c r="DN37" i="2"/>
  <c r="DQ46" i="8"/>
  <c r="DQ37" i="9" s="1"/>
  <c r="DQ46" i="5"/>
  <c r="DQ37" i="6" s="1"/>
  <c r="DO40" i="8"/>
  <c r="DO40" i="5"/>
  <c r="DP109" i="1"/>
  <c r="W61" i="2"/>
  <c r="W32" i="2"/>
  <c r="W67" i="4"/>
  <c r="W68" i="4" s="1"/>
  <c r="DN45" i="8"/>
  <c r="DN54" i="7"/>
  <c r="DN38" i="8"/>
  <c r="DN38" i="5"/>
  <c r="DL41" i="3"/>
  <c r="DT76" i="1"/>
  <c r="ED76" i="1" s="1"/>
  <c r="EE76" i="1" s="1"/>
  <c r="DU42" i="1"/>
  <c r="DV42" i="1"/>
  <c r="DW42" i="1"/>
  <c r="DX42" i="1"/>
  <c r="DY42" i="1"/>
  <c r="DZ42" i="1"/>
  <c r="EA42" i="1"/>
  <c r="EB42" i="1"/>
  <c r="EC42" i="1"/>
  <c r="ED42" i="1"/>
  <c r="X49" i="9"/>
  <c r="X76" i="8" s="1"/>
  <c r="W77" i="8"/>
  <c r="W32" i="8"/>
  <c r="DQ44" i="9"/>
  <c r="DR53" i="8"/>
  <c r="DP26" i="9"/>
  <c r="DP26" i="8"/>
  <c r="DP73" i="7"/>
  <c r="DP30" i="7"/>
  <c r="DP49" i="7" s="1"/>
  <c r="DP53" i="7" s="1"/>
  <c r="DP45" i="8" s="1"/>
  <c r="DP26" i="6"/>
  <c r="DP73" i="4"/>
  <c r="DP26" i="5"/>
  <c r="DP30" i="4"/>
  <c r="DP49" i="4" s="1"/>
  <c r="DP53" i="4" s="1"/>
  <c r="DP45" i="5" s="1"/>
  <c r="DP28" i="3"/>
  <c r="DP28" i="2"/>
  <c r="DQ35" i="1"/>
  <c r="DP73" i="1"/>
  <c r="DP34" i="8"/>
  <c r="DP35" i="9" s="1"/>
  <c r="DP34" i="5"/>
  <c r="DP35" i="6" s="1"/>
  <c r="DN62" i="4"/>
  <c r="DN63" i="4" s="1"/>
  <c r="DN55" i="4"/>
  <c r="DO37" i="3"/>
  <c r="DO37" i="2"/>
  <c r="W49" i="6"/>
  <c r="W76" i="5" s="1"/>
  <c r="V77" i="5"/>
  <c r="V32" i="5"/>
  <c r="DO54" i="7"/>
  <c r="DN39" i="8"/>
  <c r="DN39" i="5"/>
  <c r="DO92" i="1"/>
  <c r="DP85" i="1"/>
  <c r="DO35" i="9"/>
  <c r="DN35" i="9"/>
  <c r="EE44" i="1"/>
  <c r="DR46" i="8"/>
  <c r="DR37" i="9" s="1"/>
  <c r="DR46" i="5"/>
  <c r="DR37" i="6" s="1"/>
  <c r="DR71" i="1"/>
  <c r="DR85" i="1" s="1"/>
  <c r="DL41" i="2"/>
  <c r="DO91" i="1"/>
  <c r="DP90" i="1"/>
  <c r="DQ90" i="1" s="1"/>
  <c r="DO36" i="6"/>
  <c r="DO47" i="5"/>
  <c r="DQ46" i="4"/>
  <c r="DR29" i="4"/>
  <c r="DS78" i="1"/>
  <c r="DS79" i="1" s="1"/>
  <c r="DN37" i="8"/>
  <c r="DN37" i="5"/>
  <c r="DN93" i="1"/>
  <c r="DO88" i="1"/>
  <c r="DO35" i="6"/>
  <c r="DN35" i="6"/>
  <c r="DQ71" i="1"/>
  <c r="DQ85" i="1" s="1"/>
  <c r="EE45" i="1" l="1"/>
  <c r="DS62" i="1"/>
  <c r="DS69" i="1"/>
  <c r="DS60" i="1"/>
  <c r="DS65" i="1"/>
  <c r="DS61" i="1"/>
  <c r="DS27" i="9"/>
  <c r="DS64" i="1"/>
  <c r="DS27" i="8"/>
  <c r="DS59" i="1"/>
  <c r="DS71" i="1" s="1"/>
  <c r="DS31" i="7"/>
  <c r="DS63" i="1"/>
  <c r="DS27" i="5"/>
  <c r="DS27" i="6"/>
  <c r="DS55" i="1"/>
  <c r="DS67" i="1"/>
  <c r="DS31" i="4"/>
  <c r="DS54" i="1"/>
  <c r="DS66" i="1"/>
  <c r="DS68" i="1"/>
  <c r="DP54" i="4"/>
  <c r="DP62" i="4" s="1"/>
  <c r="DP63" i="4" s="1"/>
  <c r="DO40" i="2"/>
  <c r="DQ37" i="3"/>
  <c r="DQ37" i="2"/>
  <c r="DK64" i="5"/>
  <c r="DK65" i="5" s="1"/>
  <c r="DK64" i="8"/>
  <c r="DK65" i="8" s="1"/>
  <c r="DR37" i="3"/>
  <c r="DR37" i="2"/>
  <c r="DR44" i="9"/>
  <c r="DS53" i="8"/>
  <c r="DT47" i="1"/>
  <c r="DU46" i="1"/>
  <c r="DV46" i="1"/>
  <c r="DW46" i="1"/>
  <c r="DX46" i="1"/>
  <c r="DY46" i="1"/>
  <c r="DZ46" i="1"/>
  <c r="EA46" i="1"/>
  <c r="EB46" i="1"/>
  <c r="EC46" i="1"/>
  <c r="ED46" i="1"/>
  <c r="DO37" i="8"/>
  <c r="DO37" i="5"/>
  <c r="DO93" i="1"/>
  <c r="DP88" i="1"/>
  <c r="DP37" i="2"/>
  <c r="DP37" i="3"/>
  <c r="DQ26" i="9"/>
  <c r="DQ26" i="8"/>
  <c r="DQ73" i="7"/>
  <c r="DQ30" i="7"/>
  <c r="DQ49" i="7" s="1"/>
  <c r="DQ53" i="7" s="1"/>
  <c r="DQ45" i="8" s="1"/>
  <c r="DQ26" i="6"/>
  <c r="DQ73" i="4"/>
  <c r="DQ26" i="5"/>
  <c r="DQ30" i="4"/>
  <c r="DQ49" i="4" s="1"/>
  <c r="DQ53" i="4" s="1"/>
  <c r="DQ45" i="5" s="1"/>
  <c r="DQ28" i="3"/>
  <c r="DQ28" i="2"/>
  <c r="DR35" i="1"/>
  <c r="DN62" i="7"/>
  <c r="DN63" i="7" s="1"/>
  <c r="DN55" i="7"/>
  <c r="DR46" i="7"/>
  <c r="DS29" i="7"/>
  <c r="DN36" i="9"/>
  <c r="DN40" i="3" s="1"/>
  <c r="DN47" i="8"/>
  <c r="DR90" i="1"/>
  <c r="DP54" i="7"/>
  <c r="DN40" i="9"/>
  <c r="DN42" i="9" s="1"/>
  <c r="DN41" i="8"/>
  <c r="DP36" i="6"/>
  <c r="DP40" i="2" s="1"/>
  <c r="DP47" i="5"/>
  <c r="W35" i="8"/>
  <c r="W42" i="8" s="1"/>
  <c r="W61" i="8" s="1"/>
  <c r="EE42" i="1"/>
  <c r="DN40" i="2"/>
  <c r="DO62" i="7"/>
  <c r="DO63" i="7" s="1"/>
  <c r="DO55" i="7"/>
  <c r="N16" i="7"/>
  <c r="W31" i="6"/>
  <c r="W38" i="6" s="1"/>
  <c r="W56" i="5"/>
  <c r="W69" i="4"/>
  <c r="W30" i="2"/>
  <c r="W34" i="2" s="1"/>
  <c r="DO36" i="9"/>
  <c r="DO40" i="3" s="1"/>
  <c r="DR60" i="3"/>
  <c r="ED31" i="3"/>
  <c r="ED60" i="3" s="1"/>
  <c r="DN59" i="2"/>
  <c r="DN39" i="2"/>
  <c r="DP36" i="9"/>
  <c r="DP40" i="3" s="1"/>
  <c r="DP47" i="8"/>
  <c r="DN59" i="3"/>
  <c r="DN39" i="3"/>
  <c r="DM42" i="9"/>
  <c r="N16" i="4"/>
  <c r="DN40" i="6"/>
  <c r="DN41" i="5"/>
  <c r="DO38" i="8"/>
  <c r="DO38" i="5"/>
  <c r="DP91" i="1"/>
  <c r="DR73" i="1"/>
  <c r="DR34" i="5"/>
  <c r="DR34" i="8"/>
  <c r="DO59" i="2"/>
  <c r="DO39" i="2"/>
  <c r="DP40" i="8"/>
  <c r="DP40" i="5"/>
  <c r="DQ109" i="1"/>
  <c r="X31" i="9"/>
  <c r="X38" i="9" s="1"/>
  <c r="X56" i="8"/>
  <c r="X69" i="7"/>
  <c r="X30" i="3"/>
  <c r="X34" i="3" s="1"/>
  <c r="DR60" i="2"/>
  <c r="DW31" i="2"/>
  <c r="DW60" i="2" s="1"/>
  <c r="ED31" i="2"/>
  <c r="ED60" i="2" s="1"/>
  <c r="DO39" i="8"/>
  <c r="DO39" i="5"/>
  <c r="DP92" i="1"/>
  <c r="DS29" i="4"/>
  <c r="DR46" i="4"/>
  <c r="V35" i="5"/>
  <c r="V42" i="5" s="1"/>
  <c r="V61" i="5" s="1"/>
  <c r="DQ73" i="1"/>
  <c r="DQ34" i="8"/>
  <c r="DQ34" i="5"/>
  <c r="DO59" i="3"/>
  <c r="DO39" i="3"/>
  <c r="DS44" i="6"/>
  <c r="DT53" i="5"/>
  <c r="DS34" i="8" l="1"/>
  <c r="DS46" i="8"/>
  <c r="DS37" i="9" s="1"/>
  <c r="DS46" i="5"/>
  <c r="DS37" i="6" s="1"/>
  <c r="DR35" i="6"/>
  <c r="DQ54" i="4"/>
  <c r="DS34" i="5"/>
  <c r="DS35" i="6" s="1"/>
  <c r="DP55" i="4"/>
  <c r="DS57" i="1"/>
  <c r="DS85" i="1" s="1"/>
  <c r="DO41" i="2"/>
  <c r="DS35" i="9"/>
  <c r="DL64" i="5"/>
  <c r="DL65" i="5" s="1"/>
  <c r="DN41" i="3"/>
  <c r="W58" i="2"/>
  <c r="W74" i="5"/>
  <c r="W73" i="5" s="1"/>
  <c r="DQ36" i="9"/>
  <c r="DQ47" i="8"/>
  <c r="DR35" i="9"/>
  <c r="X63" i="3"/>
  <c r="X43" i="3"/>
  <c r="DP38" i="8"/>
  <c r="DP38" i="5"/>
  <c r="DQ91" i="1"/>
  <c r="DR59" i="2"/>
  <c r="DR39" i="2"/>
  <c r="DQ62" i="4"/>
  <c r="DQ63" i="4" s="1"/>
  <c r="DQ55" i="4"/>
  <c r="DQ35" i="9"/>
  <c r="DP59" i="3"/>
  <c r="DP39" i="3"/>
  <c r="DP41" i="3" s="1"/>
  <c r="DR59" i="3"/>
  <c r="DR39" i="3"/>
  <c r="X57" i="8"/>
  <c r="X58" i="8" s="1"/>
  <c r="DQ35" i="6"/>
  <c r="DR26" i="9"/>
  <c r="DR73" i="7"/>
  <c r="DR26" i="8"/>
  <c r="DR30" i="7"/>
  <c r="DR49" i="7" s="1"/>
  <c r="DR53" i="7" s="1"/>
  <c r="DR45" i="8" s="1"/>
  <c r="DR26" i="6"/>
  <c r="DR26" i="5"/>
  <c r="DR73" i="4"/>
  <c r="DR30" i="4"/>
  <c r="DR49" i="4" s="1"/>
  <c r="DR53" i="4" s="1"/>
  <c r="DR45" i="5" s="1"/>
  <c r="DR28" i="2"/>
  <c r="DR28" i="3"/>
  <c r="DS35" i="1"/>
  <c r="DP59" i="2"/>
  <c r="DP39" i="2"/>
  <c r="DP41" i="2" s="1"/>
  <c r="DL64" i="8"/>
  <c r="DL65" i="8" s="1"/>
  <c r="DT29" i="7"/>
  <c r="DS46" i="7"/>
  <c r="X74" i="8"/>
  <c r="X73" i="8" s="1"/>
  <c r="X58" i="3"/>
  <c r="DP37" i="8"/>
  <c r="DP37" i="5"/>
  <c r="DP93" i="1"/>
  <c r="DQ88" i="1"/>
  <c r="W57" i="5"/>
  <c r="W58" i="5" s="1"/>
  <c r="DQ40" i="8"/>
  <c r="DQ40" i="5"/>
  <c r="DR109" i="1"/>
  <c r="DN42" i="6"/>
  <c r="EE46" i="1"/>
  <c r="DT44" i="6"/>
  <c r="ED53" i="5"/>
  <c r="DT29" i="4"/>
  <c r="DS46" i="4"/>
  <c r="DQ36" i="6"/>
  <c r="DQ47" i="5"/>
  <c r="DO40" i="6"/>
  <c r="DO42" i="6" s="1"/>
  <c r="DO41" i="5"/>
  <c r="DT36" i="1"/>
  <c r="DU47" i="1"/>
  <c r="E13" i="1" s="1"/>
  <c r="E14" i="1" s="1"/>
  <c r="F14" i="1" s="1"/>
  <c r="DV47" i="1"/>
  <c r="F13" i="1" s="1"/>
  <c r="DW47" i="1"/>
  <c r="G13" i="1" s="1"/>
  <c r="DX47" i="1"/>
  <c r="H13" i="1" s="1"/>
  <c r="DY47" i="1"/>
  <c r="I13" i="1" s="1"/>
  <c r="DZ47" i="1"/>
  <c r="J13" i="1" s="1"/>
  <c r="EA47" i="1"/>
  <c r="K13" i="1" s="1"/>
  <c r="EB47" i="1"/>
  <c r="L13" i="1" s="1"/>
  <c r="EC47" i="1"/>
  <c r="M13" i="1" s="1"/>
  <c r="ED47" i="1"/>
  <c r="N13" i="1" s="1"/>
  <c r="DP39" i="8"/>
  <c r="DP39" i="5"/>
  <c r="DQ92" i="1"/>
  <c r="DP62" i="7"/>
  <c r="DP63" i="7" s="1"/>
  <c r="DP55" i="7"/>
  <c r="DO40" i="9"/>
  <c r="DO41" i="8"/>
  <c r="DQ54" i="7"/>
  <c r="W63" i="2"/>
  <c r="W43" i="2"/>
  <c r="DS44" i="9"/>
  <c r="DT53" i="8"/>
  <c r="DQ59" i="2"/>
  <c r="DQ39" i="2"/>
  <c r="DO41" i="3"/>
  <c r="DN41" i="2"/>
  <c r="DQ59" i="3"/>
  <c r="DQ39" i="3"/>
  <c r="DS37" i="3" l="1"/>
  <c r="DS37" i="2"/>
  <c r="DS90" i="1"/>
  <c r="DS73" i="1"/>
  <c r="X64" i="3"/>
  <c r="DR54" i="7"/>
  <c r="DR55" i="7" s="1"/>
  <c r="DR54" i="4"/>
  <c r="DM64" i="8"/>
  <c r="DM65" i="8" s="1"/>
  <c r="DM64" i="5"/>
  <c r="DM65" i="5" s="1"/>
  <c r="DQ55" i="7"/>
  <c r="DQ62" i="7"/>
  <c r="DQ63" i="7" s="1"/>
  <c r="DP40" i="6"/>
  <c r="DP42" i="6" s="1"/>
  <c r="DP41" i="5"/>
  <c r="DQ38" i="8"/>
  <c r="DQ38" i="5"/>
  <c r="DR91" i="1"/>
  <c r="DO42" i="9"/>
  <c r="DR36" i="6"/>
  <c r="DR40" i="2" s="1"/>
  <c r="DR41" i="2" s="1"/>
  <c r="DR47" i="5"/>
  <c r="W67" i="5"/>
  <c r="W71" i="5"/>
  <c r="W68" i="5"/>
  <c r="W72" i="5"/>
  <c r="DR62" i="7"/>
  <c r="DR63" i="7" s="1"/>
  <c r="DR40" i="8"/>
  <c r="DR40" i="5"/>
  <c r="DS109" i="1"/>
  <c r="X68" i="8"/>
  <c r="X71" i="8"/>
  <c r="X67" i="8"/>
  <c r="X72" i="8"/>
  <c r="W64" i="2"/>
  <c r="DT46" i="4"/>
  <c r="DU36" i="4"/>
  <c r="DU46" i="4" s="1"/>
  <c r="DV36" i="4"/>
  <c r="DV46" i="4" s="1"/>
  <c r="DW36" i="4"/>
  <c r="DW46" i="4" s="1"/>
  <c r="DX36" i="4"/>
  <c r="DX46" i="4" s="1"/>
  <c r="DY36" i="4"/>
  <c r="DY46" i="4" s="1"/>
  <c r="DZ36" i="4"/>
  <c r="DZ46" i="4" s="1"/>
  <c r="EA36" i="4"/>
  <c r="EA46" i="4" s="1"/>
  <c r="EB36" i="4"/>
  <c r="EB46" i="4" s="1"/>
  <c r="EC36" i="4"/>
  <c r="EC46" i="4" s="1"/>
  <c r="ED36" i="4"/>
  <c r="ED46" i="4" s="1"/>
  <c r="X62" i="3"/>
  <c r="X45" i="3"/>
  <c r="X46" i="3" s="1"/>
  <c r="X47" i="3" s="1"/>
  <c r="DT44" i="9"/>
  <c r="ED53" i="8"/>
  <c r="DQ40" i="3"/>
  <c r="DQ41" i="3" s="1"/>
  <c r="DQ39" i="8"/>
  <c r="DQ39" i="5"/>
  <c r="DR92" i="1"/>
  <c r="DR55" i="4"/>
  <c r="DR62" i="4"/>
  <c r="DR63" i="4" s="1"/>
  <c r="DT46" i="7"/>
  <c r="DU36" i="7"/>
  <c r="DV36" i="7"/>
  <c r="DW36" i="7"/>
  <c r="DX36" i="7"/>
  <c r="DY36" i="7"/>
  <c r="DZ36" i="7"/>
  <c r="EA36" i="7"/>
  <c r="EB36" i="7"/>
  <c r="EC36" i="7"/>
  <c r="ED36" i="7"/>
  <c r="DR36" i="9"/>
  <c r="DR40" i="3" s="1"/>
  <c r="DR41" i="3" s="1"/>
  <c r="DR47" i="8"/>
  <c r="DS59" i="2"/>
  <c r="DS39" i="2"/>
  <c r="DP40" i="9"/>
  <c r="DP42" i="9" s="1"/>
  <c r="DP41" i="8"/>
  <c r="DS59" i="3"/>
  <c r="DS39" i="3"/>
  <c r="G14" i="1"/>
  <c r="H14" i="1" s="1"/>
  <c r="I14" i="1" s="1"/>
  <c r="J14" i="1" s="1"/>
  <c r="K14" i="1" s="1"/>
  <c r="L14" i="1" s="1"/>
  <c r="M14" i="1" s="1"/>
  <c r="N14" i="1" s="1"/>
  <c r="DU44" i="6"/>
  <c r="DV44" i="6"/>
  <c r="DW44" i="6"/>
  <c r="DX44" i="6"/>
  <c r="DY44" i="6"/>
  <c r="DZ44" i="6"/>
  <c r="EA44" i="6"/>
  <c r="EB44" i="6"/>
  <c r="EC44" i="6"/>
  <c r="ED44" i="6"/>
  <c r="DT27" i="9"/>
  <c r="DT27" i="8"/>
  <c r="DT31" i="7"/>
  <c r="DT27" i="6"/>
  <c r="DT27" i="5"/>
  <c r="DT31" i="4"/>
  <c r="DT68" i="1"/>
  <c r="DT64" i="1"/>
  <c r="DT65" i="1"/>
  <c r="DT67" i="1"/>
  <c r="DT60" i="1"/>
  <c r="DT61" i="1"/>
  <c r="DT63" i="1"/>
  <c r="DT66" i="1"/>
  <c r="DT59" i="1"/>
  <c r="DT62" i="1"/>
  <c r="DT69" i="1"/>
  <c r="DT55" i="1"/>
  <c r="DT54" i="1"/>
  <c r="DT77" i="1"/>
  <c r="DV36" i="1"/>
  <c r="DW36" i="1"/>
  <c r="DX36" i="1"/>
  <c r="DY36" i="1"/>
  <c r="DZ36" i="1"/>
  <c r="EA36" i="1"/>
  <c r="EB36" i="1"/>
  <c r="EC36" i="1"/>
  <c r="ED36" i="1"/>
  <c r="W62" i="2"/>
  <c r="W45" i="2"/>
  <c r="W46" i="2" s="1"/>
  <c r="W47" i="2" s="1"/>
  <c r="DQ37" i="8"/>
  <c r="DQ37" i="5"/>
  <c r="DR88" i="1"/>
  <c r="DQ93" i="1"/>
  <c r="DQ40" i="2"/>
  <c r="DQ41" i="2" s="1"/>
  <c r="DS26" i="9"/>
  <c r="DS26" i="8"/>
  <c r="DS73" i="7"/>
  <c r="DS30" i="7"/>
  <c r="DS49" i="7" s="1"/>
  <c r="DS53" i="7" s="1"/>
  <c r="DS45" i="8" s="1"/>
  <c r="DS26" i="6"/>
  <c r="DS73" i="4"/>
  <c r="DS30" i="4"/>
  <c r="DS49" i="4" s="1"/>
  <c r="DS53" i="4" s="1"/>
  <c r="DS45" i="5" s="1"/>
  <c r="DS26" i="5"/>
  <c r="DS28" i="3"/>
  <c r="DS28" i="2"/>
  <c r="DT35" i="1"/>
  <c r="DS54" i="7" l="1"/>
  <c r="X49" i="8"/>
  <c r="W49" i="5"/>
  <c r="DN64" i="5"/>
  <c r="DN65" i="5" s="1"/>
  <c r="DN64" i="8"/>
  <c r="DN65" i="8" s="1"/>
  <c r="H17" i="7"/>
  <c r="DX46" i="7"/>
  <c r="DX27" i="9"/>
  <c r="H13" i="9" s="1"/>
  <c r="DX27" i="8"/>
  <c r="H13" i="8" s="1"/>
  <c r="DX31" i="7"/>
  <c r="H13" i="7" s="1"/>
  <c r="DX27" i="6"/>
  <c r="H13" i="6" s="1"/>
  <c r="DX27" i="5"/>
  <c r="H13" i="5" s="1"/>
  <c r="DX31" i="4"/>
  <c r="H13" i="4" s="1"/>
  <c r="DU63" i="1"/>
  <c r="DV63" i="1"/>
  <c r="DW63" i="1"/>
  <c r="DX63" i="1"/>
  <c r="DY63" i="1"/>
  <c r="DZ63" i="1"/>
  <c r="EA63" i="1"/>
  <c r="EB63" i="1"/>
  <c r="EC63" i="1"/>
  <c r="ED63" i="1"/>
  <c r="I17" i="7"/>
  <c r="DY46" i="7"/>
  <c r="L19" i="4"/>
  <c r="X46" i="9"/>
  <c r="X47" i="9" s="1"/>
  <c r="X48" i="9" s="1"/>
  <c r="X50" i="9" s="1"/>
  <c r="Y75" i="8"/>
  <c r="X50" i="8"/>
  <c r="X51" i="8" s="1"/>
  <c r="X59" i="8" s="1"/>
  <c r="W46" i="6"/>
  <c r="W47" i="6" s="1"/>
  <c r="W48" i="6" s="1"/>
  <c r="W50" i="6" s="1"/>
  <c r="X75" i="5"/>
  <c r="W50" i="5"/>
  <c r="W51" i="5" s="1"/>
  <c r="W59" i="5" s="1"/>
  <c r="DR37" i="8"/>
  <c r="DR37" i="5"/>
  <c r="DS88" i="1"/>
  <c r="DR93" i="1"/>
  <c r="DW27" i="9"/>
  <c r="G13" i="9" s="1"/>
  <c r="DW27" i="8"/>
  <c r="G13" i="8" s="1"/>
  <c r="DW31" i="7"/>
  <c r="G13" i="7" s="1"/>
  <c r="DW27" i="6"/>
  <c r="G13" i="6" s="1"/>
  <c r="DW27" i="5"/>
  <c r="G13" i="5" s="1"/>
  <c r="DW31" i="4"/>
  <c r="G13" i="4" s="1"/>
  <c r="G17" i="7"/>
  <c r="DW46" i="7"/>
  <c r="DS62" i="7"/>
  <c r="DS63" i="7" s="1"/>
  <c r="DS55" i="7"/>
  <c r="J19" i="4"/>
  <c r="DS40" i="8"/>
  <c r="DS40" i="5"/>
  <c r="DT109" i="1"/>
  <c r="DQ40" i="9"/>
  <c r="DQ42" i="9" s="1"/>
  <c r="DQ41" i="8"/>
  <c r="DU52" i="1"/>
  <c r="DV52" i="1"/>
  <c r="DW52" i="1"/>
  <c r="DX52" i="1"/>
  <c r="DY52" i="1"/>
  <c r="DZ52" i="1"/>
  <c r="EA52" i="1"/>
  <c r="EB52" i="1"/>
  <c r="EC52" i="1"/>
  <c r="ED52" i="1"/>
  <c r="DU67" i="1"/>
  <c r="DV67" i="1"/>
  <c r="DW67" i="1"/>
  <c r="DX67" i="1"/>
  <c r="DY67" i="1"/>
  <c r="DZ67" i="1"/>
  <c r="EA67" i="1"/>
  <c r="EB67" i="1"/>
  <c r="EC67" i="1"/>
  <c r="ED67" i="1"/>
  <c r="F17" i="7"/>
  <c r="DV46" i="7"/>
  <c r="I19" i="4"/>
  <c r="DS36" i="9"/>
  <c r="DS40" i="3" s="1"/>
  <c r="DS41" i="3" s="1"/>
  <c r="DS47" i="8"/>
  <c r="DT46" i="8"/>
  <c r="DT46" i="5"/>
  <c r="DV56" i="1"/>
  <c r="DW56" i="1"/>
  <c r="DX56" i="1"/>
  <c r="DY56" i="1"/>
  <c r="DZ56" i="1"/>
  <c r="EA56" i="1"/>
  <c r="EB56" i="1"/>
  <c r="EC56" i="1"/>
  <c r="ED56" i="1"/>
  <c r="DU65" i="1"/>
  <c r="DV65" i="1"/>
  <c r="DW65" i="1"/>
  <c r="DX65" i="1"/>
  <c r="DY65" i="1"/>
  <c r="DZ65" i="1"/>
  <c r="EA65" i="1"/>
  <c r="EB65" i="1"/>
  <c r="EC65" i="1"/>
  <c r="ED65" i="1"/>
  <c r="E17" i="7"/>
  <c r="DU46" i="7"/>
  <c r="H19" i="4"/>
  <c r="DS36" i="6"/>
  <c r="DS40" i="2" s="1"/>
  <c r="DS41" i="2" s="1"/>
  <c r="DS47" i="5"/>
  <c r="DU60" i="1"/>
  <c r="DV60" i="1"/>
  <c r="DW60" i="1"/>
  <c r="DX60" i="1"/>
  <c r="DY60" i="1"/>
  <c r="DZ60" i="1"/>
  <c r="EA60" i="1"/>
  <c r="EB60" i="1"/>
  <c r="EC60" i="1"/>
  <c r="ED60" i="1"/>
  <c r="DT78" i="1"/>
  <c r="ED77" i="1"/>
  <c r="EE77" i="1" s="1"/>
  <c r="DU64" i="1"/>
  <c r="DV64" i="1"/>
  <c r="DW64" i="1"/>
  <c r="DX64" i="1"/>
  <c r="DY64" i="1"/>
  <c r="DZ64" i="1"/>
  <c r="EA64" i="1"/>
  <c r="EB64" i="1"/>
  <c r="EC64" i="1"/>
  <c r="ED64" i="1"/>
  <c r="G19" i="4"/>
  <c r="DS54" i="4"/>
  <c r="ED27" i="9"/>
  <c r="N13" i="9" s="1"/>
  <c r="ED27" i="8"/>
  <c r="N13" i="8" s="1"/>
  <c r="ED31" i="7"/>
  <c r="N13" i="7" s="1"/>
  <c r="ED27" i="6"/>
  <c r="N13" i="6" s="1"/>
  <c r="ED27" i="5"/>
  <c r="N13" i="5" s="1"/>
  <c r="ED31" i="4"/>
  <c r="N13" i="4" s="1"/>
  <c r="DT57" i="1"/>
  <c r="DV54" i="1"/>
  <c r="DW54" i="1"/>
  <c r="DX54" i="1"/>
  <c r="DY54" i="1"/>
  <c r="DZ54" i="1"/>
  <c r="EA54" i="1"/>
  <c r="EB54" i="1"/>
  <c r="EC54" i="1"/>
  <c r="ED54" i="1"/>
  <c r="DU68" i="1"/>
  <c r="DV68" i="1"/>
  <c r="DW68" i="1"/>
  <c r="DX68" i="1"/>
  <c r="DY68" i="1"/>
  <c r="DZ68" i="1"/>
  <c r="EA68" i="1"/>
  <c r="EB68" i="1"/>
  <c r="EC68" i="1"/>
  <c r="ED68" i="1"/>
  <c r="DU44" i="9"/>
  <c r="DV44" i="9"/>
  <c r="DW44" i="9"/>
  <c r="DX44" i="9"/>
  <c r="DY44" i="9"/>
  <c r="DZ44" i="9"/>
  <c r="EA44" i="9"/>
  <c r="EB44" i="9"/>
  <c r="EC44" i="9"/>
  <c r="ED44" i="9"/>
  <c r="F19" i="4"/>
  <c r="DQ40" i="6"/>
  <c r="DQ42" i="6" s="1"/>
  <c r="DQ41" i="5"/>
  <c r="EC27" i="9"/>
  <c r="M13" i="9" s="1"/>
  <c r="EC27" i="8"/>
  <c r="M13" i="8" s="1"/>
  <c r="EC31" i="7"/>
  <c r="M13" i="7" s="1"/>
  <c r="EC27" i="6"/>
  <c r="M13" i="6" s="1"/>
  <c r="EC27" i="5"/>
  <c r="M13" i="5" s="1"/>
  <c r="EC31" i="4"/>
  <c r="M13" i="4" s="1"/>
  <c r="DU55" i="1"/>
  <c r="DV55" i="1"/>
  <c r="DW55" i="1"/>
  <c r="DX55" i="1"/>
  <c r="DY55" i="1"/>
  <c r="DZ55" i="1"/>
  <c r="EA55" i="1"/>
  <c r="EB55" i="1"/>
  <c r="EC55" i="1"/>
  <c r="ED55" i="1"/>
  <c r="N17" i="7"/>
  <c r="ED46" i="7"/>
  <c r="E19" i="4"/>
  <c r="EB27" i="9"/>
  <c r="L13" i="9" s="1"/>
  <c r="EB27" i="8"/>
  <c r="L13" i="8" s="1"/>
  <c r="EB31" i="7"/>
  <c r="L13" i="7" s="1"/>
  <c r="EB27" i="6"/>
  <c r="L13" i="6" s="1"/>
  <c r="EB27" i="5"/>
  <c r="L13" i="5" s="1"/>
  <c r="EB31" i="4"/>
  <c r="L13" i="4" s="1"/>
  <c r="DU69" i="1"/>
  <c r="DV69" i="1"/>
  <c r="DW69" i="1"/>
  <c r="DX69" i="1"/>
  <c r="DY69" i="1"/>
  <c r="DZ69" i="1"/>
  <c r="EA69" i="1"/>
  <c r="EB69" i="1"/>
  <c r="EC69" i="1"/>
  <c r="ED69" i="1"/>
  <c r="M17" i="7"/>
  <c r="EC46" i="7"/>
  <c r="K19" i="4"/>
  <c r="DT26" i="9"/>
  <c r="DT73" i="7"/>
  <c r="DT26" i="8"/>
  <c r="DT30" i="7"/>
  <c r="DT49" i="7" s="1"/>
  <c r="DT26" i="6"/>
  <c r="DT26" i="5"/>
  <c r="DT73" i="4"/>
  <c r="DT30" i="4"/>
  <c r="DT49" i="4" s="1"/>
  <c r="DT28" i="3"/>
  <c r="DT28" i="2"/>
  <c r="ED35" i="1"/>
  <c r="EA27" i="9"/>
  <c r="K13" i="9" s="1"/>
  <c r="EA27" i="8"/>
  <c r="K13" i="8" s="1"/>
  <c r="EA31" i="7"/>
  <c r="K13" i="7" s="1"/>
  <c r="EA27" i="6"/>
  <c r="K13" i="6" s="1"/>
  <c r="EA27" i="5"/>
  <c r="K13" i="5" s="1"/>
  <c r="EA31" i="4"/>
  <c r="K13" i="4" s="1"/>
  <c r="DU62" i="1"/>
  <c r="DV62" i="1"/>
  <c r="DW62" i="1"/>
  <c r="DX62" i="1"/>
  <c r="DY62" i="1"/>
  <c r="DZ62" i="1"/>
  <c r="EA62" i="1"/>
  <c r="EB62" i="1"/>
  <c r="EC62" i="1"/>
  <c r="ED62" i="1"/>
  <c r="L17" i="7"/>
  <c r="EB46" i="7"/>
  <c r="DR39" i="8"/>
  <c r="DR39" i="5"/>
  <c r="DS92" i="1"/>
  <c r="DZ27" i="9"/>
  <c r="J13" i="9" s="1"/>
  <c r="DZ27" i="8"/>
  <c r="J13" i="8" s="1"/>
  <c r="DZ31" i="7"/>
  <c r="J13" i="7" s="1"/>
  <c r="DZ27" i="6"/>
  <c r="J13" i="6" s="1"/>
  <c r="DZ27" i="5"/>
  <c r="J13" i="5" s="1"/>
  <c r="DZ31" i="4"/>
  <c r="J13" i="4" s="1"/>
  <c r="DT71" i="1"/>
  <c r="DV59" i="1"/>
  <c r="DW59" i="1"/>
  <c r="DX59" i="1"/>
  <c r="DY59" i="1"/>
  <c r="DZ59" i="1"/>
  <c r="EA59" i="1"/>
  <c r="EB59" i="1"/>
  <c r="EC59" i="1"/>
  <c r="ED59" i="1"/>
  <c r="K17" i="7"/>
  <c r="EA46" i="7"/>
  <c r="N19" i="4"/>
  <c r="DR38" i="8"/>
  <c r="DR38" i="5"/>
  <c r="DS91" i="1"/>
  <c r="DU61" i="1"/>
  <c r="DV61" i="1"/>
  <c r="DW61" i="1"/>
  <c r="DX61" i="1"/>
  <c r="DY61" i="1"/>
  <c r="DZ61" i="1"/>
  <c r="EA61" i="1"/>
  <c r="EB61" i="1"/>
  <c r="EC61" i="1"/>
  <c r="ED61" i="1"/>
  <c r="DV27" i="9"/>
  <c r="F13" i="9" s="1"/>
  <c r="DV27" i="8"/>
  <c r="F13" i="8" s="1"/>
  <c r="DV31" i="7"/>
  <c r="F13" i="7" s="1"/>
  <c r="DV27" i="6"/>
  <c r="F13" i="6" s="1"/>
  <c r="DV27" i="5"/>
  <c r="F13" i="5" s="1"/>
  <c r="DV31" i="4"/>
  <c r="F13" i="4" s="1"/>
  <c r="EE36" i="1"/>
  <c r="DY27" i="9"/>
  <c r="I13" i="9" s="1"/>
  <c r="DY27" i="8"/>
  <c r="I13" i="8" s="1"/>
  <c r="DY31" i="7"/>
  <c r="I13" i="7" s="1"/>
  <c r="DY27" i="6"/>
  <c r="I13" i="6" s="1"/>
  <c r="DY27" i="5"/>
  <c r="I13" i="5" s="1"/>
  <c r="DY31" i="4"/>
  <c r="I13" i="4" s="1"/>
  <c r="DU66" i="1"/>
  <c r="DV66" i="1"/>
  <c r="DW66" i="1"/>
  <c r="DX66" i="1"/>
  <c r="DY66" i="1"/>
  <c r="DZ66" i="1"/>
  <c r="EA66" i="1"/>
  <c r="EB66" i="1"/>
  <c r="EC66" i="1"/>
  <c r="ED66" i="1"/>
  <c r="J17" i="7"/>
  <c r="DZ46" i="7"/>
  <c r="M19" i="4"/>
  <c r="DO64" i="8" l="1"/>
  <c r="DO65" i="8" s="1"/>
  <c r="DO64" i="5"/>
  <c r="DO65" i="5" s="1"/>
  <c r="DS38" i="8"/>
  <c r="DS38" i="5"/>
  <c r="EE54" i="1"/>
  <c r="F19" i="7"/>
  <c r="EE67" i="1"/>
  <c r="X61" i="2"/>
  <c r="X32" i="2"/>
  <c r="X67" i="4"/>
  <c r="X68" i="4" s="1"/>
  <c r="EE56" i="1"/>
  <c r="J19" i="7"/>
  <c r="EE68" i="1"/>
  <c r="DT37" i="6"/>
  <c r="ED46" i="5"/>
  <c r="DT40" i="8"/>
  <c r="ED40" i="8" s="1"/>
  <c r="DT40" i="5"/>
  <c r="ED40" i="5" s="1"/>
  <c r="ED109" i="1"/>
  <c r="EE109" i="1" s="1"/>
  <c r="X49" i="6"/>
  <c r="X76" i="5" s="1"/>
  <c r="W77" i="5"/>
  <c r="W32" i="5"/>
  <c r="DT90" i="1"/>
  <c r="ED90" i="1" s="1"/>
  <c r="EE90" i="1" s="1"/>
  <c r="DV57" i="1"/>
  <c r="DW57" i="1"/>
  <c r="DX57" i="1"/>
  <c r="DY57" i="1"/>
  <c r="DZ57" i="1"/>
  <c r="EA57" i="1"/>
  <c r="EB57" i="1"/>
  <c r="EC57" i="1"/>
  <c r="ED57" i="1"/>
  <c r="EE61" i="1"/>
  <c r="DT37" i="9"/>
  <c r="ED46" i="8"/>
  <c r="N19" i="7"/>
  <c r="E19" i="7"/>
  <c r="EE65" i="1"/>
  <c r="Y61" i="3"/>
  <c r="Y32" i="3"/>
  <c r="Y67" i="7"/>
  <c r="Y68" i="7" s="1"/>
  <c r="H19" i="7"/>
  <c r="ED26" i="9"/>
  <c r="N14" i="9" s="1"/>
  <c r="ED26" i="8"/>
  <c r="N14" i="8" s="1"/>
  <c r="ED30" i="7"/>
  <c r="N14" i="7" s="1"/>
  <c r="ED26" i="6"/>
  <c r="N14" i="6" s="1"/>
  <c r="ED26" i="5"/>
  <c r="N14" i="5" s="1"/>
  <c r="ED30" i="4"/>
  <c r="N14" i="4" s="1"/>
  <c r="EE35" i="1"/>
  <c r="EE55" i="1"/>
  <c r="DT79" i="1"/>
  <c r="DV78" i="1"/>
  <c r="DW78" i="1"/>
  <c r="DX78" i="1"/>
  <c r="DY78" i="1"/>
  <c r="DZ78" i="1"/>
  <c r="EA78" i="1"/>
  <c r="EB78" i="1"/>
  <c r="EC78" i="1"/>
  <c r="ED78" i="1"/>
  <c r="DT53" i="7"/>
  <c r="DU49" i="7"/>
  <c r="DU53" i="7" s="1"/>
  <c r="E20" i="7" s="1"/>
  <c r="DV49" i="7"/>
  <c r="DV53" i="7" s="1"/>
  <c r="F20" i="7" s="1"/>
  <c r="DW49" i="7"/>
  <c r="DW53" i="7" s="1"/>
  <c r="G20" i="7" s="1"/>
  <c r="DX49" i="7"/>
  <c r="DX53" i="7" s="1"/>
  <c r="H20" i="7" s="1"/>
  <c r="DY49" i="7"/>
  <c r="DY53" i="7" s="1"/>
  <c r="I20" i="7" s="1"/>
  <c r="DZ49" i="7"/>
  <c r="DZ53" i="7" s="1"/>
  <c r="J20" i="7" s="1"/>
  <c r="EA49" i="7"/>
  <c r="EA53" i="7" s="1"/>
  <c r="K20" i="7" s="1"/>
  <c r="EB49" i="7"/>
  <c r="EB53" i="7" s="1"/>
  <c r="L20" i="7" s="1"/>
  <c r="EC49" i="7"/>
  <c r="EC53" i="7" s="1"/>
  <c r="M20" i="7" s="1"/>
  <c r="ED49" i="7"/>
  <c r="ED53" i="7" s="1"/>
  <c r="N20" i="7" s="1"/>
  <c r="DS39" i="8"/>
  <c r="DS39" i="5"/>
  <c r="DT92" i="1"/>
  <c r="M19" i="7"/>
  <c r="EE69" i="1"/>
  <c r="DS37" i="8"/>
  <c r="DS37" i="5"/>
  <c r="DT88" i="1"/>
  <c r="DS93" i="1"/>
  <c r="Y49" i="9"/>
  <c r="Y76" i="8" s="1"/>
  <c r="X77" i="8"/>
  <c r="X32" i="8"/>
  <c r="EE66" i="1"/>
  <c r="EE59" i="1"/>
  <c r="DT53" i="4"/>
  <c r="DU49" i="4"/>
  <c r="DU53" i="4" s="1"/>
  <c r="DV49" i="4"/>
  <c r="DV53" i="4" s="1"/>
  <c r="DW49" i="4"/>
  <c r="DW53" i="4" s="1"/>
  <c r="DX49" i="4"/>
  <c r="DX53" i="4" s="1"/>
  <c r="DY49" i="4"/>
  <c r="DY53" i="4" s="1"/>
  <c r="DZ49" i="4"/>
  <c r="DZ53" i="4" s="1"/>
  <c r="EA49" i="4"/>
  <c r="EA53" i="4" s="1"/>
  <c r="EB49" i="4"/>
  <c r="EB53" i="4" s="1"/>
  <c r="EC49" i="4"/>
  <c r="EC53" i="4" s="1"/>
  <c r="ED49" i="4"/>
  <c r="ED53" i="4" s="1"/>
  <c r="DS62" i="4"/>
  <c r="DS63" i="4" s="1"/>
  <c r="DS55" i="4"/>
  <c r="DR40" i="6"/>
  <c r="DR42" i="6" s="1"/>
  <c r="DR41" i="5"/>
  <c r="K19" i="7"/>
  <c r="DT34" i="8"/>
  <c r="DT73" i="1"/>
  <c r="DT34" i="5"/>
  <c r="DV71" i="1"/>
  <c r="DW71" i="1"/>
  <c r="DX71" i="1"/>
  <c r="DY71" i="1"/>
  <c r="DZ71" i="1"/>
  <c r="EA71" i="1"/>
  <c r="EB71" i="1"/>
  <c r="EC71" i="1"/>
  <c r="ED71" i="1"/>
  <c r="EE52" i="1"/>
  <c r="DR40" i="9"/>
  <c r="DR42" i="9" s="1"/>
  <c r="DR41" i="8"/>
  <c r="EE63" i="1"/>
  <c r="L19" i="7"/>
  <c r="EE62" i="1"/>
  <c r="EE64" i="1"/>
  <c r="EE60" i="1"/>
  <c r="G19" i="7"/>
  <c r="DY54" i="7"/>
  <c r="I19" i="7"/>
  <c r="EB54" i="7" l="1"/>
  <c r="EA54" i="7"/>
  <c r="DP64" i="5"/>
  <c r="DP65" i="5" s="1"/>
  <c r="DP64" i="8"/>
  <c r="DP65" i="8" s="1"/>
  <c r="EC54" i="7"/>
  <c r="DU37" i="9"/>
  <c r="DV37" i="9"/>
  <c r="DW37" i="9"/>
  <c r="DX37" i="9"/>
  <c r="DY37" i="9"/>
  <c r="DZ37" i="9"/>
  <c r="EA37" i="9"/>
  <c r="EB37" i="9"/>
  <c r="EC37" i="9"/>
  <c r="ED37" i="9"/>
  <c r="W35" i="5"/>
  <c r="W42" i="5" s="1"/>
  <c r="W61" i="5" s="1"/>
  <c r="EE71" i="1"/>
  <c r="N20" i="4"/>
  <c r="ED54" i="4"/>
  <c r="DT39" i="8"/>
  <c r="ED39" i="8" s="1"/>
  <c r="DT39" i="5"/>
  <c r="ED39" i="5" s="1"/>
  <c r="ED92" i="1"/>
  <c r="EE92" i="1" s="1"/>
  <c r="EE78" i="1"/>
  <c r="DX54" i="7"/>
  <c r="DV54" i="7"/>
  <c r="ED34" i="5"/>
  <c r="N16" i="5" s="1"/>
  <c r="DT35" i="6"/>
  <c r="M20" i="4"/>
  <c r="EC54" i="4"/>
  <c r="X35" i="8"/>
  <c r="X42" i="8" s="1"/>
  <c r="X61" i="8" s="1"/>
  <c r="DT45" i="8"/>
  <c r="DT54" i="7"/>
  <c r="DT91" i="1"/>
  <c r="DT93" i="1" s="1"/>
  <c r="ED93" i="1" s="1"/>
  <c r="EE93" i="1" s="1"/>
  <c r="DT85" i="1"/>
  <c r="DV79" i="1"/>
  <c r="DW79" i="1"/>
  <c r="DX79" i="1"/>
  <c r="DY79" i="1"/>
  <c r="DZ79" i="1"/>
  <c r="EA79" i="1"/>
  <c r="EB79" i="1"/>
  <c r="EC79" i="1"/>
  <c r="ED79" i="1"/>
  <c r="Y31" i="9"/>
  <c r="Y38" i="9" s="1"/>
  <c r="Y56" i="8"/>
  <c r="Y69" i="7"/>
  <c r="Y30" i="3"/>
  <c r="Y34" i="3" s="1"/>
  <c r="DY62" i="7"/>
  <c r="DY55" i="7"/>
  <c r="I21" i="7"/>
  <c r="DU73" i="1"/>
  <c r="DV73" i="1"/>
  <c r="DW73" i="1"/>
  <c r="DX73" i="1"/>
  <c r="DY73" i="1"/>
  <c r="DZ73" i="1"/>
  <c r="EA73" i="1"/>
  <c r="EB73" i="1"/>
  <c r="EC73" i="1"/>
  <c r="ED73" i="1"/>
  <c r="L20" i="4"/>
  <c r="EB54" i="4"/>
  <c r="ED34" i="8"/>
  <c r="N16" i="8" s="1"/>
  <c r="DT35" i="9"/>
  <c r="K20" i="4"/>
  <c r="EA54" i="4"/>
  <c r="DW54" i="7"/>
  <c r="J20" i="4"/>
  <c r="DZ54" i="4"/>
  <c r="EB62" i="7"/>
  <c r="EB55" i="7"/>
  <c r="L21" i="7"/>
  <c r="EA62" i="7"/>
  <c r="EA55" i="7"/>
  <c r="K21" i="7"/>
  <c r="I20" i="4"/>
  <c r="DY54" i="4"/>
  <c r="DT37" i="8"/>
  <c r="DT37" i="5"/>
  <c r="ED88" i="1"/>
  <c r="EE88" i="1" s="1"/>
  <c r="X31" i="6"/>
  <c r="X38" i="6" s="1"/>
  <c r="X56" i="5"/>
  <c r="X69" i="4"/>
  <c r="X30" i="2"/>
  <c r="X34" i="2" s="1"/>
  <c r="H20" i="4"/>
  <c r="DX54" i="4"/>
  <c r="DS40" i="6"/>
  <c r="DS42" i="6" s="1"/>
  <c r="DS41" i="5"/>
  <c r="DU54" i="7"/>
  <c r="DU37" i="6"/>
  <c r="DV37" i="6"/>
  <c r="DW37" i="6"/>
  <c r="DX37" i="6"/>
  <c r="DY37" i="6"/>
  <c r="DZ37" i="6"/>
  <c r="EA37" i="6"/>
  <c r="EB37" i="6"/>
  <c r="EC37" i="6"/>
  <c r="ED37" i="6"/>
  <c r="G20" i="4"/>
  <c r="DW54" i="4"/>
  <c r="DS40" i="9"/>
  <c r="DS42" i="9" s="1"/>
  <c r="DS41" i="8"/>
  <c r="DT45" i="5"/>
  <c r="DT54" i="4"/>
  <c r="F20" i="4"/>
  <c r="DV54" i="4"/>
  <c r="E20" i="4"/>
  <c r="DU54" i="4"/>
  <c r="ED54" i="7"/>
  <c r="EE57" i="1"/>
  <c r="DZ54" i="7"/>
  <c r="DQ64" i="8" l="1"/>
  <c r="DQ65" i="8" s="1"/>
  <c r="DQ64" i="5"/>
  <c r="DQ65" i="5" s="1"/>
  <c r="DV62" i="4"/>
  <c r="F21" i="4"/>
  <c r="DV55" i="4"/>
  <c r="DT36" i="9"/>
  <c r="DT40" i="3" s="1"/>
  <c r="DT47" i="8"/>
  <c r="ED47" i="8" s="1"/>
  <c r="N18" i="8" s="1"/>
  <c r="ED45" i="8"/>
  <c r="X63" i="2"/>
  <c r="X43" i="2"/>
  <c r="EA63" i="7"/>
  <c r="K23" i="7"/>
  <c r="DV35" i="9"/>
  <c r="DW35" i="9"/>
  <c r="DY35" i="9"/>
  <c r="DZ35" i="9"/>
  <c r="EA35" i="9"/>
  <c r="EB35" i="9"/>
  <c r="EC35" i="9"/>
  <c r="ED35" i="9"/>
  <c r="DT62" i="4"/>
  <c r="DT63" i="4" s="1"/>
  <c r="DT55" i="4"/>
  <c r="EE73" i="1"/>
  <c r="D23" i="1" s="1"/>
  <c r="DT36" i="6"/>
  <c r="DT47" i="5"/>
  <c r="ED47" i="5" s="1"/>
  <c r="N18" i="5" s="1"/>
  <c r="ED45" i="5"/>
  <c r="X57" i="5"/>
  <c r="X58" i="5" s="1"/>
  <c r="L21" i="4"/>
  <c r="EB62" i="4"/>
  <c r="EB55" i="4"/>
  <c r="EC62" i="4"/>
  <c r="EC55" i="4"/>
  <c r="M21" i="4"/>
  <c r="ED62" i="4"/>
  <c r="ED55" i="4"/>
  <c r="N21" i="4"/>
  <c r="X74" i="5"/>
  <c r="X73" i="5" s="1"/>
  <c r="X58" i="2"/>
  <c r="K21" i="4"/>
  <c r="EA62" i="4"/>
  <c r="EA55" i="4"/>
  <c r="DY63" i="7"/>
  <c r="I23" i="7"/>
  <c r="DT40" i="2"/>
  <c r="DU35" i="6"/>
  <c r="DV35" i="6"/>
  <c r="DW35" i="6"/>
  <c r="DX35" i="6"/>
  <c r="DY35" i="6"/>
  <c r="EA35" i="6"/>
  <c r="EB35" i="6"/>
  <c r="EC35" i="6"/>
  <c r="ED35" i="6"/>
  <c r="Y74" i="8"/>
  <c r="Y73" i="8" s="1"/>
  <c r="Y58" i="3"/>
  <c r="DW62" i="4"/>
  <c r="DW55" i="4"/>
  <c r="G21" i="4"/>
  <c r="EB63" i="7"/>
  <c r="L23" i="7"/>
  <c r="EC62" i="7"/>
  <c r="EC55" i="7"/>
  <c r="M21" i="7"/>
  <c r="DZ62" i="7"/>
  <c r="DZ55" i="7"/>
  <c r="J21" i="7"/>
  <c r="ED37" i="5"/>
  <c r="DZ62" i="4"/>
  <c r="DZ55" i="4"/>
  <c r="J21" i="4"/>
  <c r="DT62" i="7"/>
  <c r="DT63" i="7" s="1"/>
  <c r="DT55" i="7"/>
  <c r="DU62" i="7"/>
  <c r="DU55" i="7"/>
  <c r="E21" i="7"/>
  <c r="DT41" i="8"/>
  <c r="ED41" i="8" s="1"/>
  <c r="N17" i="8" s="1"/>
  <c r="ED37" i="8"/>
  <c r="Y63" i="3"/>
  <c r="Y43" i="3"/>
  <c r="EE79" i="1"/>
  <c r="DX62" i="4"/>
  <c r="DX55" i="4"/>
  <c r="H21" i="4"/>
  <c r="ED62" i="7"/>
  <c r="ED55" i="7"/>
  <c r="N21" i="7"/>
  <c r="DY55" i="4"/>
  <c r="I21" i="4"/>
  <c r="DY62" i="4"/>
  <c r="DW62" i="7"/>
  <c r="DW55" i="7"/>
  <c r="G21" i="7"/>
  <c r="DT37" i="3"/>
  <c r="DT37" i="2"/>
  <c r="DV85" i="1"/>
  <c r="DW85" i="1"/>
  <c r="DX85" i="1"/>
  <c r="DY85" i="1"/>
  <c r="DZ85" i="1"/>
  <c r="EA85" i="1"/>
  <c r="EB85" i="1"/>
  <c r="EC85" i="1"/>
  <c r="ED85" i="1"/>
  <c r="DV62" i="7"/>
  <c r="DV55" i="7"/>
  <c r="F21" i="7"/>
  <c r="DU62" i="4"/>
  <c r="DU55" i="4"/>
  <c r="E21" i="4"/>
  <c r="Y57" i="8"/>
  <c r="Y58" i="8" s="1"/>
  <c r="DT38" i="8"/>
  <c r="ED38" i="8" s="1"/>
  <c r="DT38" i="5"/>
  <c r="ED38" i="5" s="1"/>
  <c r="ED91" i="1"/>
  <c r="EE91" i="1" s="1"/>
  <c r="DX55" i="7"/>
  <c r="DX62" i="7"/>
  <c r="H21" i="7"/>
  <c r="Y64" i="3" l="1"/>
  <c r="X64" i="2"/>
  <c r="DR64" i="5"/>
  <c r="DR65" i="5" s="1"/>
  <c r="DR64" i="8"/>
  <c r="DR65" i="8" s="1"/>
  <c r="DU40" i="2"/>
  <c r="DV40" i="2"/>
  <c r="DW40" i="2"/>
  <c r="DX40" i="2"/>
  <c r="DY40" i="2"/>
  <c r="DZ40" i="2"/>
  <c r="EA40" i="2"/>
  <c r="EB40" i="2"/>
  <c r="EC40" i="2"/>
  <c r="ED40" i="2"/>
  <c r="DW63" i="7"/>
  <c r="G23" i="7"/>
  <c r="DZ63" i="7"/>
  <c r="J23" i="7"/>
  <c r="Y67" i="8"/>
  <c r="Y71" i="8"/>
  <c r="Y68" i="8"/>
  <c r="Y72" i="8"/>
  <c r="DY63" i="4"/>
  <c r="I23" i="4"/>
  <c r="ED63" i="4"/>
  <c r="N23" i="4"/>
  <c r="DU36" i="9"/>
  <c r="DV36" i="9"/>
  <c r="DW36" i="9"/>
  <c r="DX36" i="9"/>
  <c r="DY36" i="9"/>
  <c r="DZ36" i="9"/>
  <c r="EA36" i="9"/>
  <c r="EB36" i="9"/>
  <c r="EC36" i="9"/>
  <c r="ED36" i="9"/>
  <c r="Y62" i="3"/>
  <c r="Y45" i="3"/>
  <c r="Y46" i="3" s="1"/>
  <c r="Y47" i="3" s="1"/>
  <c r="EC63" i="7"/>
  <c r="M23" i="7"/>
  <c r="DX63" i="7"/>
  <c r="H23" i="7"/>
  <c r="DU63" i="4"/>
  <c r="E23" i="4"/>
  <c r="DZ63" i="4"/>
  <c r="J23" i="4"/>
  <c r="DU36" i="6"/>
  <c r="DV36" i="6"/>
  <c r="DW36" i="6"/>
  <c r="DX36" i="6"/>
  <c r="DY36" i="6"/>
  <c r="DZ36" i="6"/>
  <c r="EA36" i="6"/>
  <c r="EB36" i="6"/>
  <c r="EC36" i="6"/>
  <c r="ED36" i="6"/>
  <c r="DV63" i="4"/>
  <c r="F23" i="4"/>
  <c r="DU40" i="3"/>
  <c r="DV40" i="3"/>
  <c r="DW40" i="3"/>
  <c r="DX40" i="3"/>
  <c r="DY40" i="3"/>
  <c r="DZ40" i="3"/>
  <c r="EA40" i="3"/>
  <c r="EB40" i="3"/>
  <c r="EC40" i="3"/>
  <c r="ED40" i="3"/>
  <c r="DT40" i="9"/>
  <c r="EA63" i="4"/>
  <c r="K23" i="4"/>
  <c r="EC63" i="4"/>
  <c r="M23" i="4"/>
  <c r="EE85" i="1"/>
  <c r="D24" i="1" s="1"/>
  <c r="DT59" i="2"/>
  <c r="DT39" i="2"/>
  <c r="DV37" i="2"/>
  <c r="DV59" i="2" s="1"/>
  <c r="DW37" i="2"/>
  <c r="DW59" i="2" s="1"/>
  <c r="DX37" i="2"/>
  <c r="DX59" i="2" s="1"/>
  <c r="DY37" i="2"/>
  <c r="DY59" i="2" s="1"/>
  <c r="DZ37" i="2"/>
  <c r="DZ59" i="2" s="1"/>
  <c r="EA37" i="2"/>
  <c r="EA59" i="2" s="1"/>
  <c r="EB37" i="2"/>
  <c r="EB59" i="2" s="1"/>
  <c r="ED37" i="2"/>
  <c r="ED59" i="2" s="1"/>
  <c r="DT41" i="5"/>
  <c r="ED41" i="5" s="1"/>
  <c r="N17" i="5" s="1"/>
  <c r="DX63" i="4"/>
  <c r="H23" i="4"/>
  <c r="D25" i="1"/>
  <c r="D28" i="1"/>
  <c r="DV63" i="7"/>
  <c r="F23" i="7"/>
  <c r="DT59" i="3"/>
  <c r="DT39" i="3"/>
  <c r="DV37" i="3"/>
  <c r="DV59" i="3" s="1"/>
  <c r="DW37" i="3"/>
  <c r="DW59" i="3" s="1"/>
  <c r="DX37" i="3"/>
  <c r="DX59" i="3" s="1"/>
  <c r="DY37" i="3"/>
  <c r="DY59" i="3" s="1"/>
  <c r="DZ37" i="3"/>
  <c r="DZ59" i="3" s="1"/>
  <c r="EA37" i="3"/>
  <c r="EA59" i="3" s="1"/>
  <c r="EB37" i="3"/>
  <c r="EB59" i="3" s="1"/>
  <c r="EC37" i="3"/>
  <c r="EC59" i="3" s="1"/>
  <c r="ED37" i="3"/>
  <c r="ED59" i="3" s="1"/>
  <c r="ED63" i="7"/>
  <c r="N23" i="7"/>
  <c r="DT40" i="6"/>
  <c r="EB63" i="4"/>
  <c r="L23" i="4"/>
  <c r="X45" i="2"/>
  <c r="X46" i="2" s="1"/>
  <c r="X47" i="2" s="1"/>
  <c r="X62" i="2"/>
  <c r="DU63" i="7"/>
  <c r="E23" i="7"/>
  <c r="DW63" i="4"/>
  <c r="G23" i="4"/>
  <c r="X68" i="5"/>
  <c r="X67" i="5"/>
  <c r="X71" i="5"/>
  <c r="X72" i="5"/>
  <c r="X49" i="5" l="1"/>
  <c r="DS64" i="8"/>
  <c r="DS65" i="8" s="1"/>
  <c r="DS64" i="5"/>
  <c r="DS65" i="5" s="1"/>
  <c r="DT42" i="6"/>
  <c r="DU40" i="6"/>
  <c r="DV40" i="6"/>
  <c r="DW40" i="6"/>
  <c r="DX40" i="6"/>
  <c r="DY40" i="6"/>
  <c r="DZ40" i="6"/>
  <c r="EA40" i="6"/>
  <c r="EB40" i="6"/>
  <c r="EC40" i="6"/>
  <c r="ED40" i="6"/>
  <c r="DT41" i="3"/>
  <c r="DV39" i="3"/>
  <c r="DW39" i="3"/>
  <c r="DX39" i="3"/>
  <c r="DY39" i="3"/>
  <c r="DZ39" i="3"/>
  <c r="EA39" i="3"/>
  <c r="EB39" i="3"/>
  <c r="EC39" i="3"/>
  <c r="ED39" i="3"/>
  <c r="DT42" i="9"/>
  <c r="DU40" i="9"/>
  <c r="DV40" i="9"/>
  <c r="DW40" i="9"/>
  <c r="DX40" i="9"/>
  <c r="DY40" i="9"/>
  <c r="DZ40" i="9"/>
  <c r="EA40" i="9"/>
  <c r="EB40" i="9"/>
  <c r="EC40" i="9"/>
  <c r="ED40" i="9"/>
  <c r="X46" i="6"/>
  <c r="X47" i="6" s="1"/>
  <c r="X48" i="6" s="1"/>
  <c r="X50" i="6" s="1"/>
  <c r="Y75" i="5"/>
  <c r="X50" i="5"/>
  <c r="X51" i="5" s="1"/>
  <c r="X59" i="5" s="1"/>
  <c r="Y49" i="8"/>
  <c r="DT41" i="2"/>
  <c r="DV39" i="2"/>
  <c r="DW39" i="2"/>
  <c r="DX39" i="2"/>
  <c r="DY39" i="2"/>
  <c r="DZ39" i="2"/>
  <c r="EA39" i="2"/>
  <c r="EB39" i="2"/>
  <c r="EC39" i="2"/>
  <c r="ED39" i="2"/>
  <c r="C18" i="2"/>
  <c r="C18" i="3"/>
  <c r="DT64" i="5" l="1"/>
  <c r="DT65" i="5" s="1"/>
  <c r="DT64" i="8"/>
  <c r="DT65" i="8"/>
  <c r="DU41" i="2"/>
  <c r="DV41" i="2"/>
  <c r="DW41" i="2"/>
  <c r="DX41" i="2"/>
  <c r="DY41" i="2"/>
  <c r="DZ41" i="2"/>
  <c r="EA41" i="2"/>
  <c r="EB41" i="2"/>
  <c r="EC41" i="2"/>
  <c r="ED41" i="2"/>
  <c r="Y46" i="9"/>
  <c r="Y47" i="9" s="1"/>
  <c r="Y48" i="9" s="1"/>
  <c r="Y50" i="9" s="1"/>
  <c r="Z75" i="8"/>
  <c r="Y50" i="8"/>
  <c r="Y51" i="8"/>
  <c r="Y59" i="8" s="1"/>
  <c r="C17" i="3"/>
  <c r="DU42" i="6"/>
  <c r="DV42" i="6"/>
  <c r="DW42" i="6"/>
  <c r="DX42" i="6"/>
  <c r="DY42" i="6"/>
  <c r="DZ42" i="6"/>
  <c r="EA42" i="6"/>
  <c r="EB42" i="6"/>
  <c r="EC42" i="6"/>
  <c r="ED42" i="6"/>
  <c r="Y61" i="2"/>
  <c r="Y32" i="2"/>
  <c r="Y67" i="4"/>
  <c r="Y68" i="4" s="1"/>
  <c r="DU41" i="3"/>
  <c r="DV41" i="3"/>
  <c r="DW41" i="3"/>
  <c r="DX41" i="3"/>
  <c r="DY41" i="3"/>
  <c r="DZ41" i="3"/>
  <c r="EA41" i="3"/>
  <c r="EB41" i="3"/>
  <c r="EC41" i="3"/>
  <c r="ED41" i="3"/>
  <c r="C17" i="2"/>
  <c r="DU42" i="9"/>
  <c r="DV42" i="9"/>
  <c r="DW42" i="9"/>
  <c r="DX42" i="9"/>
  <c r="DY42" i="9"/>
  <c r="DZ42" i="9"/>
  <c r="EA42" i="9"/>
  <c r="EB42" i="9"/>
  <c r="EC42" i="9"/>
  <c r="ED42" i="9"/>
  <c r="Y49" i="6"/>
  <c r="Y76" i="5" s="1"/>
  <c r="X77" i="5"/>
  <c r="X32" i="5"/>
  <c r="Y31" i="6" l="1"/>
  <c r="Y38" i="6" s="1"/>
  <c r="Y56" i="5"/>
  <c r="Y69" i="4"/>
  <c r="Y30" i="2"/>
  <c r="Y34" i="2" s="1"/>
  <c r="F16" i="6"/>
  <c r="N16" i="9"/>
  <c r="E16" i="6"/>
  <c r="G16" i="6"/>
  <c r="M16" i="9"/>
  <c r="N16" i="6"/>
  <c r="L16" i="9"/>
  <c r="K16" i="9"/>
  <c r="J16" i="9"/>
  <c r="M16" i="6"/>
  <c r="Z61" i="3"/>
  <c r="Z32" i="3"/>
  <c r="Z67" i="7"/>
  <c r="Z68" i="7" s="1"/>
  <c r="I16" i="9"/>
  <c r="L16" i="6"/>
  <c r="H16" i="9"/>
  <c r="K16" i="6"/>
  <c r="G16" i="9"/>
  <c r="J16" i="6"/>
  <c r="Z49" i="9"/>
  <c r="Z76" i="8" s="1"/>
  <c r="Y77" i="8"/>
  <c r="Y32" i="8"/>
  <c r="X35" i="5"/>
  <c r="X42" i="5" s="1"/>
  <c r="X61" i="5" s="1"/>
  <c r="F16" i="9"/>
  <c r="I16" i="6"/>
  <c r="E16" i="9"/>
  <c r="H16" i="6"/>
  <c r="Y35" i="8" l="1"/>
  <c r="Y42" i="8"/>
  <c r="Y61" i="8" s="1"/>
  <c r="Y63" i="2"/>
  <c r="Y43" i="2"/>
  <c r="Z31" i="9"/>
  <c r="Z38" i="9" s="1"/>
  <c r="Z56" i="8"/>
  <c r="Z69" i="7"/>
  <c r="Z30" i="3"/>
  <c r="Z34" i="3" s="1"/>
  <c r="Y57" i="5"/>
  <c r="Y58" i="5" s="1"/>
  <c r="Y74" i="5"/>
  <c r="Y73" i="5" s="1"/>
  <c r="Y58" i="2"/>
  <c r="Z63" i="3" l="1"/>
  <c r="Z43" i="3"/>
  <c r="Z57" i="8"/>
  <c r="Z58" i="8" s="1"/>
  <c r="Z74" i="8"/>
  <c r="Z73" i="8" s="1"/>
  <c r="Z58" i="3"/>
  <c r="Z64" i="3" s="1"/>
  <c r="Y45" i="2"/>
  <c r="Y46" i="2" s="1"/>
  <c r="Y47" i="2" s="1"/>
  <c r="Y62" i="2"/>
  <c r="Y64" i="2"/>
  <c r="Y71" i="5"/>
  <c r="Y68" i="5"/>
  <c r="Y67" i="5"/>
  <c r="Y72" i="5"/>
  <c r="Y49" i="5" l="1"/>
  <c r="Y46" i="6" s="1"/>
  <c r="Y47" i="6" s="1"/>
  <c r="Y48" i="6" s="1"/>
  <c r="Y50" i="6" s="1"/>
  <c r="Z75" i="5"/>
  <c r="Y50" i="5"/>
  <c r="Y51" i="5"/>
  <c r="Y59" i="5" s="1"/>
  <c r="Z68" i="8"/>
  <c r="Z71" i="8"/>
  <c r="Z67" i="8"/>
  <c r="Z72" i="8"/>
  <c r="Z62" i="3"/>
  <c r="Z45" i="3"/>
  <c r="Z46" i="3" s="1"/>
  <c r="Z47" i="3" s="1"/>
  <c r="Z49" i="8" l="1"/>
  <c r="Z61" i="2"/>
  <c r="Z32" i="2"/>
  <c r="Z67" i="4"/>
  <c r="Z68" i="4" s="1"/>
  <c r="Z49" i="6"/>
  <c r="Z76" i="5" s="1"/>
  <c r="Y77" i="5"/>
  <c r="Y32" i="5"/>
  <c r="Y35" i="5" l="1"/>
  <c r="Y42" i="5" s="1"/>
  <c r="Y61" i="5" s="1"/>
  <c r="Z31" i="6"/>
  <c r="Z38" i="6" s="1"/>
  <c r="Z56" i="5"/>
  <c r="Z69" i="4"/>
  <c r="Z30" i="2"/>
  <c r="Z34" i="2" s="1"/>
  <c r="Z46" i="9"/>
  <c r="Z47" i="9" s="1"/>
  <c r="Z48" i="9" s="1"/>
  <c r="Z50" i="9" s="1"/>
  <c r="AA75" i="8"/>
  <c r="Z50" i="8"/>
  <c r="Z51" i="8" s="1"/>
  <c r="Z59" i="8" s="1"/>
  <c r="AA49" i="9" l="1"/>
  <c r="AA76" i="8" s="1"/>
  <c r="Z77" i="8"/>
  <c r="Z32" i="8"/>
  <c r="Z63" i="2"/>
  <c r="Z43" i="2"/>
  <c r="Z57" i="5"/>
  <c r="Z58" i="5"/>
  <c r="Z74" i="5"/>
  <c r="Z73" i="5" s="1"/>
  <c r="Z58" i="2"/>
  <c r="Z64" i="2" s="1"/>
  <c r="AA32" i="3"/>
  <c r="AA61" i="3"/>
  <c r="AA67" i="7"/>
  <c r="AA68" i="7" s="1"/>
  <c r="Z71" i="5" l="1"/>
  <c r="Z67" i="5"/>
  <c r="Z68" i="5"/>
  <c r="Z72" i="5"/>
  <c r="Z62" i="2"/>
  <c r="Z45" i="2"/>
  <c r="Z46" i="2" s="1"/>
  <c r="Z47" i="2" s="1"/>
  <c r="Z35" i="8"/>
  <c r="Z42" i="8" s="1"/>
  <c r="Z61" i="8" s="1"/>
  <c r="AA31" i="9"/>
  <c r="AA38" i="9" s="1"/>
  <c r="AA56" i="8"/>
  <c r="AA69" i="7"/>
  <c r="AA30" i="3"/>
  <c r="AA34" i="3" s="1"/>
  <c r="AA74" i="8" l="1"/>
  <c r="AA73" i="8" s="1"/>
  <c r="AA58" i="3"/>
  <c r="AA57" i="8"/>
  <c r="AA58" i="8" s="1"/>
  <c r="AA63" i="3"/>
  <c r="AA43" i="3"/>
  <c r="Z49" i="5"/>
  <c r="Z46" i="6" l="1"/>
  <c r="Z47" i="6" s="1"/>
  <c r="Z48" i="6" s="1"/>
  <c r="Z50" i="6" s="1"/>
  <c r="AA75" i="5"/>
  <c r="Z50" i="5"/>
  <c r="Z51" i="5"/>
  <c r="Z59" i="5" s="1"/>
  <c r="AA62" i="3"/>
  <c r="AA45" i="3"/>
  <c r="AA46" i="3" s="1"/>
  <c r="AA47" i="3" s="1"/>
  <c r="AA64" i="3"/>
  <c r="AA67" i="8"/>
  <c r="AA71" i="8"/>
  <c r="AA68" i="8"/>
  <c r="AA72" i="8"/>
  <c r="AA49" i="8" l="1"/>
  <c r="AA61" i="2"/>
  <c r="AA32" i="2"/>
  <c r="AA67" i="4"/>
  <c r="AA68" i="4" s="1"/>
  <c r="AA46" i="9"/>
  <c r="AA47" i="9" s="1"/>
  <c r="AA48" i="9" s="1"/>
  <c r="AA50" i="9" s="1"/>
  <c r="AB75" i="8"/>
  <c r="AA50" i="8"/>
  <c r="AA51" i="8" s="1"/>
  <c r="AA59" i="8" s="1"/>
  <c r="AA49" i="6"/>
  <c r="AA76" i="5" s="1"/>
  <c r="Z77" i="5"/>
  <c r="Z32" i="5"/>
  <c r="Z35" i="5" l="1"/>
  <c r="Z42" i="5" s="1"/>
  <c r="Z61" i="5" s="1"/>
  <c r="AB61" i="3"/>
  <c r="AB32" i="3"/>
  <c r="AB67" i="7"/>
  <c r="AB68" i="7" s="1"/>
  <c r="AB49" i="9"/>
  <c r="AA77" i="8"/>
  <c r="AA32" i="8"/>
  <c r="AA31" i="6"/>
  <c r="AA38" i="6" s="1"/>
  <c r="AA56" i="5"/>
  <c r="AA69" i="4"/>
  <c r="AA30" i="2"/>
  <c r="AA34" i="2" s="1"/>
  <c r="AA57" i="5" l="1"/>
  <c r="AA58" i="5" s="1"/>
  <c r="AA74" i="5"/>
  <c r="AA73" i="5" s="1"/>
  <c r="AA58" i="2"/>
  <c r="AA35" i="8"/>
  <c r="AA42" i="8"/>
  <c r="AA61" i="8" s="1"/>
  <c r="AB76" i="8"/>
  <c r="DV49" i="9"/>
  <c r="AB31" i="9"/>
  <c r="AB38" i="9" s="1"/>
  <c r="AB56" i="8"/>
  <c r="AB69" i="7"/>
  <c r="AB30" i="3"/>
  <c r="AB34" i="3" s="1"/>
  <c r="AA43" i="2"/>
  <c r="AA63" i="2"/>
  <c r="AC55" i="8" l="1"/>
  <c r="DV56" i="8"/>
  <c r="AB57" i="8"/>
  <c r="DV57" i="8" s="1"/>
  <c r="AB58" i="3"/>
  <c r="AB74" i="8"/>
  <c r="AB73" i="8"/>
  <c r="AA64" i="2"/>
  <c r="AA67" i="5"/>
  <c r="AA71" i="5"/>
  <c r="AA68" i="5"/>
  <c r="AA72" i="5"/>
  <c r="AA62" i="2"/>
  <c r="AA45" i="2"/>
  <c r="AA46" i="2" s="1"/>
  <c r="AA47" i="2" s="1"/>
  <c r="AB63" i="3"/>
  <c r="AB43" i="3"/>
  <c r="AB58" i="8" l="1"/>
  <c r="AA49" i="5"/>
  <c r="AB68" i="8"/>
  <c r="AB67" i="8"/>
  <c r="AB71" i="8"/>
  <c r="AB72" i="8"/>
  <c r="AA46" i="6"/>
  <c r="AA47" i="6" s="1"/>
  <c r="AA48" i="6" s="1"/>
  <c r="AA50" i="6" s="1"/>
  <c r="AB75" i="5"/>
  <c r="AA50" i="5"/>
  <c r="AA51" i="5"/>
  <c r="AA59" i="5" s="1"/>
  <c r="AB62" i="3"/>
  <c r="AB45" i="3"/>
  <c r="AB64" i="3"/>
  <c r="DV58" i="8"/>
  <c r="AD55" i="8"/>
  <c r="AB32" i="2" l="1"/>
  <c r="AB61" i="2"/>
  <c r="AB67" i="4"/>
  <c r="AB68" i="4" s="1"/>
  <c r="AB46" i="3"/>
  <c r="AB47" i="3" s="1"/>
  <c r="DV45" i="3"/>
  <c r="AB49" i="6"/>
  <c r="AA77" i="5"/>
  <c r="AA32" i="5"/>
  <c r="AE55" i="8"/>
  <c r="AB49" i="8"/>
  <c r="AF55" i="8" l="1"/>
  <c r="AA35" i="5"/>
  <c r="AA42" i="5" s="1"/>
  <c r="AA61" i="5" s="1"/>
  <c r="AB76" i="5"/>
  <c r="DV49" i="6"/>
  <c r="AB31" i="6"/>
  <c r="AB38" i="6" s="1"/>
  <c r="AB56" i="5"/>
  <c r="AB69" i="4"/>
  <c r="AB30" i="2"/>
  <c r="AB34" i="2" s="1"/>
  <c r="AB46" i="9"/>
  <c r="AB47" i="9" s="1"/>
  <c r="AB48" i="9" s="1"/>
  <c r="AB50" i="9" s="1"/>
  <c r="AC75" i="8"/>
  <c r="AB50" i="8"/>
  <c r="DV50" i="8" s="1"/>
  <c r="F19" i="8" s="1"/>
  <c r="DV49" i="8"/>
  <c r="AB51" i="8" l="1"/>
  <c r="AB59" i="8" s="1"/>
  <c r="DV59" i="8" s="1"/>
  <c r="AB63" i="2"/>
  <c r="AB43" i="2"/>
  <c r="AC55" i="5"/>
  <c r="DV56" i="5"/>
  <c r="AB57" i="5"/>
  <c r="DV57" i="5" s="1"/>
  <c r="AB74" i="5"/>
  <c r="AB58" i="2"/>
  <c r="AB64" i="2" s="1"/>
  <c r="AB73" i="5"/>
  <c r="AC49" i="9"/>
  <c r="AC76" i="8" s="1"/>
  <c r="AB77" i="8"/>
  <c r="AB32" i="8"/>
  <c r="DV50" i="9"/>
  <c r="F18" i="9" s="1"/>
  <c r="AC61" i="3"/>
  <c r="AC32" i="3"/>
  <c r="AC67" i="7"/>
  <c r="AC68" i="7" s="1"/>
  <c r="AG55" i="8"/>
  <c r="DV51" i="8" l="1"/>
  <c r="AH55" i="8"/>
  <c r="AB67" i="5"/>
  <c r="AB68" i="5"/>
  <c r="AB71" i="5"/>
  <c r="AB72" i="5"/>
  <c r="AC31" i="9"/>
  <c r="AC56" i="8"/>
  <c r="AC69" i="7"/>
  <c r="AC30" i="3"/>
  <c r="AB58" i="5"/>
  <c r="AB35" i="8"/>
  <c r="DV35" i="8" s="1"/>
  <c r="DV32" i="8"/>
  <c r="F15" i="8" s="1"/>
  <c r="AD55" i="5"/>
  <c r="AB62" i="2"/>
  <c r="AB45" i="2"/>
  <c r="AC34" i="3" l="1"/>
  <c r="AB46" i="2"/>
  <c r="AB47" i="2" s="1"/>
  <c r="DV45" i="2"/>
  <c r="AC57" i="8"/>
  <c r="AC58" i="8" s="1"/>
  <c r="AC38" i="9"/>
  <c r="AB49" i="5"/>
  <c r="AE55" i="5"/>
  <c r="AB42" i="8"/>
  <c r="DV58" i="5"/>
  <c r="AI55" i="8"/>
  <c r="AF55" i="5" l="1"/>
  <c r="AB46" i="6"/>
  <c r="AB47" i="6" s="1"/>
  <c r="AB48" i="6" s="1"/>
  <c r="AB50" i="6" s="1"/>
  <c r="AC75" i="5"/>
  <c r="AB50" i="5"/>
  <c r="DV50" i="5" s="1"/>
  <c r="F19" i="5" s="1"/>
  <c r="DV49" i="5"/>
  <c r="AB51" i="5"/>
  <c r="AC58" i="3"/>
  <c r="AC74" i="8"/>
  <c r="AC73" i="8" s="1"/>
  <c r="AJ55" i="8"/>
  <c r="AB61" i="8"/>
  <c r="DV42" i="8"/>
  <c r="DV61" i="8" s="1"/>
  <c r="AC63" i="3"/>
  <c r="AC43" i="3"/>
  <c r="DV51" i="5" l="1"/>
  <c r="AB59" i="5"/>
  <c r="DV59" i="5" s="1"/>
  <c r="AC61" i="2"/>
  <c r="AC32" i="2"/>
  <c r="AC67" i="4"/>
  <c r="AC68" i="4" s="1"/>
  <c r="AC49" i="6"/>
  <c r="AC76" i="5" s="1"/>
  <c r="AB77" i="5"/>
  <c r="AB32" i="5"/>
  <c r="DV50" i="6"/>
  <c r="F18" i="6" s="1"/>
  <c r="AC45" i="3"/>
  <c r="AC46" i="3" s="1"/>
  <c r="AC62" i="3"/>
  <c r="AK55" i="8"/>
  <c r="AC71" i="8"/>
  <c r="AC67" i="8"/>
  <c r="AC68" i="8"/>
  <c r="AC72" i="8"/>
  <c r="AG55" i="5"/>
  <c r="AC64" i="3"/>
  <c r="AC47" i="3" l="1"/>
  <c r="AB35" i="5"/>
  <c r="DV35" i="5" s="1"/>
  <c r="DV32" i="5"/>
  <c r="F15" i="5" s="1"/>
  <c r="AC49" i="8"/>
  <c r="AC31" i="6"/>
  <c r="AC56" i="5"/>
  <c r="AC69" i="4"/>
  <c r="AC30" i="2"/>
  <c r="AL55" i="8"/>
  <c r="AH55" i="5"/>
  <c r="AC57" i="5" l="1"/>
  <c r="AC58" i="5" s="1"/>
  <c r="AC34" i="2"/>
  <c r="AC38" i="6"/>
  <c r="AC46" i="9"/>
  <c r="AD75" i="8"/>
  <c r="AC50" i="8"/>
  <c r="AC51" i="8" s="1"/>
  <c r="AC59" i="8" s="1"/>
  <c r="AI55" i="5"/>
  <c r="AB42" i="5"/>
  <c r="AM55" i="8"/>
  <c r="AD32" i="3" l="1"/>
  <c r="AD61" i="3"/>
  <c r="AD67" i="7"/>
  <c r="AD68" i="7" s="1"/>
  <c r="AJ55" i="5"/>
  <c r="AC47" i="9"/>
  <c r="AC74" i="5"/>
  <c r="AC73" i="5" s="1"/>
  <c r="AC58" i="2"/>
  <c r="AN55" i="8"/>
  <c r="AC63" i="2"/>
  <c r="AC43" i="2"/>
  <c r="AB61" i="5"/>
  <c r="DV42" i="5"/>
  <c r="DV61" i="5" s="1"/>
  <c r="AC48" i="9" l="1"/>
  <c r="AC62" i="2"/>
  <c r="AC45" i="2"/>
  <c r="AC46" i="2" s="1"/>
  <c r="AK55" i="5"/>
  <c r="DW55" i="8"/>
  <c r="AD31" i="9"/>
  <c r="AD56" i="8"/>
  <c r="AD69" i="7"/>
  <c r="AD30" i="3"/>
  <c r="AC64" i="2"/>
  <c r="AC67" i="5"/>
  <c r="AC68" i="5"/>
  <c r="AC71" i="5"/>
  <c r="AC72" i="5"/>
  <c r="AD38" i="9" l="1"/>
  <c r="AC49" i="5"/>
  <c r="AL55" i="5"/>
  <c r="AC47" i="2"/>
  <c r="AD34" i="3"/>
  <c r="AC50" i="9"/>
  <c r="AD57" i="8"/>
  <c r="AD58" i="8" s="1"/>
  <c r="AD49" i="9" l="1"/>
  <c r="AD76" i="8" s="1"/>
  <c r="AC77" i="8"/>
  <c r="AC32" i="8"/>
  <c r="AD63" i="3"/>
  <c r="AD43" i="3"/>
  <c r="AM55" i="5"/>
  <c r="AC46" i="6"/>
  <c r="AC50" i="5"/>
  <c r="AD75" i="5"/>
  <c r="AC51" i="5"/>
  <c r="AC59" i="5" s="1"/>
  <c r="AD74" i="8"/>
  <c r="AD58" i="3"/>
  <c r="AD64" i="3" l="1"/>
  <c r="AC47" i="6"/>
  <c r="AD62" i="3"/>
  <c r="AD45" i="3"/>
  <c r="AD46" i="3" s="1"/>
  <c r="AN55" i="5"/>
  <c r="AC35" i="8"/>
  <c r="AC42" i="8" s="1"/>
  <c r="AC61" i="8" s="1"/>
  <c r="AD73" i="8"/>
  <c r="AD61" i="2"/>
  <c r="AD32" i="2"/>
  <c r="AD67" i="4"/>
  <c r="AD68" i="4" s="1"/>
  <c r="DW55" i="5" l="1"/>
  <c r="AD47" i="3"/>
  <c r="AD31" i="6"/>
  <c r="AD56" i="5"/>
  <c r="AD69" i="4"/>
  <c r="AD30" i="2"/>
  <c r="AC48" i="6"/>
  <c r="AD71" i="8"/>
  <c r="AD68" i="8"/>
  <c r="AD67" i="8"/>
  <c r="AD72" i="8"/>
  <c r="AD34" i="2" l="1"/>
  <c r="AD57" i="5"/>
  <c r="AD58" i="5" s="1"/>
  <c r="AD38" i="6"/>
  <c r="AC50" i="6"/>
  <c r="AD49" i="8"/>
  <c r="AD46" i="9" l="1"/>
  <c r="AE75" i="8"/>
  <c r="AD50" i="8"/>
  <c r="AD51" i="8" s="1"/>
  <c r="AD59" i="8" s="1"/>
  <c r="AD49" i="6"/>
  <c r="AD76" i="5" s="1"/>
  <c r="AC77" i="5"/>
  <c r="AC32" i="5"/>
  <c r="AD74" i="5"/>
  <c r="AD58" i="2"/>
  <c r="AD63" i="2"/>
  <c r="AD43" i="2"/>
  <c r="AD64" i="2" l="1"/>
  <c r="AC35" i="5"/>
  <c r="AC42" i="5" s="1"/>
  <c r="AC61" i="5" s="1"/>
  <c r="AD73" i="5"/>
  <c r="AE61" i="3"/>
  <c r="AE32" i="3"/>
  <c r="AE67" i="7"/>
  <c r="AE68" i="7" s="1"/>
  <c r="AD62" i="2"/>
  <c r="AD45" i="2"/>
  <c r="AD46" i="2" s="1"/>
  <c r="AD47" i="9"/>
  <c r="AE31" i="9" l="1"/>
  <c r="AE56" i="8"/>
  <c r="AE69" i="7"/>
  <c r="AE30" i="3"/>
  <c r="AD47" i="2"/>
  <c r="AD68" i="5"/>
  <c r="AD71" i="5"/>
  <c r="AD67" i="5"/>
  <c r="AD72" i="5"/>
  <c r="AD48" i="9"/>
  <c r="AD50" i="9" l="1"/>
  <c r="AE34" i="3"/>
  <c r="AD49" i="5"/>
  <c r="AE57" i="8"/>
  <c r="AE58" i="8" s="1"/>
  <c r="AE38" i="9"/>
  <c r="AE63" i="3" l="1"/>
  <c r="AE43" i="3"/>
  <c r="AE58" i="3"/>
  <c r="AE64" i="3" s="1"/>
  <c r="AE74" i="8"/>
  <c r="AD46" i="6"/>
  <c r="AE75" i="5"/>
  <c r="AD50" i="5"/>
  <c r="AD51" i="5" s="1"/>
  <c r="AD59" i="5" s="1"/>
  <c r="AE49" i="9"/>
  <c r="AE76" i="8" s="1"/>
  <c r="AD77" i="8"/>
  <c r="AD32" i="8"/>
  <c r="AD47" i="6" l="1"/>
  <c r="AE62" i="3"/>
  <c r="AE45" i="3"/>
  <c r="AE46" i="3" s="1"/>
  <c r="AE61" i="2"/>
  <c r="AE32" i="2"/>
  <c r="AE67" i="4"/>
  <c r="AE68" i="4" s="1"/>
  <c r="AD35" i="8"/>
  <c r="AD42" i="8" s="1"/>
  <c r="AD61" i="8" s="1"/>
  <c r="AE73" i="8"/>
  <c r="AE31" i="6" l="1"/>
  <c r="AE56" i="5"/>
  <c r="AE69" i="4"/>
  <c r="AE30" i="2"/>
  <c r="AD48" i="6"/>
  <c r="AE47" i="3"/>
  <c r="AE68" i="8"/>
  <c r="AE67" i="8"/>
  <c r="AE71" i="8"/>
  <c r="AE72" i="8"/>
  <c r="AE34" i="2" l="1"/>
  <c r="AE49" i="8"/>
  <c r="AD50" i="6"/>
  <c r="AE57" i="5"/>
  <c r="AE58" i="5" s="1"/>
  <c r="AE38" i="6"/>
  <c r="AE58" i="2" l="1"/>
  <c r="AE74" i="5"/>
  <c r="AE49" i="6"/>
  <c r="AE76" i="5" s="1"/>
  <c r="AE73" i="5" s="1"/>
  <c r="AD77" i="5"/>
  <c r="AD32" i="5"/>
  <c r="AE46" i="9"/>
  <c r="AF75" i="8"/>
  <c r="AE50" i="8"/>
  <c r="AE51" i="8" s="1"/>
  <c r="AE59" i="8" s="1"/>
  <c r="AE63" i="2"/>
  <c r="AE43" i="2"/>
  <c r="AE64" i="2" l="1"/>
  <c r="AD35" i="5"/>
  <c r="AD42" i="5" s="1"/>
  <c r="AD61" i="5" s="1"/>
  <c r="AE67" i="5"/>
  <c r="AE71" i="5"/>
  <c r="AE68" i="5"/>
  <c r="AE72" i="5"/>
  <c r="AF61" i="3"/>
  <c r="AF32" i="3"/>
  <c r="AF67" i="7"/>
  <c r="AF68" i="7" s="1"/>
  <c r="AE47" i="9"/>
  <c r="AE62" i="2"/>
  <c r="AE45" i="2"/>
  <c r="AE46" i="2" s="1"/>
  <c r="AF31" i="9" l="1"/>
  <c r="AF56" i="8"/>
  <c r="AF69" i="7"/>
  <c r="AF30" i="3"/>
  <c r="AE49" i="5"/>
  <c r="AE48" i="9"/>
  <c r="AE47" i="2"/>
  <c r="AF34" i="3" l="1"/>
  <c r="AF57" i="8"/>
  <c r="AF58" i="8" s="1"/>
  <c r="AE50" i="9"/>
  <c r="AE46" i="6"/>
  <c r="AF75" i="5"/>
  <c r="AE50" i="5"/>
  <c r="AE51" i="5" s="1"/>
  <c r="AE59" i="5" s="1"/>
  <c r="AF38" i="9"/>
  <c r="AE47" i="6" l="1"/>
  <c r="AF61" i="2"/>
  <c r="AF32" i="2"/>
  <c r="AF67" i="4"/>
  <c r="AF68" i="4" s="1"/>
  <c r="AF49" i="9"/>
  <c r="AF76" i="8" s="1"/>
  <c r="AE77" i="8"/>
  <c r="AE32" i="8"/>
  <c r="AF74" i="8"/>
  <c r="AF58" i="3"/>
  <c r="AF63" i="3"/>
  <c r="AF43" i="3"/>
  <c r="AF73" i="8" l="1"/>
  <c r="AF31" i="6"/>
  <c r="AF56" i="5"/>
  <c r="AF69" i="4"/>
  <c r="AF30" i="2"/>
  <c r="AF34" i="2" s="1"/>
  <c r="AE35" i="8"/>
  <c r="AE42" i="8" s="1"/>
  <c r="AE61" i="8" s="1"/>
  <c r="AE48" i="6"/>
  <c r="AF71" i="8"/>
  <c r="AF67" i="8"/>
  <c r="AF68" i="8"/>
  <c r="AF72" i="8"/>
  <c r="AF45" i="3"/>
  <c r="AF46" i="3" s="1"/>
  <c r="AF62" i="3"/>
  <c r="AF64" i="3"/>
  <c r="AE50" i="6" l="1"/>
  <c r="AF63" i="2"/>
  <c r="AF43" i="2"/>
  <c r="AF49" i="8"/>
  <c r="AF57" i="5"/>
  <c r="AF58" i="5" s="1"/>
  <c r="AF47" i="3"/>
  <c r="AF38" i="6"/>
  <c r="AF58" i="2" l="1"/>
  <c r="AF64" i="2" s="1"/>
  <c r="AF74" i="5"/>
  <c r="AF45" i="2"/>
  <c r="AF46" i="2" s="1"/>
  <c r="AF47" i="2" s="1"/>
  <c r="AF46" i="9"/>
  <c r="AF47" i="9" s="1"/>
  <c r="AF48" i="9" s="1"/>
  <c r="AF50" i="9" s="1"/>
  <c r="AG75" i="8"/>
  <c r="AF50" i="8"/>
  <c r="AF51" i="8" s="1"/>
  <c r="AF59" i="8" s="1"/>
  <c r="AF49" i="6"/>
  <c r="AF76" i="5" s="1"/>
  <c r="AE77" i="5"/>
  <c r="AE32" i="5"/>
  <c r="AF62" i="2" l="1"/>
  <c r="AG49" i="9"/>
  <c r="AG76" i="8" s="1"/>
  <c r="AF77" i="8"/>
  <c r="AF32" i="8"/>
  <c r="AG61" i="3"/>
  <c r="AG32" i="3"/>
  <c r="AG67" i="7"/>
  <c r="AG68" i="7" s="1"/>
  <c r="AE35" i="5"/>
  <c r="AE42" i="5" s="1"/>
  <c r="AE61" i="5" s="1"/>
  <c r="AF73" i="5"/>
  <c r="AG31" i="9" l="1"/>
  <c r="AG38" i="9" s="1"/>
  <c r="AG56" i="8"/>
  <c r="AG69" i="7"/>
  <c r="AG30" i="3"/>
  <c r="AG34" i="3" s="1"/>
  <c r="AF35" i="8"/>
  <c r="AF42" i="8" s="1"/>
  <c r="AF61" i="8" s="1"/>
  <c r="AF68" i="5"/>
  <c r="AF67" i="5"/>
  <c r="AF71" i="5"/>
  <c r="AF72" i="5"/>
  <c r="AF49" i="5" l="1"/>
  <c r="AG63" i="3"/>
  <c r="AG43" i="3"/>
  <c r="AG57" i="8"/>
  <c r="AG58" i="8" s="1"/>
  <c r="AG74" i="8"/>
  <c r="AG73" i="8" s="1"/>
  <c r="AG58" i="3"/>
  <c r="AG64" i="3" s="1"/>
  <c r="AG62" i="3" l="1"/>
  <c r="AG45" i="3"/>
  <c r="AG46" i="3" s="1"/>
  <c r="AG47" i="3" s="1"/>
  <c r="AG68" i="8"/>
  <c r="AG71" i="8"/>
  <c r="AG67" i="8"/>
  <c r="AG72" i="8"/>
  <c r="AF46" i="6"/>
  <c r="AG75" i="5"/>
  <c r="AF50" i="5"/>
  <c r="AF51" i="5"/>
  <c r="AF59" i="5" s="1"/>
  <c r="AG49" i="8" l="1"/>
  <c r="AG46" i="9" s="1"/>
  <c r="AG47" i="9" s="1"/>
  <c r="AG48" i="9" s="1"/>
  <c r="AG50" i="9" s="1"/>
  <c r="AG61" i="2"/>
  <c r="AG32" i="2"/>
  <c r="AG67" i="4"/>
  <c r="AG68" i="4" s="1"/>
  <c r="AF47" i="6"/>
  <c r="AG50" i="8" l="1"/>
  <c r="AG51" i="8"/>
  <c r="AG59" i="8" s="1"/>
  <c r="AH75" i="8"/>
  <c r="AH61" i="3"/>
  <c r="AH32" i="3"/>
  <c r="AH67" i="7"/>
  <c r="AH68" i="7" s="1"/>
  <c r="AG31" i="6"/>
  <c r="AG38" i="6" s="1"/>
  <c r="AG56" i="5"/>
  <c r="AG69" i="4"/>
  <c r="AG30" i="2"/>
  <c r="AG34" i="2" s="1"/>
  <c r="AF48" i="6"/>
  <c r="AH49" i="9"/>
  <c r="AH76" i="8" s="1"/>
  <c r="AG77" i="8"/>
  <c r="AG32" i="8"/>
  <c r="AG74" i="5" l="1"/>
  <c r="AG58" i="2"/>
  <c r="AH31" i="9"/>
  <c r="AH38" i="9" s="1"/>
  <c r="AH56" i="8"/>
  <c r="AH69" i="7"/>
  <c r="AH30" i="3"/>
  <c r="AH34" i="3" s="1"/>
  <c r="AF50" i="6"/>
  <c r="AG63" i="2"/>
  <c r="AG43" i="2"/>
  <c r="AG57" i="5"/>
  <c r="AG58" i="5" s="1"/>
  <c r="AG35" i="8"/>
  <c r="AG42" i="8" s="1"/>
  <c r="AG61" i="8" s="1"/>
  <c r="AH63" i="3" l="1"/>
  <c r="AH43" i="3"/>
  <c r="AH57" i="8"/>
  <c r="AH58" i="8" s="1"/>
  <c r="AH74" i="8"/>
  <c r="AH73" i="8" s="1"/>
  <c r="AH58" i="3"/>
  <c r="AG49" i="6"/>
  <c r="AG76" i="5" s="1"/>
  <c r="AG73" i="5" s="1"/>
  <c r="AF77" i="5"/>
  <c r="AF32" i="5"/>
  <c r="AG64" i="2"/>
  <c r="AG62" i="2"/>
  <c r="AG45" i="2"/>
  <c r="AG46" i="2" s="1"/>
  <c r="AG47" i="2" s="1"/>
  <c r="AH64" i="3" l="1"/>
  <c r="AF35" i="5"/>
  <c r="AF42" i="5" s="1"/>
  <c r="AF61" i="5" s="1"/>
  <c r="AG67" i="5"/>
  <c r="AG71" i="5"/>
  <c r="AG68" i="5"/>
  <c r="AG72" i="5"/>
  <c r="AH68" i="8"/>
  <c r="AH67" i="8"/>
  <c r="AH71" i="8"/>
  <c r="AH72" i="8"/>
  <c r="AH45" i="3"/>
  <c r="AH46" i="3" s="1"/>
  <c r="AH47" i="3" s="1"/>
  <c r="AH62" i="3"/>
  <c r="AH49" i="8" l="1"/>
  <c r="AG49" i="5"/>
  <c r="AG46" i="6"/>
  <c r="AG47" i="6" s="1"/>
  <c r="AG48" i="6" s="1"/>
  <c r="AG50" i="6" s="1"/>
  <c r="AH75" i="5"/>
  <c r="AG50" i="5"/>
  <c r="AG51" i="5"/>
  <c r="AG59" i="5" s="1"/>
  <c r="AH46" i="9"/>
  <c r="AH47" i="9" s="1"/>
  <c r="AH48" i="9" s="1"/>
  <c r="AH50" i="9" s="1"/>
  <c r="AI75" i="8"/>
  <c r="AH50" i="8"/>
  <c r="AH51" i="8" s="1"/>
  <c r="AH59" i="8" s="1"/>
  <c r="AH61" i="2" l="1"/>
  <c r="AH32" i="2"/>
  <c r="AH67" i="4"/>
  <c r="AH68" i="4" s="1"/>
  <c r="AI61" i="3"/>
  <c r="AI32" i="3"/>
  <c r="AI67" i="7"/>
  <c r="AI68" i="7" s="1"/>
  <c r="AI49" i="9"/>
  <c r="AI76" i="8" s="1"/>
  <c r="AH77" i="8"/>
  <c r="AH32" i="8"/>
  <c r="AH49" i="6"/>
  <c r="AH76" i="5" s="1"/>
  <c r="AG77" i="5"/>
  <c r="AG32" i="5"/>
  <c r="AI31" i="9" l="1"/>
  <c r="AI38" i="9" s="1"/>
  <c r="AI56" i="8"/>
  <c r="AI69" i="7"/>
  <c r="AI30" i="3"/>
  <c r="AI34" i="3" s="1"/>
  <c r="AH31" i="6"/>
  <c r="AH38" i="6" s="1"/>
  <c r="AH56" i="5"/>
  <c r="AH69" i="4"/>
  <c r="AH30" i="2"/>
  <c r="AH34" i="2" s="1"/>
  <c r="AH35" i="8"/>
  <c r="AH42" i="8" s="1"/>
  <c r="AH61" i="8" s="1"/>
  <c r="AG35" i="5"/>
  <c r="AG42" i="5" s="1"/>
  <c r="AG61" i="5" s="1"/>
  <c r="AH57" i="5" l="1"/>
  <c r="AH58" i="5" s="1"/>
  <c r="AH74" i="5"/>
  <c r="AH73" i="5" s="1"/>
  <c r="AH58" i="2"/>
  <c r="AI63" i="3"/>
  <c r="AI43" i="3"/>
  <c r="AH63" i="2"/>
  <c r="AH43" i="2"/>
  <c r="AI57" i="8"/>
  <c r="AI58" i="8" s="1"/>
  <c r="AI74" i="8"/>
  <c r="AI73" i="8" s="1"/>
  <c r="AI58" i="3"/>
  <c r="AH62" i="2" l="1"/>
  <c r="AH45" i="2"/>
  <c r="AH46" i="2" s="1"/>
  <c r="AH47" i="2" s="1"/>
  <c r="AI45" i="3"/>
  <c r="AI46" i="3" s="1"/>
  <c r="AI47" i="3" s="1"/>
  <c r="AI62" i="3"/>
  <c r="AH64" i="2"/>
  <c r="AH68" i="5"/>
  <c r="AH71" i="5"/>
  <c r="AH67" i="5"/>
  <c r="AH72" i="5"/>
  <c r="AI64" i="3"/>
  <c r="AI71" i="8"/>
  <c r="AI68" i="8"/>
  <c r="AI67" i="8"/>
  <c r="AI72" i="8"/>
  <c r="AH49" i="5" l="1"/>
  <c r="AI49" i="8"/>
  <c r="AI46" i="9" l="1"/>
  <c r="AI47" i="9" s="1"/>
  <c r="AI48" i="9" s="1"/>
  <c r="AI50" i="9" s="1"/>
  <c r="AJ75" i="8"/>
  <c r="AI50" i="8"/>
  <c r="AI51" i="8" s="1"/>
  <c r="AI59" i="8" s="1"/>
  <c r="AH46" i="6"/>
  <c r="AH47" i="6" s="1"/>
  <c r="AH48" i="6" s="1"/>
  <c r="AH50" i="6" s="1"/>
  <c r="AI75" i="5"/>
  <c r="AH50" i="5"/>
  <c r="AH51" i="5" s="1"/>
  <c r="AH59" i="5" s="1"/>
  <c r="AI61" i="2" l="1"/>
  <c r="AI32" i="2"/>
  <c r="AI67" i="4"/>
  <c r="AI68" i="4" s="1"/>
  <c r="AJ61" i="3"/>
  <c r="AJ32" i="3"/>
  <c r="AJ67" i="7"/>
  <c r="AJ68" i="7" s="1"/>
  <c r="AI49" i="6"/>
  <c r="AI76" i="5" s="1"/>
  <c r="AH77" i="5"/>
  <c r="AH32" i="5"/>
  <c r="AJ49" i="9"/>
  <c r="AJ76" i="8" s="1"/>
  <c r="AI77" i="8"/>
  <c r="AI32" i="8"/>
  <c r="AH35" i="5" l="1"/>
  <c r="AH42" i="5" s="1"/>
  <c r="AH61" i="5" s="1"/>
  <c r="AI31" i="6"/>
  <c r="AI38" i="6" s="1"/>
  <c r="AI56" i="5"/>
  <c r="AI69" i="4"/>
  <c r="AI30" i="2"/>
  <c r="AI34" i="2" s="1"/>
  <c r="AJ31" i="9"/>
  <c r="AJ38" i="9" s="1"/>
  <c r="AJ56" i="8"/>
  <c r="AJ69" i="7"/>
  <c r="AJ30" i="3"/>
  <c r="AJ34" i="3" s="1"/>
  <c r="AI35" i="8"/>
  <c r="AI42" i="8" s="1"/>
  <c r="AI61" i="8" s="1"/>
  <c r="AJ57" i="8" l="1"/>
  <c r="AJ58" i="8" s="1"/>
  <c r="AI63" i="2"/>
  <c r="AI43" i="2"/>
  <c r="AJ74" i="8"/>
  <c r="AJ73" i="8" s="1"/>
  <c r="AJ58" i="3"/>
  <c r="AI57" i="5"/>
  <c r="AI58" i="5" s="1"/>
  <c r="AJ63" i="3"/>
  <c r="AJ43" i="3"/>
  <c r="AI74" i="5"/>
  <c r="AI73" i="5" s="1"/>
  <c r="AI58" i="2"/>
  <c r="AI64" i="2" s="1"/>
  <c r="AJ62" i="3" l="1"/>
  <c r="AJ45" i="3"/>
  <c r="AJ46" i="3" s="1"/>
  <c r="AJ47" i="3" s="1"/>
  <c r="AJ64" i="3"/>
  <c r="AI45" i="2"/>
  <c r="AI46" i="2" s="1"/>
  <c r="AI47" i="2" s="1"/>
  <c r="AI62" i="2"/>
  <c r="AJ68" i="8"/>
  <c r="AJ67" i="8"/>
  <c r="AJ71" i="8"/>
  <c r="AJ72" i="8"/>
  <c r="AI67" i="5"/>
  <c r="AI71" i="5"/>
  <c r="AI68" i="5"/>
  <c r="AI72" i="5"/>
  <c r="AJ49" i="8" l="1"/>
  <c r="AI49" i="5"/>
  <c r="AJ75" i="5" l="1"/>
  <c r="AI46" i="6"/>
  <c r="AI47" i="6" s="1"/>
  <c r="AI48" i="6" s="1"/>
  <c r="AI50" i="6" s="1"/>
  <c r="AI50" i="5"/>
  <c r="AI51" i="5" s="1"/>
  <c r="AI59" i="5" s="1"/>
  <c r="AJ46" i="9"/>
  <c r="AJ47" i="9" s="1"/>
  <c r="AJ48" i="9" s="1"/>
  <c r="AJ50" i="9" s="1"/>
  <c r="AK75" i="8"/>
  <c r="AJ50" i="8"/>
  <c r="AJ51" i="8"/>
  <c r="AJ59" i="8" s="1"/>
  <c r="AJ61" i="2" l="1"/>
  <c r="AJ32" i="2"/>
  <c r="AJ67" i="4"/>
  <c r="AJ68" i="4" s="1"/>
  <c r="AK61" i="3"/>
  <c r="AK32" i="3"/>
  <c r="AK67" i="7"/>
  <c r="AK68" i="7" s="1"/>
  <c r="AJ49" i="6"/>
  <c r="AJ76" i="5" s="1"/>
  <c r="AI77" i="5"/>
  <c r="AI32" i="5"/>
  <c r="AK49" i="9"/>
  <c r="AK76" i="8" s="1"/>
  <c r="AJ77" i="8"/>
  <c r="AJ32" i="8"/>
  <c r="AI35" i="5" l="1"/>
  <c r="AI42" i="5" s="1"/>
  <c r="AI61" i="5" s="1"/>
  <c r="AJ31" i="6"/>
  <c r="AJ38" i="6" s="1"/>
  <c r="AJ56" i="5"/>
  <c r="AJ69" i="4"/>
  <c r="AJ30" i="2"/>
  <c r="AJ34" i="2" s="1"/>
  <c r="AK31" i="9"/>
  <c r="AK38" i="9" s="1"/>
  <c r="AK56" i="8"/>
  <c r="AK69" i="7"/>
  <c r="AK30" i="3"/>
  <c r="AK34" i="3" s="1"/>
  <c r="AJ35" i="8"/>
  <c r="AJ42" i="8" s="1"/>
  <c r="AJ61" i="8" s="1"/>
  <c r="AJ63" i="2" l="1"/>
  <c r="AJ43" i="2"/>
  <c r="AK74" i="8"/>
  <c r="AK73" i="8" s="1"/>
  <c r="AK58" i="3"/>
  <c r="AK63" i="3"/>
  <c r="AK43" i="3"/>
  <c r="AJ57" i="5"/>
  <c r="AJ58" i="5" s="1"/>
  <c r="AK57" i="8"/>
  <c r="AK58" i="8" s="1"/>
  <c r="AJ74" i="5"/>
  <c r="AJ73" i="5" s="1"/>
  <c r="AJ58" i="2"/>
  <c r="AJ64" i="2" s="1"/>
  <c r="AK64" i="3" l="1"/>
  <c r="AK67" i="8"/>
  <c r="AK71" i="8"/>
  <c r="AK68" i="8"/>
  <c r="AK72" i="8"/>
  <c r="AK62" i="3"/>
  <c r="AK45" i="3"/>
  <c r="AK46" i="3" s="1"/>
  <c r="AK47" i="3" s="1"/>
  <c r="AJ45" i="2"/>
  <c r="AJ46" i="2" s="1"/>
  <c r="AJ47" i="2" s="1"/>
  <c r="AJ62" i="2"/>
  <c r="AJ68" i="5"/>
  <c r="AJ67" i="5"/>
  <c r="AJ71" i="5"/>
  <c r="AJ72" i="5"/>
  <c r="AK49" i="8" l="1"/>
  <c r="AJ49" i="5"/>
  <c r="AJ46" i="6" l="1"/>
  <c r="AJ47" i="6" s="1"/>
  <c r="AJ48" i="6" s="1"/>
  <c r="AJ50" i="6" s="1"/>
  <c r="AK75" i="5"/>
  <c r="AJ50" i="5"/>
  <c r="AJ51" i="5" s="1"/>
  <c r="AJ59" i="5" s="1"/>
  <c r="AK46" i="9"/>
  <c r="AK47" i="9" s="1"/>
  <c r="AK48" i="9" s="1"/>
  <c r="AK50" i="9" s="1"/>
  <c r="AL75" i="8"/>
  <c r="AK50" i="8"/>
  <c r="AK51" i="8" s="1"/>
  <c r="AK59" i="8" s="1"/>
  <c r="AK61" i="2" l="1"/>
  <c r="AK32" i="2"/>
  <c r="AK67" i="4"/>
  <c r="AK68" i="4" s="1"/>
  <c r="AL61" i="3"/>
  <c r="AL32" i="3"/>
  <c r="AL67" i="7"/>
  <c r="AL68" i="7" s="1"/>
  <c r="AL49" i="9"/>
  <c r="AL76" i="8" s="1"/>
  <c r="AK77" i="8"/>
  <c r="AK32" i="8"/>
  <c r="AK49" i="6"/>
  <c r="AK76" i="5" s="1"/>
  <c r="AJ77" i="5"/>
  <c r="AJ32" i="5"/>
  <c r="AK35" i="8" l="1"/>
  <c r="AK42" i="8" s="1"/>
  <c r="AK61" i="8" s="1"/>
  <c r="AK31" i="6"/>
  <c r="AK38" i="6" s="1"/>
  <c r="AK56" i="5"/>
  <c r="AK69" i="4"/>
  <c r="AK30" i="2"/>
  <c r="AK34" i="2" s="1"/>
  <c r="AJ35" i="5"/>
  <c r="AJ42" i="5" s="1"/>
  <c r="AJ61" i="5" s="1"/>
  <c r="AL31" i="9"/>
  <c r="AL38" i="9" s="1"/>
  <c r="AL56" i="8"/>
  <c r="AL69" i="7"/>
  <c r="AL30" i="3"/>
  <c r="AL34" i="3" s="1"/>
  <c r="AL57" i="8" l="1"/>
  <c r="AL58" i="8" s="1"/>
  <c r="AL74" i="8"/>
  <c r="AL73" i="8" s="1"/>
  <c r="AL58" i="3"/>
  <c r="AK57" i="5"/>
  <c r="AK58" i="5" s="1"/>
  <c r="AK74" i="5"/>
  <c r="AK73" i="5" s="1"/>
  <c r="AK58" i="2"/>
  <c r="AK63" i="2"/>
  <c r="AK43" i="2"/>
  <c r="AL63" i="3"/>
  <c r="AL43" i="3"/>
  <c r="AL64" i="3" l="1"/>
  <c r="AK45" i="2"/>
  <c r="AK46" i="2" s="1"/>
  <c r="AK47" i="2" s="1"/>
  <c r="AK62" i="2"/>
  <c r="AK64" i="2"/>
  <c r="AL68" i="8"/>
  <c r="AL71" i="8"/>
  <c r="AL67" i="8"/>
  <c r="AL72" i="8"/>
  <c r="AK71" i="5"/>
  <c r="AK68" i="5"/>
  <c r="AK67" i="5"/>
  <c r="AK72" i="5"/>
  <c r="AL62" i="3"/>
  <c r="AL45" i="3"/>
  <c r="AL46" i="3" s="1"/>
  <c r="AL47" i="3" s="1"/>
  <c r="AL49" i="8" l="1"/>
  <c r="AL46" i="9" s="1"/>
  <c r="AL47" i="9" s="1"/>
  <c r="AL48" i="9" s="1"/>
  <c r="AL50" i="9" s="1"/>
  <c r="AK49" i="5"/>
  <c r="AK46" i="6"/>
  <c r="AK47" i="6" s="1"/>
  <c r="AK48" i="6" s="1"/>
  <c r="AK50" i="6" s="1"/>
  <c r="AL75" i="5"/>
  <c r="AK50" i="5"/>
  <c r="AK51" i="5" s="1"/>
  <c r="AK59" i="5" s="1"/>
  <c r="AL50" i="8" l="1"/>
  <c r="AL51" i="8" s="1"/>
  <c r="AL59" i="8" s="1"/>
  <c r="AM75" i="8"/>
  <c r="AM61" i="3"/>
  <c r="AM67" i="7"/>
  <c r="AM68" i="7" s="1"/>
  <c r="AL61" i="2"/>
  <c r="AL32" i="2"/>
  <c r="AL67" i="4"/>
  <c r="AL68" i="4" s="1"/>
  <c r="AM49" i="9"/>
  <c r="AM76" i="8" s="1"/>
  <c r="AL77" i="8"/>
  <c r="AL32" i="8"/>
  <c r="AL49" i="6"/>
  <c r="AL76" i="5" s="1"/>
  <c r="AK77" i="5"/>
  <c r="AK32" i="5"/>
  <c r="AM32" i="3" l="1"/>
  <c r="AL35" i="8"/>
  <c r="AL42" i="8" s="1"/>
  <c r="AL61" i="8" s="1"/>
  <c r="AM31" i="9"/>
  <c r="AM38" i="9" s="1"/>
  <c r="AM56" i="8"/>
  <c r="AM69" i="7"/>
  <c r="AM30" i="3"/>
  <c r="AM34" i="3" s="1"/>
  <c r="AK35" i="5"/>
  <c r="AK42" i="5" s="1"/>
  <c r="AK61" i="5" s="1"/>
  <c r="AL31" i="6"/>
  <c r="AL38" i="6" s="1"/>
  <c r="AL56" i="5"/>
  <c r="AL69" i="4"/>
  <c r="AL30" i="2"/>
  <c r="AL34" i="2" s="1"/>
  <c r="AL74" i="5" l="1"/>
  <c r="AL73" i="5" s="1"/>
  <c r="AL58" i="2"/>
  <c r="AM74" i="8"/>
  <c r="AM73" i="8" s="1"/>
  <c r="AM58" i="3"/>
  <c r="AM63" i="3"/>
  <c r="AM43" i="3"/>
  <c r="AL63" i="2"/>
  <c r="AL43" i="2"/>
  <c r="AL57" i="5"/>
  <c r="AL58" i="5" s="1"/>
  <c r="AM57" i="8"/>
  <c r="AM58" i="8" s="1"/>
  <c r="AM64" i="3" l="1"/>
  <c r="AM62" i="3"/>
  <c r="AM45" i="3"/>
  <c r="AM46" i="3" s="1"/>
  <c r="AM47" i="3" s="1"/>
  <c r="AL62" i="2"/>
  <c r="AL45" i="2"/>
  <c r="AL46" i="2" s="1"/>
  <c r="AL47" i="2" s="1"/>
  <c r="AL64" i="2"/>
  <c r="AL71" i="5"/>
  <c r="AL68" i="5"/>
  <c r="AL67" i="5"/>
  <c r="AL72" i="5"/>
  <c r="AM67" i="8"/>
  <c r="AM71" i="8"/>
  <c r="AM68" i="8"/>
  <c r="AM72" i="8"/>
  <c r="AL49" i="5" l="1"/>
  <c r="AM49" i="8"/>
  <c r="AM46" i="9" l="1"/>
  <c r="AM47" i="9" s="1"/>
  <c r="AM48" i="9" s="1"/>
  <c r="AM50" i="9" s="1"/>
  <c r="AN75" i="8"/>
  <c r="AM50" i="8"/>
  <c r="AM51" i="8" s="1"/>
  <c r="AM59" i="8" s="1"/>
  <c r="AL46" i="6"/>
  <c r="AL47" i="6" s="1"/>
  <c r="AL48" i="6" s="1"/>
  <c r="AL50" i="6" s="1"/>
  <c r="AM75" i="5"/>
  <c r="AL50" i="5"/>
  <c r="AL51" i="5"/>
  <c r="AL59" i="5" s="1"/>
  <c r="AM61" i="2" l="1"/>
  <c r="AM32" i="2"/>
  <c r="AM67" i="4"/>
  <c r="AM68" i="4" s="1"/>
  <c r="AM49" i="6"/>
  <c r="AM76" i="5" s="1"/>
  <c r="AL77" i="5"/>
  <c r="AL32" i="5"/>
  <c r="AN61" i="3"/>
  <c r="AN32" i="3"/>
  <c r="AN67" i="7"/>
  <c r="AN68" i="7" s="1"/>
  <c r="AN49" i="9"/>
  <c r="AM77" i="8"/>
  <c r="AM32" i="8"/>
  <c r="AN76" i="8" l="1"/>
  <c r="DW49" i="9"/>
  <c r="AN31" i="9"/>
  <c r="AN38" i="9" s="1"/>
  <c r="AN56" i="8"/>
  <c r="AN69" i="7"/>
  <c r="AN30" i="3"/>
  <c r="AN34" i="3" s="1"/>
  <c r="AL35" i="5"/>
  <c r="AL42" i="5" s="1"/>
  <c r="AL61" i="5" s="1"/>
  <c r="AM31" i="6"/>
  <c r="AM38" i="6" s="1"/>
  <c r="AM56" i="5"/>
  <c r="AM69" i="4"/>
  <c r="AM30" i="2"/>
  <c r="AM34" i="2" s="1"/>
  <c r="AM35" i="8"/>
  <c r="AM42" i="8" s="1"/>
  <c r="AM61" i="8" s="1"/>
  <c r="AM74" i="5" l="1"/>
  <c r="AM73" i="5" s="1"/>
  <c r="AM58" i="2"/>
  <c r="AM57" i="5"/>
  <c r="AM58" i="5" s="1"/>
  <c r="AN63" i="3"/>
  <c r="AN43" i="3"/>
  <c r="AO55" i="8"/>
  <c r="DW56" i="8"/>
  <c r="AN57" i="8"/>
  <c r="DW57" i="8" s="1"/>
  <c r="AN74" i="8"/>
  <c r="AN73" i="8" s="1"/>
  <c r="AN58" i="3"/>
  <c r="AM43" i="2"/>
  <c r="AM63" i="2"/>
  <c r="AN64" i="3" l="1"/>
  <c r="AN58" i="8"/>
  <c r="AP55" i="8"/>
  <c r="AN62" i="3"/>
  <c r="AN45" i="3"/>
  <c r="AN68" i="8"/>
  <c r="AN71" i="8"/>
  <c r="AN67" i="8"/>
  <c r="AN72" i="8"/>
  <c r="AM62" i="2"/>
  <c r="AM45" i="2"/>
  <c r="AM46" i="2" s="1"/>
  <c r="AM47" i="2" s="1"/>
  <c r="AM64" i="2"/>
  <c r="AM67" i="5"/>
  <c r="AM71" i="5"/>
  <c r="AM68" i="5"/>
  <c r="AM72" i="5"/>
  <c r="AN49" i="8" l="1"/>
  <c r="AN46" i="3"/>
  <c r="AN47" i="3" s="1"/>
  <c r="DW45" i="3"/>
  <c r="AM49" i="5"/>
  <c r="AQ55" i="8"/>
  <c r="DW58" i="8"/>
  <c r="AR55" i="8" l="1"/>
  <c r="AM46" i="6"/>
  <c r="AM47" i="6" s="1"/>
  <c r="AM48" i="6" s="1"/>
  <c r="AM50" i="6" s="1"/>
  <c r="AN75" i="5"/>
  <c r="AM50" i="5"/>
  <c r="AM51" i="5" s="1"/>
  <c r="AM59" i="5" s="1"/>
  <c r="AN46" i="9"/>
  <c r="AN47" i="9" s="1"/>
  <c r="AN48" i="9" s="1"/>
  <c r="AN50" i="9" s="1"/>
  <c r="AO75" i="8"/>
  <c r="AN50" i="8"/>
  <c r="DW50" i="8" s="1"/>
  <c r="G19" i="8" s="1"/>
  <c r="DW49" i="8"/>
  <c r="AO61" i="3" l="1"/>
  <c r="AO32" i="3"/>
  <c r="AO67" i="7"/>
  <c r="AO68" i="7" s="1"/>
  <c r="AO49" i="9"/>
  <c r="AO76" i="8" s="1"/>
  <c r="AN77" i="8"/>
  <c r="AN32" i="8"/>
  <c r="DW50" i="9"/>
  <c r="G18" i="9" s="1"/>
  <c r="AN61" i="2"/>
  <c r="AN32" i="2"/>
  <c r="AN67" i="4"/>
  <c r="AN68" i="4" s="1"/>
  <c r="AN49" i="6"/>
  <c r="AM77" i="5"/>
  <c r="AM32" i="5"/>
  <c r="AN51" i="8"/>
  <c r="AS55" i="8"/>
  <c r="AN31" i="6" l="1"/>
  <c r="AN38" i="6" s="1"/>
  <c r="AN56" i="5"/>
  <c r="AN69" i="4"/>
  <c r="AN30" i="2"/>
  <c r="AN34" i="2" s="1"/>
  <c r="AN35" i="8"/>
  <c r="DW35" i="8" s="1"/>
  <c r="DW32" i="8"/>
  <c r="G15" i="8" s="1"/>
  <c r="AT55" i="8"/>
  <c r="DW51" i="8"/>
  <c r="AN59" i="8"/>
  <c r="DW59" i="8" s="1"/>
  <c r="AM35" i="5"/>
  <c r="AM42" i="5" s="1"/>
  <c r="AM61" i="5" s="1"/>
  <c r="AO31" i="9"/>
  <c r="AO56" i="8"/>
  <c r="AO69" i="7"/>
  <c r="AO30" i="3"/>
  <c r="AN76" i="5"/>
  <c r="DW49" i="6"/>
  <c r="AU55" i="8" l="1"/>
  <c r="AO34" i="3"/>
  <c r="AO57" i="8"/>
  <c r="AO58" i="8" s="1"/>
  <c r="AN42" i="8"/>
  <c r="AO38" i="9"/>
  <c r="AN63" i="2"/>
  <c r="AN43" i="2"/>
  <c r="AO55" i="5"/>
  <c r="DW56" i="5"/>
  <c r="AN57" i="5"/>
  <c r="DW57" i="5" s="1"/>
  <c r="AN58" i="2"/>
  <c r="AN64" i="2" s="1"/>
  <c r="AN74" i="5"/>
  <c r="AN73" i="5" s="1"/>
  <c r="AN67" i="5" l="1"/>
  <c r="AN68" i="5"/>
  <c r="AN71" i="5"/>
  <c r="AN72" i="5"/>
  <c r="AO74" i="8"/>
  <c r="AO73" i="8" s="1"/>
  <c r="AO58" i="3"/>
  <c r="AN61" i="8"/>
  <c r="DW42" i="8"/>
  <c r="DW61" i="8" s="1"/>
  <c r="AO63" i="3"/>
  <c r="AO43" i="3"/>
  <c r="AN58" i="5"/>
  <c r="AP55" i="5"/>
  <c r="AV55" i="8"/>
  <c r="AN62" i="2"/>
  <c r="AN45" i="2"/>
  <c r="AN46" i="2" l="1"/>
  <c r="AN47" i="2" s="1"/>
  <c r="DW45" i="2"/>
  <c r="AO64" i="3"/>
  <c r="AW55" i="8"/>
  <c r="AO71" i="8"/>
  <c r="AO67" i="8"/>
  <c r="AO68" i="8"/>
  <c r="AO72" i="8"/>
  <c r="AQ55" i="5"/>
  <c r="DW58" i="5"/>
  <c r="AN49" i="5"/>
  <c r="AO45" i="3"/>
  <c r="AO46" i="3" s="1"/>
  <c r="AO62" i="3"/>
  <c r="AO49" i="8" l="1"/>
  <c r="AO47" i="3"/>
  <c r="AN46" i="6"/>
  <c r="AN47" i="6" s="1"/>
  <c r="AN48" i="6" s="1"/>
  <c r="AN50" i="6" s="1"/>
  <c r="AO75" i="5"/>
  <c r="AN50" i="5"/>
  <c r="DW50" i="5" s="1"/>
  <c r="G19" i="5" s="1"/>
  <c r="DW49" i="5"/>
  <c r="AN51" i="5"/>
  <c r="AX55" i="8"/>
  <c r="AR55" i="5"/>
  <c r="AY55" i="8" l="1"/>
  <c r="DW51" i="5"/>
  <c r="AN59" i="5"/>
  <c r="DW59" i="5" s="1"/>
  <c r="AO61" i="2"/>
  <c r="AO32" i="2"/>
  <c r="AO67" i="4"/>
  <c r="AO68" i="4" s="1"/>
  <c r="AO49" i="6"/>
  <c r="AO76" i="5" s="1"/>
  <c r="AN77" i="5"/>
  <c r="AN32" i="5"/>
  <c r="DW50" i="6"/>
  <c r="G18" i="6" s="1"/>
  <c r="AS55" i="5"/>
  <c r="AO46" i="9"/>
  <c r="AP75" i="8"/>
  <c r="AO50" i="8"/>
  <c r="AO51" i="8" s="1"/>
  <c r="AO59" i="8" s="1"/>
  <c r="AP32" i="3" l="1"/>
  <c r="AP61" i="3"/>
  <c r="AP67" i="7"/>
  <c r="AP68" i="7" s="1"/>
  <c r="AO31" i="6"/>
  <c r="AO56" i="5"/>
  <c r="AO69" i="4"/>
  <c r="AO30" i="2"/>
  <c r="AO47" i="9"/>
  <c r="AT55" i="5"/>
  <c r="AN35" i="5"/>
  <c r="DW35" i="5" s="1"/>
  <c r="DW32" i="5"/>
  <c r="G15" i="5" s="1"/>
  <c r="AZ55" i="8"/>
  <c r="AN42" i="5" l="1"/>
  <c r="AO48" i="9"/>
  <c r="AO34" i="2"/>
  <c r="DX55" i="8"/>
  <c r="AO57" i="5"/>
  <c r="AO58" i="5" s="1"/>
  <c r="AO38" i="6"/>
  <c r="AN61" i="5"/>
  <c r="DW42" i="5"/>
  <c r="DW61" i="5" s="1"/>
  <c r="AP31" i="9"/>
  <c r="AP56" i="8"/>
  <c r="AP69" i="7"/>
  <c r="AP30" i="3"/>
  <c r="AU55" i="5"/>
  <c r="AO74" i="5" l="1"/>
  <c r="AO73" i="5" s="1"/>
  <c r="AO58" i="2"/>
  <c r="AV55" i="5"/>
  <c r="AP34" i="3"/>
  <c r="AP57" i="8"/>
  <c r="AP58" i="8" s="1"/>
  <c r="AO43" i="2"/>
  <c r="AO63" i="2"/>
  <c r="AP38" i="9"/>
  <c r="AO50" i="9"/>
  <c r="AP63" i="3" l="1"/>
  <c r="AP43" i="3"/>
  <c r="AP49" i="9"/>
  <c r="AP76" i="8" s="1"/>
  <c r="AO77" i="8"/>
  <c r="AO32" i="8"/>
  <c r="AW55" i="5"/>
  <c r="AO64" i="2"/>
  <c r="AP74" i="8"/>
  <c r="AP58" i="3"/>
  <c r="AP64" i="3" s="1"/>
  <c r="AO67" i="5"/>
  <c r="AO68" i="5"/>
  <c r="AO71" i="5"/>
  <c r="AO72" i="5"/>
  <c r="AO62" i="2"/>
  <c r="AO45" i="2"/>
  <c r="AO46" i="2" s="1"/>
  <c r="AP73" i="8" l="1"/>
  <c r="AP71" i="8" s="1"/>
  <c r="AO47" i="2"/>
  <c r="AX55" i="5"/>
  <c r="AO35" i="8"/>
  <c r="AO42" i="8" s="1"/>
  <c r="AO61" i="8" s="1"/>
  <c r="AO49" i="5"/>
  <c r="AP67" i="8"/>
  <c r="AP68" i="8"/>
  <c r="AP72" i="8"/>
  <c r="AP62" i="3"/>
  <c r="AP45" i="3"/>
  <c r="AP46" i="3" s="1"/>
  <c r="AP49" i="8" l="1"/>
  <c r="AO46" i="6"/>
  <c r="AO50" i="5"/>
  <c r="AP75" i="5"/>
  <c r="AO51" i="5"/>
  <c r="AO59" i="5" s="1"/>
  <c r="AY55" i="5"/>
  <c r="AP47" i="3"/>
  <c r="AZ55" i="5" l="1"/>
  <c r="AP61" i="2"/>
  <c r="AP32" i="2"/>
  <c r="AP67" i="4"/>
  <c r="AP68" i="4" s="1"/>
  <c r="AO47" i="6"/>
  <c r="AP46" i="9"/>
  <c r="AQ75" i="8"/>
  <c r="AP50" i="8"/>
  <c r="AP51" i="8" s="1"/>
  <c r="AP59" i="8" s="1"/>
  <c r="AP47" i="9" l="1"/>
  <c r="AO48" i="6"/>
  <c r="AP31" i="6"/>
  <c r="AP56" i="5"/>
  <c r="AP69" i="4"/>
  <c r="AP30" i="2"/>
  <c r="AQ61" i="3"/>
  <c r="AQ32" i="3"/>
  <c r="AQ67" i="7"/>
  <c r="AQ68" i="7" s="1"/>
  <c r="DX55" i="5"/>
  <c r="AQ31" i="9" l="1"/>
  <c r="AQ56" i="8"/>
  <c r="AQ69" i="7"/>
  <c r="AQ30" i="3"/>
  <c r="AP34" i="2"/>
  <c r="AP57" i="5"/>
  <c r="AP58" i="5" s="1"/>
  <c r="AP38" i="6"/>
  <c r="AO50" i="6"/>
  <c r="AP48" i="9"/>
  <c r="AP49" i="6" l="1"/>
  <c r="AP76" i="5" s="1"/>
  <c r="AO77" i="5"/>
  <c r="AO32" i="5"/>
  <c r="AP74" i="5"/>
  <c r="AP58" i="2"/>
  <c r="AP63" i="2"/>
  <c r="AP43" i="2"/>
  <c r="AQ34" i="3"/>
  <c r="AP50" i="9"/>
  <c r="AQ57" i="8"/>
  <c r="AQ58" i="8" s="1"/>
  <c r="AQ38" i="9"/>
  <c r="AQ63" i="3" l="1"/>
  <c r="AQ43" i="3"/>
  <c r="AP62" i="2"/>
  <c r="AP45" i="2"/>
  <c r="AP46" i="2" s="1"/>
  <c r="AP64" i="2"/>
  <c r="AQ58" i="3"/>
  <c r="AQ64" i="3" s="1"/>
  <c r="AQ74" i="8"/>
  <c r="AO35" i="5"/>
  <c r="AO42" i="5" s="1"/>
  <c r="AO61" i="5" s="1"/>
  <c r="AQ49" i="9"/>
  <c r="AQ76" i="8" s="1"/>
  <c r="AP77" i="8"/>
  <c r="AP32" i="8"/>
  <c r="AP73" i="5"/>
  <c r="AP68" i="5" l="1"/>
  <c r="AP71" i="5"/>
  <c r="AP67" i="5"/>
  <c r="AP72" i="5"/>
  <c r="AP47" i="2"/>
  <c r="AP35" i="8"/>
  <c r="AP42" i="8" s="1"/>
  <c r="AP61" i="8" s="1"/>
  <c r="AQ73" i="8"/>
  <c r="AQ62" i="3"/>
  <c r="AQ45" i="3"/>
  <c r="AQ46" i="3" s="1"/>
  <c r="AQ47" i="3" l="1"/>
  <c r="AQ68" i="8"/>
  <c r="AQ67" i="8"/>
  <c r="AQ71" i="8"/>
  <c r="AQ72" i="8"/>
  <c r="AP49" i="5"/>
  <c r="AQ49" i="8" l="1"/>
  <c r="AP46" i="6"/>
  <c r="AQ75" i="5"/>
  <c r="AP50" i="5"/>
  <c r="AP51" i="5"/>
  <c r="AP59" i="5" s="1"/>
  <c r="AQ46" i="9"/>
  <c r="AR75" i="8"/>
  <c r="AQ50" i="8"/>
  <c r="AQ51" i="8"/>
  <c r="AQ59" i="8" s="1"/>
  <c r="AR61" i="3" l="1"/>
  <c r="AR32" i="3"/>
  <c r="AR67" i="7"/>
  <c r="AR68" i="7" s="1"/>
  <c r="AQ47" i="9"/>
  <c r="AQ61" i="2"/>
  <c r="AQ32" i="2"/>
  <c r="AQ67" i="4"/>
  <c r="AQ68" i="4" s="1"/>
  <c r="AP47" i="6"/>
  <c r="AQ31" i="6" l="1"/>
  <c r="AQ56" i="5"/>
  <c r="AQ69" i="4"/>
  <c r="AQ30" i="2"/>
  <c r="AQ48" i="9"/>
  <c r="AR31" i="9"/>
  <c r="AR56" i="8"/>
  <c r="AR69" i="7"/>
  <c r="AR30" i="3"/>
  <c r="AP48" i="6"/>
  <c r="AP50" i="6" l="1"/>
  <c r="AR34" i="3"/>
  <c r="AR57" i="8"/>
  <c r="AR58" i="8" s="1"/>
  <c r="AR38" i="9"/>
  <c r="AQ50" i="9"/>
  <c r="AQ34" i="2"/>
  <c r="AQ57" i="5"/>
  <c r="AQ58" i="5" s="1"/>
  <c r="AQ38" i="6"/>
  <c r="AQ43" i="2" l="1"/>
  <c r="AQ63" i="2"/>
  <c r="AR49" i="9"/>
  <c r="AR76" i="8" s="1"/>
  <c r="AQ77" i="8"/>
  <c r="AQ32" i="8"/>
  <c r="AR58" i="3"/>
  <c r="AR74" i="8"/>
  <c r="AQ74" i="5"/>
  <c r="AQ58" i="2"/>
  <c r="AR63" i="3"/>
  <c r="AR43" i="3"/>
  <c r="AQ49" i="6"/>
  <c r="AQ76" i="5" s="1"/>
  <c r="AQ73" i="5" s="1"/>
  <c r="AP77" i="5"/>
  <c r="AP32" i="5"/>
  <c r="AQ64" i="2" l="1"/>
  <c r="AP35" i="5"/>
  <c r="AP42" i="5" s="1"/>
  <c r="AP61" i="5" s="1"/>
  <c r="AR64" i="3"/>
  <c r="AQ67" i="5"/>
  <c r="AQ71" i="5"/>
  <c r="AQ68" i="5"/>
  <c r="AQ72" i="5"/>
  <c r="AQ35" i="8"/>
  <c r="AQ42" i="8" s="1"/>
  <c r="AQ61" i="8" s="1"/>
  <c r="AR45" i="3"/>
  <c r="AR46" i="3" s="1"/>
  <c r="AR62" i="3"/>
  <c r="AR73" i="8"/>
  <c r="AQ62" i="2"/>
  <c r="AQ45" i="2"/>
  <c r="AQ46" i="2" s="1"/>
  <c r="AR47" i="3" l="1"/>
  <c r="AQ49" i="5"/>
  <c r="AQ47" i="2"/>
  <c r="AR71" i="8"/>
  <c r="AR68" i="8"/>
  <c r="AR67" i="8"/>
  <c r="AR72" i="8"/>
  <c r="AR49" i="8" l="1"/>
  <c r="AQ46" i="6"/>
  <c r="AR75" i="5"/>
  <c r="AQ50" i="5"/>
  <c r="AQ51" i="5"/>
  <c r="AQ59" i="5" s="1"/>
  <c r="AR61" i="2" l="1"/>
  <c r="AR32" i="2"/>
  <c r="AR67" i="4"/>
  <c r="AR68" i="4" s="1"/>
  <c r="AQ47" i="6"/>
  <c r="AR46" i="9"/>
  <c r="AS75" i="8"/>
  <c r="AR50" i="8"/>
  <c r="AR51" i="8" s="1"/>
  <c r="AR59" i="8" s="1"/>
  <c r="AS61" i="3" l="1"/>
  <c r="AS32" i="3"/>
  <c r="AS67" i="7"/>
  <c r="AS68" i="7" s="1"/>
  <c r="AR47" i="9"/>
  <c r="AQ48" i="6"/>
  <c r="AR31" i="6"/>
  <c r="AR56" i="5"/>
  <c r="AR69" i="4"/>
  <c r="AR30" i="2"/>
  <c r="AR34" i="2" l="1"/>
  <c r="AR57" i="5"/>
  <c r="AR58" i="5" s="1"/>
  <c r="AR38" i="6"/>
  <c r="AQ50" i="6"/>
  <c r="AR48" i="9"/>
  <c r="AS31" i="9"/>
  <c r="AS38" i="9" s="1"/>
  <c r="AS56" i="8"/>
  <c r="AS69" i="7"/>
  <c r="AS30" i="3"/>
  <c r="AS34" i="3" s="1"/>
  <c r="AS57" i="8" l="1"/>
  <c r="AS58" i="8" s="1"/>
  <c r="AS74" i="8"/>
  <c r="AS58" i="3"/>
  <c r="AR50" i="9"/>
  <c r="AR49" i="6"/>
  <c r="AR76" i="5" s="1"/>
  <c r="AQ77" i="5"/>
  <c r="AQ32" i="5"/>
  <c r="AR74" i="5"/>
  <c r="AR58" i="2"/>
  <c r="AS63" i="3"/>
  <c r="AS43" i="3"/>
  <c r="AR63" i="2"/>
  <c r="AR43" i="2"/>
  <c r="AR73" i="5" l="1"/>
  <c r="AR68" i="5" s="1"/>
  <c r="AR72" i="5"/>
  <c r="AR62" i="2"/>
  <c r="AR45" i="2"/>
  <c r="AR46" i="2" s="1"/>
  <c r="AS49" i="9"/>
  <c r="AS76" i="8" s="1"/>
  <c r="AS73" i="8" s="1"/>
  <c r="AR77" i="8"/>
  <c r="AR32" i="8"/>
  <c r="AS64" i="3"/>
  <c r="AS62" i="3"/>
  <c r="AS45" i="3"/>
  <c r="AS46" i="3" s="1"/>
  <c r="AS47" i="3" s="1"/>
  <c r="AR64" i="2"/>
  <c r="AQ35" i="5"/>
  <c r="AQ42" i="5" s="1"/>
  <c r="AQ61" i="5" s="1"/>
  <c r="AR67" i="5" l="1"/>
  <c r="AR71" i="5"/>
  <c r="AR49" i="5" s="1"/>
  <c r="AR35" i="8"/>
  <c r="AR42" i="8" s="1"/>
  <c r="AR61" i="8" s="1"/>
  <c r="AS68" i="8"/>
  <c r="AS71" i="8"/>
  <c r="AS67" i="8"/>
  <c r="AS72" i="8"/>
  <c r="AR47" i="2"/>
  <c r="AR46" i="6"/>
  <c r="AS75" i="5"/>
  <c r="AR50" i="5"/>
  <c r="AR51" i="5" s="1"/>
  <c r="AR59" i="5" s="1"/>
  <c r="AS49" i="8" l="1"/>
  <c r="AS61" i="2"/>
  <c r="AS32" i="2"/>
  <c r="AS67" i="4"/>
  <c r="AS68" i="4" s="1"/>
  <c r="AR47" i="6"/>
  <c r="AS46" i="9"/>
  <c r="AS47" i="9" s="1"/>
  <c r="AS48" i="9" s="1"/>
  <c r="AS50" i="9" s="1"/>
  <c r="AT75" i="8"/>
  <c r="AS50" i="8"/>
  <c r="AS51" i="8"/>
  <c r="AS59" i="8" s="1"/>
  <c r="AT61" i="3" l="1"/>
  <c r="AT32" i="3"/>
  <c r="AT67" i="7"/>
  <c r="AT68" i="7" s="1"/>
  <c r="AT49" i="9"/>
  <c r="AT76" i="8" s="1"/>
  <c r="AS77" i="8"/>
  <c r="AS32" i="8"/>
  <c r="AR48" i="6"/>
  <c r="AS31" i="6"/>
  <c r="AS38" i="6" s="1"/>
  <c r="AS56" i="5"/>
  <c r="AS69" i="4"/>
  <c r="AS30" i="2"/>
  <c r="AS34" i="2" s="1"/>
  <c r="AS57" i="5" l="1"/>
  <c r="AS58" i="5" s="1"/>
  <c r="AS74" i="5"/>
  <c r="AS58" i="2"/>
  <c r="AR50" i="6"/>
  <c r="AS35" i="8"/>
  <c r="AS42" i="8" s="1"/>
  <c r="AS61" i="8" s="1"/>
  <c r="AT31" i="9"/>
  <c r="AT38" i="9" s="1"/>
  <c r="AT56" i="8"/>
  <c r="AT69" i="7"/>
  <c r="AT30" i="3"/>
  <c r="AT34" i="3" s="1"/>
  <c r="AS63" i="2"/>
  <c r="AS43" i="2"/>
  <c r="AT57" i="8" l="1"/>
  <c r="AT58" i="8" s="1"/>
  <c r="AT58" i="3"/>
  <c r="AT74" i="8"/>
  <c r="AT73" i="8" s="1"/>
  <c r="AS49" i="6"/>
  <c r="AS76" i="5" s="1"/>
  <c r="AS73" i="5" s="1"/>
  <c r="AR77" i="5"/>
  <c r="AR32" i="5"/>
  <c r="AS64" i="2"/>
  <c r="AS62" i="2"/>
  <c r="AS45" i="2"/>
  <c r="AS46" i="2" s="1"/>
  <c r="AS47" i="2" s="1"/>
  <c r="AT63" i="3"/>
  <c r="AT43" i="3"/>
  <c r="AT64" i="3" l="1"/>
  <c r="AR35" i="5"/>
  <c r="AR42" i="5" s="1"/>
  <c r="AR61" i="5" s="1"/>
  <c r="AS67" i="5"/>
  <c r="AS71" i="5"/>
  <c r="AS68" i="5"/>
  <c r="AS72" i="5"/>
  <c r="AT68" i="8"/>
  <c r="AT71" i="8"/>
  <c r="AT67" i="8"/>
  <c r="AT72" i="8"/>
  <c r="AT45" i="3"/>
  <c r="AT46" i="3" s="1"/>
  <c r="AT47" i="3" s="1"/>
  <c r="AT62" i="3"/>
  <c r="AT49" i="8" l="1"/>
  <c r="AS49" i="5"/>
  <c r="AS46" i="6" l="1"/>
  <c r="AS47" i="6" s="1"/>
  <c r="AS48" i="6" s="1"/>
  <c r="AS50" i="6" s="1"/>
  <c r="AT75" i="5"/>
  <c r="AS50" i="5"/>
  <c r="AS51" i="5"/>
  <c r="AS59" i="5" s="1"/>
  <c r="AT46" i="9"/>
  <c r="AT47" i="9" s="1"/>
  <c r="AT48" i="9" s="1"/>
  <c r="AT50" i="9" s="1"/>
  <c r="AU75" i="8"/>
  <c r="AT50" i="8"/>
  <c r="AT51" i="8"/>
  <c r="AT59" i="8" s="1"/>
  <c r="AU61" i="3" l="1"/>
  <c r="AU32" i="3"/>
  <c r="AU67" i="7"/>
  <c r="AU68" i="7" s="1"/>
  <c r="AU49" i="9"/>
  <c r="AU76" i="8" s="1"/>
  <c r="AT77" i="8"/>
  <c r="AT32" i="8"/>
  <c r="AT61" i="2"/>
  <c r="AT32" i="2"/>
  <c r="AT67" i="4"/>
  <c r="AT68" i="4" s="1"/>
  <c r="AT49" i="6"/>
  <c r="AT76" i="5" s="1"/>
  <c r="AS77" i="5"/>
  <c r="AS32" i="5"/>
  <c r="AT31" i="6" l="1"/>
  <c r="AT38" i="6" s="1"/>
  <c r="AT56" i="5"/>
  <c r="AT69" i="4"/>
  <c r="AT30" i="2"/>
  <c r="AT34" i="2" s="1"/>
  <c r="AT35" i="8"/>
  <c r="AT42" i="8" s="1"/>
  <c r="AT61" i="8" s="1"/>
  <c r="AU31" i="9"/>
  <c r="AU38" i="9" s="1"/>
  <c r="AU56" i="8"/>
  <c r="AU69" i="7"/>
  <c r="AU30" i="3"/>
  <c r="AU34" i="3" s="1"/>
  <c r="AS35" i="5"/>
  <c r="AS42" i="5" s="1"/>
  <c r="AS61" i="5" s="1"/>
  <c r="AU63" i="3" l="1"/>
  <c r="AU43" i="3"/>
  <c r="AU57" i="8"/>
  <c r="AU58" i="8" s="1"/>
  <c r="AU74" i="8"/>
  <c r="AU73" i="8" s="1"/>
  <c r="AU58" i="3"/>
  <c r="AU64" i="3" s="1"/>
  <c r="AT43" i="2"/>
  <c r="AT63" i="2"/>
  <c r="AT57" i="5"/>
  <c r="AT58" i="5" s="1"/>
  <c r="AT74" i="5"/>
  <c r="AT73" i="5" s="1"/>
  <c r="AT58" i="2"/>
  <c r="AT62" i="2" l="1"/>
  <c r="AT45" i="2"/>
  <c r="AT46" i="2" s="1"/>
  <c r="AT47" i="2" s="1"/>
  <c r="AU71" i="8"/>
  <c r="AU68" i="8"/>
  <c r="AU67" i="8"/>
  <c r="AU72" i="8"/>
  <c r="AT64" i="2"/>
  <c r="AU45" i="3"/>
  <c r="AU46" i="3" s="1"/>
  <c r="AU47" i="3" s="1"/>
  <c r="AU62" i="3"/>
  <c r="AT68" i="5"/>
  <c r="AT71" i="5"/>
  <c r="AT67" i="5"/>
  <c r="AT72" i="5"/>
  <c r="AU49" i="8" l="1"/>
  <c r="AT49" i="5"/>
  <c r="AT46" i="6" l="1"/>
  <c r="AT47" i="6" s="1"/>
  <c r="AT48" i="6" s="1"/>
  <c r="AT50" i="6" s="1"/>
  <c r="AU75" i="5"/>
  <c r="AT50" i="5"/>
  <c r="AT51" i="5"/>
  <c r="AT59" i="5" s="1"/>
  <c r="AU46" i="9"/>
  <c r="AU47" i="9" s="1"/>
  <c r="AU48" i="9" s="1"/>
  <c r="AU50" i="9" s="1"/>
  <c r="AV75" i="8"/>
  <c r="AU50" i="8"/>
  <c r="AU51" i="8"/>
  <c r="AU59" i="8" s="1"/>
  <c r="AV61" i="3" l="1"/>
  <c r="AV32" i="3"/>
  <c r="AV67" i="7"/>
  <c r="AV68" i="7" s="1"/>
  <c r="AV49" i="9"/>
  <c r="AV76" i="8" s="1"/>
  <c r="AU77" i="8"/>
  <c r="AU32" i="8"/>
  <c r="AU61" i="2"/>
  <c r="AU32" i="2"/>
  <c r="AU67" i="4"/>
  <c r="AU68" i="4" s="1"/>
  <c r="AU49" i="6"/>
  <c r="AU76" i="5" s="1"/>
  <c r="AT77" i="5"/>
  <c r="AT32" i="5"/>
  <c r="AU31" i="6" l="1"/>
  <c r="AU38" i="6" s="1"/>
  <c r="AU56" i="5"/>
  <c r="AU69" i="4"/>
  <c r="AU30" i="2"/>
  <c r="AU34" i="2" s="1"/>
  <c r="AU35" i="8"/>
  <c r="AU42" i="8" s="1"/>
  <c r="AU61" i="8" s="1"/>
  <c r="AV31" i="9"/>
  <c r="AV38" i="9" s="1"/>
  <c r="AV56" i="8"/>
  <c r="AV69" i="7"/>
  <c r="AV30" i="3"/>
  <c r="AV34" i="3" s="1"/>
  <c r="AT35" i="5"/>
  <c r="AT42" i="5" s="1"/>
  <c r="AT61" i="5" s="1"/>
  <c r="AV63" i="3" l="1"/>
  <c r="AV43" i="3"/>
  <c r="AV57" i="8"/>
  <c r="AV58" i="8" s="1"/>
  <c r="AV74" i="8"/>
  <c r="AV73" i="8" s="1"/>
  <c r="AV58" i="3"/>
  <c r="AV64" i="3" s="1"/>
  <c r="AU63" i="2"/>
  <c r="AU43" i="2"/>
  <c r="AU57" i="5"/>
  <c r="AU58" i="5" s="1"/>
  <c r="AU58" i="2"/>
  <c r="AU74" i="5"/>
  <c r="AU73" i="5" s="1"/>
  <c r="AU45" i="2" l="1"/>
  <c r="AU46" i="2" s="1"/>
  <c r="AU47" i="2" s="1"/>
  <c r="AU62" i="2"/>
  <c r="AV68" i="8"/>
  <c r="AV71" i="8"/>
  <c r="AV67" i="8"/>
  <c r="AV72" i="8"/>
  <c r="AU67" i="5"/>
  <c r="AU71" i="5"/>
  <c r="AU68" i="5"/>
  <c r="AU72" i="5"/>
  <c r="AV62" i="3"/>
  <c r="AV45" i="3"/>
  <c r="AV46" i="3" s="1"/>
  <c r="AV47" i="3" s="1"/>
  <c r="AU64" i="2"/>
  <c r="AU49" i="5" l="1"/>
  <c r="AU46" i="6" s="1"/>
  <c r="AU47" i="6" s="1"/>
  <c r="AU48" i="6" s="1"/>
  <c r="AU50" i="6" s="1"/>
  <c r="AU50" i="5"/>
  <c r="AU51" i="5"/>
  <c r="AU59" i="5" s="1"/>
  <c r="AV49" i="8"/>
  <c r="AV75" i="5" l="1"/>
  <c r="AV46" i="9"/>
  <c r="AV47" i="9" s="1"/>
  <c r="AV48" i="9" s="1"/>
  <c r="AV50" i="9" s="1"/>
  <c r="AW75" i="8"/>
  <c r="AV50" i="8"/>
  <c r="AV51" i="8"/>
  <c r="AV59" i="8" s="1"/>
  <c r="AV61" i="2"/>
  <c r="AV32" i="2"/>
  <c r="AV67" i="4"/>
  <c r="AV68" i="4" s="1"/>
  <c r="AV49" i="6"/>
  <c r="AV76" i="5" s="1"/>
  <c r="AU77" i="5"/>
  <c r="AU32" i="5"/>
  <c r="AU35" i="5" l="1"/>
  <c r="AU42" i="5" s="1"/>
  <c r="AU61" i="5" s="1"/>
  <c r="AV31" i="6"/>
  <c r="AV38" i="6" s="1"/>
  <c r="AV56" i="5"/>
  <c r="AV69" i="4"/>
  <c r="AV30" i="2"/>
  <c r="AV34" i="2" s="1"/>
  <c r="AW61" i="3"/>
  <c r="AW32" i="3"/>
  <c r="AW67" i="7"/>
  <c r="AW68" i="7" s="1"/>
  <c r="AW49" i="9"/>
  <c r="AW76" i="8" s="1"/>
  <c r="AV77" i="8"/>
  <c r="AV32" i="8"/>
  <c r="AW31" i="9" l="1"/>
  <c r="AW38" i="9" s="1"/>
  <c r="AW56" i="8"/>
  <c r="AW69" i="7"/>
  <c r="AW30" i="3"/>
  <c r="AW34" i="3" s="1"/>
  <c r="AV63" i="2"/>
  <c r="AV43" i="2"/>
  <c r="AV57" i="5"/>
  <c r="AV58" i="5" s="1"/>
  <c r="AV74" i="5"/>
  <c r="AV73" i="5" s="1"/>
  <c r="AV58" i="2"/>
  <c r="AV64" i="2" s="1"/>
  <c r="AV35" i="8"/>
  <c r="AV42" i="8" s="1"/>
  <c r="AV61" i="8" s="1"/>
  <c r="AV62" i="2" l="1"/>
  <c r="AV45" i="2"/>
  <c r="AV46" i="2" s="1"/>
  <c r="AV47" i="2" s="1"/>
  <c r="AW63" i="3"/>
  <c r="AW43" i="3"/>
  <c r="AW57" i="8"/>
  <c r="AW58" i="8" s="1"/>
  <c r="AW74" i="8"/>
  <c r="AW73" i="8" s="1"/>
  <c r="AW58" i="3"/>
  <c r="AW64" i="3" s="1"/>
  <c r="AV68" i="5"/>
  <c r="AV71" i="5"/>
  <c r="AV67" i="5"/>
  <c r="AV72" i="5"/>
  <c r="AV49" i="5" l="1"/>
  <c r="AV46" i="6"/>
  <c r="AV47" i="6" s="1"/>
  <c r="AV48" i="6" s="1"/>
  <c r="AV50" i="6" s="1"/>
  <c r="AW75" i="5"/>
  <c r="AV50" i="5"/>
  <c r="AV51" i="5"/>
  <c r="AV59" i="5" s="1"/>
  <c r="AW67" i="8"/>
  <c r="AW71" i="8"/>
  <c r="AW68" i="8"/>
  <c r="AW72" i="8"/>
  <c r="AW62" i="3"/>
  <c r="AW45" i="3"/>
  <c r="AW46" i="3" s="1"/>
  <c r="AW47" i="3" s="1"/>
  <c r="AW49" i="8" l="1"/>
  <c r="AW61" i="2"/>
  <c r="AW32" i="2"/>
  <c r="AW67" i="4"/>
  <c r="AW68" i="4" s="1"/>
  <c r="AW49" i="6"/>
  <c r="AW76" i="5" s="1"/>
  <c r="AV77" i="5"/>
  <c r="AV32" i="5"/>
  <c r="AV35" i="5" l="1"/>
  <c r="AV42" i="5" s="1"/>
  <c r="AV61" i="5" s="1"/>
  <c r="AW31" i="6"/>
  <c r="AW38" i="6" s="1"/>
  <c r="AW56" i="5"/>
  <c r="AW69" i="4"/>
  <c r="AW30" i="2"/>
  <c r="AW34" i="2" s="1"/>
  <c r="AW46" i="9"/>
  <c r="AW47" i="9" s="1"/>
  <c r="AW48" i="9" s="1"/>
  <c r="AW50" i="9" s="1"/>
  <c r="AX75" i="8"/>
  <c r="AW50" i="8"/>
  <c r="AW51" i="8" s="1"/>
  <c r="AW59" i="8" s="1"/>
  <c r="AX61" i="3" l="1"/>
  <c r="AX32" i="3"/>
  <c r="AX67" i="7"/>
  <c r="AX68" i="7" s="1"/>
  <c r="AX49" i="9"/>
  <c r="AX76" i="8" s="1"/>
  <c r="AW77" i="8"/>
  <c r="AW32" i="8"/>
  <c r="AW63" i="2"/>
  <c r="AW43" i="2"/>
  <c r="AW57" i="5"/>
  <c r="AW58" i="5" s="1"/>
  <c r="AW74" i="5"/>
  <c r="AW73" i="5" s="1"/>
  <c r="AW58" i="2"/>
  <c r="AW45" i="2" l="1"/>
  <c r="AW46" i="2" s="1"/>
  <c r="AW47" i="2" s="1"/>
  <c r="AW62" i="2"/>
  <c r="AW35" i="8"/>
  <c r="AW42" i="8" s="1"/>
  <c r="AW61" i="8" s="1"/>
  <c r="AX31" i="9"/>
  <c r="AX38" i="9" s="1"/>
  <c r="AX56" i="8"/>
  <c r="AX69" i="7"/>
  <c r="AX30" i="3"/>
  <c r="AX34" i="3" s="1"/>
  <c r="AW64" i="2"/>
  <c r="AW71" i="5"/>
  <c r="AW68" i="5"/>
  <c r="AW67" i="5"/>
  <c r="AW72" i="5"/>
  <c r="AW49" i="5" l="1"/>
  <c r="AX75" i="5" s="1"/>
  <c r="AW50" i="5"/>
  <c r="AW51" i="5"/>
  <c r="AW59" i="5" s="1"/>
  <c r="AX63" i="3"/>
  <c r="AX43" i="3"/>
  <c r="AX57" i="8"/>
  <c r="AX58" i="8" s="1"/>
  <c r="AX74" i="8"/>
  <c r="AX73" i="8" s="1"/>
  <c r="AX58" i="3"/>
  <c r="AX64" i="3" s="1"/>
  <c r="AW46" i="6" l="1"/>
  <c r="AW47" i="6" s="1"/>
  <c r="AW48" i="6" s="1"/>
  <c r="AW50" i="6" s="1"/>
  <c r="AX68" i="8"/>
  <c r="AX71" i="8"/>
  <c r="AX67" i="8"/>
  <c r="AX72" i="8"/>
  <c r="AX62" i="3"/>
  <c r="AX45" i="3"/>
  <c r="AX46" i="3" s="1"/>
  <c r="AX47" i="3" s="1"/>
  <c r="AX61" i="2"/>
  <c r="AX32" i="2"/>
  <c r="AX67" i="4"/>
  <c r="AX68" i="4" s="1"/>
  <c r="AX49" i="6"/>
  <c r="AX76" i="5" s="1"/>
  <c r="AW77" i="5"/>
  <c r="AW32" i="5"/>
  <c r="AX49" i="8" l="1"/>
  <c r="AX31" i="6"/>
  <c r="AX38" i="6" s="1"/>
  <c r="AX56" i="5"/>
  <c r="AX69" i="4"/>
  <c r="AX30" i="2"/>
  <c r="AX34" i="2" s="1"/>
  <c r="AW35" i="5"/>
  <c r="AW42" i="5" s="1"/>
  <c r="AW61" i="5" s="1"/>
  <c r="AX46" i="9"/>
  <c r="AX47" i="9" s="1"/>
  <c r="AX48" i="9" s="1"/>
  <c r="AX50" i="9" s="1"/>
  <c r="AY75" i="8"/>
  <c r="AX50" i="8"/>
  <c r="AX51" i="8" s="1"/>
  <c r="AX59" i="8" s="1"/>
  <c r="AY49" i="9" l="1"/>
  <c r="AY76" i="8" s="1"/>
  <c r="AX77" i="8"/>
  <c r="AX32" i="8"/>
  <c r="AX63" i="2"/>
  <c r="AX43" i="2"/>
  <c r="AY61" i="3"/>
  <c r="AY32" i="3"/>
  <c r="AY67" i="7"/>
  <c r="AY68" i="7" s="1"/>
  <c r="AX57" i="5"/>
  <c r="AX58" i="5" s="1"/>
  <c r="AX58" i="2"/>
  <c r="AX64" i="2" s="1"/>
  <c r="AX74" i="5"/>
  <c r="AX73" i="5" s="1"/>
  <c r="AY31" i="9" l="1"/>
  <c r="AY38" i="9" s="1"/>
  <c r="AY56" i="8"/>
  <c r="AY69" i="7"/>
  <c r="AY30" i="3"/>
  <c r="AY34" i="3" s="1"/>
  <c r="AX62" i="2"/>
  <c r="AX45" i="2"/>
  <c r="AX46" i="2" s="1"/>
  <c r="AX47" i="2" s="1"/>
  <c r="AX35" i="8"/>
  <c r="AX42" i="8" s="1"/>
  <c r="AX61" i="8" s="1"/>
  <c r="AX71" i="5"/>
  <c r="AX68" i="5"/>
  <c r="AX67" i="5"/>
  <c r="AX72" i="5"/>
  <c r="AX49" i="5" l="1"/>
  <c r="AX46" i="6" s="1"/>
  <c r="AX47" i="6" s="1"/>
  <c r="AX48" i="6" s="1"/>
  <c r="AX50" i="6" s="1"/>
  <c r="AX50" i="5"/>
  <c r="AX51" i="5" s="1"/>
  <c r="AX59" i="5" s="1"/>
  <c r="AY63" i="3"/>
  <c r="AY43" i="3"/>
  <c r="AY57" i="8"/>
  <c r="AY58" i="8" s="1"/>
  <c r="AY74" i="8"/>
  <c r="AY73" i="8" s="1"/>
  <c r="AY58" i="3"/>
  <c r="AY64" i="3" s="1"/>
  <c r="AY75" i="5" l="1"/>
  <c r="AY62" i="3"/>
  <c r="AY45" i="3"/>
  <c r="AY46" i="3" s="1"/>
  <c r="AY47" i="3" s="1"/>
  <c r="AY67" i="8"/>
  <c r="AY71" i="8"/>
  <c r="AY68" i="8"/>
  <c r="AY72" i="8"/>
  <c r="AY61" i="2"/>
  <c r="AY32" i="2"/>
  <c r="AY67" i="4"/>
  <c r="AY68" i="4" s="1"/>
  <c r="AY49" i="6"/>
  <c r="AY76" i="5" s="1"/>
  <c r="AX77" i="5"/>
  <c r="AX32" i="5"/>
  <c r="AY31" i="6" l="1"/>
  <c r="AY38" i="6" s="1"/>
  <c r="AY56" i="5"/>
  <c r="AY69" i="4"/>
  <c r="AY30" i="2"/>
  <c r="AY34" i="2" s="1"/>
  <c r="AY49" i="8"/>
  <c r="AX35" i="5"/>
  <c r="AX42" i="5" s="1"/>
  <c r="AX61" i="5" s="1"/>
  <c r="AY46" i="9" l="1"/>
  <c r="AY47" i="9" s="1"/>
  <c r="AY48" i="9" s="1"/>
  <c r="AY50" i="9" s="1"/>
  <c r="AZ75" i="8"/>
  <c r="AY50" i="8"/>
  <c r="AY51" i="8" s="1"/>
  <c r="AY59" i="8" s="1"/>
  <c r="AY43" i="2"/>
  <c r="AY63" i="2"/>
  <c r="AY57" i="5"/>
  <c r="AY58" i="5" s="1"/>
  <c r="AY74" i="5"/>
  <c r="AY73" i="5" s="1"/>
  <c r="AY58" i="2"/>
  <c r="AY64" i="2" s="1"/>
  <c r="AY62" i="2" l="1"/>
  <c r="AY45" i="2"/>
  <c r="AY46" i="2" s="1"/>
  <c r="AY47" i="2" s="1"/>
  <c r="AY67" i="5"/>
  <c r="AY68" i="5"/>
  <c r="AY71" i="5"/>
  <c r="AY49" i="5" s="1"/>
  <c r="AY72" i="5"/>
  <c r="AZ61" i="3"/>
  <c r="AZ32" i="3"/>
  <c r="AZ67" i="7"/>
  <c r="AZ68" i="7" s="1"/>
  <c r="AZ49" i="9"/>
  <c r="AY77" i="8"/>
  <c r="AY32" i="8"/>
  <c r="AZ76" i="8" l="1"/>
  <c r="DX49" i="9"/>
  <c r="AZ31" i="9"/>
  <c r="AZ38" i="9" s="1"/>
  <c r="AZ56" i="8"/>
  <c r="AZ69" i="7"/>
  <c r="AZ30" i="3"/>
  <c r="AZ34" i="3" s="1"/>
  <c r="AY46" i="6"/>
  <c r="AY47" i="6" s="1"/>
  <c r="AY48" i="6" s="1"/>
  <c r="AY50" i="6" s="1"/>
  <c r="AZ75" i="5"/>
  <c r="AY50" i="5"/>
  <c r="AY51" i="5"/>
  <c r="AY59" i="5" s="1"/>
  <c r="AY35" i="8"/>
  <c r="AY42" i="8" s="1"/>
  <c r="AY61" i="8" s="1"/>
  <c r="AZ61" i="2" l="1"/>
  <c r="AZ32" i="2"/>
  <c r="AZ67" i="4"/>
  <c r="AZ68" i="4" s="1"/>
  <c r="AZ49" i="6"/>
  <c r="AY77" i="5"/>
  <c r="AY32" i="5"/>
  <c r="AZ63" i="3"/>
  <c r="AZ43" i="3"/>
  <c r="BA55" i="8"/>
  <c r="DX56" i="8"/>
  <c r="AZ58" i="8"/>
  <c r="AZ57" i="8"/>
  <c r="DX57" i="8" s="1"/>
  <c r="AZ74" i="8"/>
  <c r="AZ73" i="8" s="1"/>
  <c r="AZ58" i="3"/>
  <c r="AZ68" i="8" l="1"/>
  <c r="AZ71" i="8"/>
  <c r="AZ67" i="8"/>
  <c r="AZ72" i="8"/>
  <c r="DX58" i="8"/>
  <c r="BB55" i="8"/>
  <c r="AZ62" i="3"/>
  <c r="AZ45" i="3"/>
  <c r="AY35" i="5"/>
  <c r="AY42" i="5" s="1"/>
  <c r="AY61" i="5" s="1"/>
  <c r="AZ76" i="5"/>
  <c r="DX49" i="6"/>
  <c r="AZ64" i="3"/>
  <c r="AZ31" i="6"/>
  <c r="AZ38" i="6" s="1"/>
  <c r="AZ56" i="5"/>
  <c r="AZ69" i="4"/>
  <c r="AZ30" i="2"/>
  <c r="AZ34" i="2" s="1"/>
  <c r="AZ49" i="8" l="1"/>
  <c r="AZ46" i="3"/>
  <c r="AZ47" i="3" s="1"/>
  <c r="DX45" i="3"/>
  <c r="AZ63" i="2"/>
  <c r="AZ43" i="2"/>
  <c r="BC55" i="8"/>
  <c r="BA55" i="5"/>
  <c r="DX56" i="5"/>
  <c r="AZ57" i="5"/>
  <c r="DX57" i="5" s="1"/>
  <c r="AZ58" i="2"/>
  <c r="AZ64" i="2" s="1"/>
  <c r="AZ74" i="5"/>
  <c r="AZ73" i="5" s="1"/>
  <c r="AZ46" i="9"/>
  <c r="AZ47" i="9" s="1"/>
  <c r="AZ48" i="9" s="1"/>
  <c r="AZ50" i="9" s="1"/>
  <c r="BA75" i="8"/>
  <c r="AZ50" i="8"/>
  <c r="DX50" i="8" s="1"/>
  <c r="H19" i="8" s="1"/>
  <c r="DX49" i="8"/>
  <c r="AZ51" i="8"/>
  <c r="AZ58" i="5" l="1"/>
  <c r="AZ67" i="5"/>
  <c r="AZ68" i="5"/>
  <c r="AZ71" i="5"/>
  <c r="AZ72" i="5"/>
  <c r="DX58" i="5"/>
  <c r="DX51" i="8"/>
  <c r="AZ59" i="8"/>
  <c r="DX59" i="8" s="1"/>
  <c r="BB55" i="5"/>
  <c r="BA61" i="3"/>
  <c r="BA32" i="3"/>
  <c r="BA67" i="7"/>
  <c r="BA68" i="7" s="1"/>
  <c r="BD55" i="8"/>
  <c r="BA49" i="9"/>
  <c r="BA76" i="8" s="1"/>
  <c r="AZ77" i="8"/>
  <c r="AZ32" i="8"/>
  <c r="DX50" i="9"/>
  <c r="H18" i="9" s="1"/>
  <c r="AZ62" i="2"/>
  <c r="AZ45" i="2"/>
  <c r="AZ35" i="8" l="1"/>
  <c r="DX35" i="8" s="1"/>
  <c r="DX32" i="8"/>
  <c r="H15" i="8" s="1"/>
  <c r="BC55" i="5"/>
  <c r="BE55" i="8"/>
  <c r="AZ49" i="5"/>
  <c r="BA31" i="9"/>
  <c r="BA56" i="8"/>
  <c r="BA69" i="7"/>
  <c r="BA30" i="3"/>
  <c r="AZ46" i="2"/>
  <c r="AZ47" i="2" s="1"/>
  <c r="DX45" i="2"/>
  <c r="BA38" i="9" l="1"/>
  <c r="AZ46" i="6"/>
  <c r="AZ47" i="6" s="1"/>
  <c r="AZ48" i="6" s="1"/>
  <c r="AZ50" i="6" s="1"/>
  <c r="BA75" i="5"/>
  <c r="AZ50" i="5"/>
  <c r="DX50" i="5" s="1"/>
  <c r="H19" i="5" s="1"/>
  <c r="DX49" i="5"/>
  <c r="AZ51" i="5"/>
  <c r="BF55" i="8"/>
  <c r="BD55" i="5"/>
  <c r="BA34" i="3"/>
  <c r="AZ42" i="8"/>
  <c r="BA57" i="8"/>
  <c r="BA58" i="8" s="1"/>
  <c r="BE55" i="5" l="1"/>
  <c r="BG55" i="8"/>
  <c r="DX51" i="5"/>
  <c r="AZ59" i="5"/>
  <c r="DX59" i="5" s="1"/>
  <c r="BA61" i="2"/>
  <c r="BA32" i="2"/>
  <c r="BA67" i="4"/>
  <c r="BA68" i="4" s="1"/>
  <c r="AZ61" i="8"/>
  <c r="DX42" i="8"/>
  <c r="DX61" i="8" s="1"/>
  <c r="BA63" i="3"/>
  <c r="BA43" i="3"/>
  <c r="BA49" i="6"/>
  <c r="BA76" i="5" s="1"/>
  <c r="AZ77" i="5"/>
  <c r="AZ32" i="5"/>
  <c r="DX50" i="6"/>
  <c r="H18" i="6" s="1"/>
  <c r="BA58" i="3"/>
  <c r="BA74" i="8"/>
  <c r="BA73" i="8" s="1"/>
  <c r="BA31" i="6" l="1"/>
  <c r="BA56" i="5"/>
  <c r="BA69" i="4"/>
  <c r="BA30" i="2"/>
  <c r="AZ35" i="5"/>
  <c r="DX35" i="5" s="1"/>
  <c r="DX32" i="5"/>
  <c r="H15" i="5" s="1"/>
  <c r="BA45" i="3"/>
  <c r="BA46" i="3" s="1"/>
  <c r="BA62" i="3"/>
  <c r="BH55" i="8"/>
  <c r="BA71" i="8"/>
  <c r="BA68" i="8"/>
  <c r="BA67" i="8"/>
  <c r="BA72" i="8"/>
  <c r="BA64" i="3"/>
  <c r="BF55" i="5"/>
  <c r="BA47" i="3" l="1"/>
  <c r="BG55" i="5"/>
  <c r="AZ42" i="5"/>
  <c r="BA34" i="2"/>
  <c r="BA49" i="8"/>
  <c r="BA57" i="5"/>
  <c r="BA58" i="5" s="1"/>
  <c r="BA38" i="6"/>
  <c r="BI55" i="8"/>
  <c r="BA74" i="5" l="1"/>
  <c r="BA73" i="5" s="1"/>
  <c r="BA58" i="2"/>
  <c r="BA46" i="9"/>
  <c r="BB75" i="8"/>
  <c r="BA50" i="8"/>
  <c r="BA51" i="8" s="1"/>
  <c r="BA59" i="8" s="1"/>
  <c r="BA63" i="2"/>
  <c r="BA43" i="2"/>
  <c r="AZ61" i="5"/>
  <c r="DX42" i="5"/>
  <c r="DX61" i="5" s="1"/>
  <c r="BH55" i="5"/>
  <c r="BJ55" i="8"/>
  <c r="BA62" i="2" l="1"/>
  <c r="BA45" i="2"/>
  <c r="BA46" i="2" s="1"/>
  <c r="BB61" i="3"/>
  <c r="BB32" i="3"/>
  <c r="BB67" i="7"/>
  <c r="BB68" i="7" s="1"/>
  <c r="BK55" i="8"/>
  <c r="BA47" i="9"/>
  <c r="BA64" i="2"/>
  <c r="BI55" i="5"/>
  <c r="BA67" i="5"/>
  <c r="BA68" i="5"/>
  <c r="BA71" i="5"/>
  <c r="BA49" i="5" s="1"/>
  <c r="BA72" i="5"/>
  <c r="BA46" i="6" l="1"/>
  <c r="BA50" i="5"/>
  <c r="BB75" i="5"/>
  <c r="BA51" i="5"/>
  <c r="BA59" i="5" s="1"/>
  <c r="BL55" i="8"/>
  <c r="BB31" i="9"/>
  <c r="BB56" i="8"/>
  <c r="BB69" i="7"/>
  <c r="BB30" i="3"/>
  <c r="BJ55" i="5"/>
  <c r="BA47" i="2"/>
  <c r="BA48" i="9"/>
  <c r="BB34" i="3" l="1"/>
  <c r="BB57" i="8"/>
  <c r="BB58" i="8" s="1"/>
  <c r="BB38" i="9"/>
  <c r="BA50" i="9"/>
  <c r="DY55" i="8"/>
  <c r="BB61" i="2"/>
  <c r="BB32" i="2"/>
  <c r="BB67" i="4"/>
  <c r="BB68" i="4" s="1"/>
  <c r="BK55" i="5"/>
  <c r="BA47" i="6"/>
  <c r="BA48" i="6" l="1"/>
  <c r="BB49" i="9"/>
  <c r="BB76" i="8" s="1"/>
  <c r="BA77" i="8"/>
  <c r="BA32" i="8"/>
  <c r="BL55" i="5"/>
  <c r="BB74" i="8"/>
  <c r="BB58" i="3"/>
  <c r="BB31" i="6"/>
  <c r="BB56" i="5"/>
  <c r="BB69" i="4"/>
  <c r="BB30" i="2"/>
  <c r="BB63" i="3"/>
  <c r="BB43" i="3"/>
  <c r="BB64" i="3" l="1"/>
  <c r="BB62" i="3"/>
  <c r="BB45" i="3"/>
  <c r="BB46" i="3" s="1"/>
  <c r="DY55" i="5"/>
  <c r="BA35" i="8"/>
  <c r="BA42" i="8" s="1"/>
  <c r="BA61" i="8" s="1"/>
  <c r="BB34" i="2"/>
  <c r="BB73" i="8"/>
  <c r="BB57" i="5"/>
  <c r="BB58" i="5" s="1"/>
  <c r="BA50" i="6"/>
  <c r="BB38" i="6"/>
  <c r="BB68" i="8" l="1"/>
  <c r="BB67" i="8"/>
  <c r="BB71" i="8"/>
  <c r="BB72" i="8"/>
  <c r="BB63" i="2"/>
  <c r="BB43" i="2"/>
  <c r="BB74" i="5"/>
  <c r="BB58" i="2"/>
  <c r="BB49" i="6"/>
  <c r="BB76" i="5" s="1"/>
  <c r="BA77" i="5"/>
  <c r="BA32" i="5"/>
  <c r="BB47" i="3"/>
  <c r="BB64" i="2" l="1"/>
  <c r="BB62" i="2"/>
  <c r="BB45" i="2"/>
  <c r="BB46" i="2" s="1"/>
  <c r="BB49" i="8"/>
  <c r="BA35" i="5"/>
  <c r="BA42" i="5" s="1"/>
  <c r="BA61" i="5" s="1"/>
  <c r="BB73" i="5"/>
  <c r="BB68" i="5" l="1"/>
  <c r="BB71" i="5"/>
  <c r="BB67" i="5"/>
  <c r="BB72" i="5"/>
  <c r="BB46" i="9"/>
  <c r="BC75" i="8"/>
  <c r="BB50" i="8"/>
  <c r="BB51" i="8"/>
  <c r="BB59" i="8" s="1"/>
  <c r="BB47" i="2"/>
  <c r="BB49" i="5" l="1"/>
  <c r="BC61" i="3"/>
  <c r="BC32" i="3"/>
  <c r="BC67" i="7"/>
  <c r="BC68" i="7" s="1"/>
  <c r="BB47" i="9"/>
  <c r="BB46" i="6"/>
  <c r="BB50" i="5"/>
  <c r="BB51" i="5" s="1"/>
  <c r="BB59" i="5" s="1"/>
  <c r="BC75" i="5"/>
  <c r="BC61" i="2" l="1"/>
  <c r="BC32" i="2"/>
  <c r="BC67" i="4"/>
  <c r="BC68" i="4" s="1"/>
  <c r="BB47" i="6"/>
  <c r="BB48" i="9"/>
  <c r="BC31" i="9"/>
  <c r="BC56" i="8"/>
  <c r="BC69" i="7"/>
  <c r="BC30" i="3"/>
  <c r="BC57" i="8" l="1"/>
  <c r="BC58" i="8" s="1"/>
  <c r="BB50" i="9"/>
  <c r="BB48" i="6"/>
  <c r="BC31" i="6"/>
  <c r="BC56" i="5"/>
  <c r="BC69" i="4"/>
  <c r="BC30" i="2"/>
  <c r="BC38" i="9"/>
  <c r="BC34" i="3"/>
  <c r="BC34" i="2" l="1"/>
  <c r="BC57" i="5"/>
  <c r="BC58" i="5" s="1"/>
  <c r="BC38" i="6"/>
  <c r="BB50" i="6"/>
  <c r="BC74" i="8"/>
  <c r="BC58" i="3"/>
  <c r="BC49" i="9"/>
  <c r="BC76" i="8" s="1"/>
  <c r="BB77" i="8"/>
  <c r="BB32" i="8"/>
  <c r="BC43" i="3"/>
  <c r="BC63" i="3"/>
  <c r="BC64" i="3" l="1"/>
  <c r="BC49" i="6"/>
  <c r="BC76" i="5" s="1"/>
  <c r="BB77" i="5"/>
  <c r="BB32" i="5"/>
  <c r="BC74" i="5"/>
  <c r="BC58" i="2"/>
  <c r="BC62" i="3"/>
  <c r="BC45" i="3"/>
  <c r="BC46" i="3" s="1"/>
  <c r="BB35" i="8"/>
  <c r="BB42" i="8" s="1"/>
  <c r="BB61" i="8" s="1"/>
  <c r="BC73" i="8"/>
  <c r="BC63" i="2"/>
  <c r="BC43" i="2"/>
  <c r="BC64" i="2" l="1"/>
  <c r="BC73" i="5"/>
  <c r="BC47" i="3"/>
  <c r="BC62" i="2"/>
  <c r="BC45" i="2"/>
  <c r="BC46" i="2" s="1"/>
  <c r="BB35" i="5"/>
  <c r="BB42" i="5" s="1"/>
  <c r="BB61" i="5" s="1"/>
  <c r="BC68" i="8"/>
  <c r="BC67" i="8"/>
  <c r="BC71" i="8"/>
  <c r="BC72" i="8"/>
  <c r="BC67" i="5"/>
  <c r="BC71" i="5"/>
  <c r="BC68" i="5"/>
  <c r="BC72" i="5"/>
  <c r="BC49" i="8" l="1"/>
  <c r="BC47" i="2"/>
  <c r="BC49" i="5"/>
  <c r="BC46" i="6" l="1"/>
  <c r="BD75" i="5"/>
  <c r="BC50" i="5"/>
  <c r="BC51" i="5"/>
  <c r="BC59" i="5" s="1"/>
  <c r="BC46" i="9"/>
  <c r="BD75" i="8"/>
  <c r="BC50" i="8"/>
  <c r="BC51" i="8"/>
  <c r="BC59" i="8" s="1"/>
  <c r="BD61" i="3" l="1"/>
  <c r="BD32" i="3"/>
  <c r="BD67" i="7"/>
  <c r="BD68" i="7" s="1"/>
  <c r="BC47" i="9"/>
  <c r="BD61" i="2"/>
  <c r="BD32" i="2"/>
  <c r="BD67" i="4"/>
  <c r="BD68" i="4" s="1"/>
  <c r="BC47" i="6"/>
  <c r="BD31" i="6" l="1"/>
  <c r="BD56" i="5"/>
  <c r="BD69" i="4"/>
  <c r="BD30" i="2"/>
  <c r="BC48" i="9"/>
  <c r="BD31" i="9"/>
  <c r="BD56" i="8"/>
  <c r="BD69" i="7"/>
  <c r="BD30" i="3"/>
  <c r="BC48" i="6"/>
  <c r="BC50" i="6" l="1"/>
  <c r="BD34" i="3"/>
  <c r="BD57" i="8"/>
  <c r="BD58" i="8" s="1"/>
  <c r="BD38" i="9"/>
  <c r="BC50" i="9"/>
  <c r="BD34" i="2"/>
  <c r="BD57" i="5"/>
  <c r="BD58" i="5" s="1"/>
  <c r="BD38" i="6"/>
  <c r="BD63" i="2" l="1"/>
  <c r="BD43" i="2"/>
  <c r="BD49" i="9"/>
  <c r="BD76" i="8" s="1"/>
  <c r="BC77" i="8"/>
  <c r="BC32" i="8"/>
  <c r="BD74" i="8"/>
  <c r="BD58" i="3"/>
  <c r="BD74" i="5"/>
  <c r="BD58" i="2"/>
  <c r="BD64" i="2" s="1"/>
  <c r="BD63" i="3"/>
  <c r="BD43" i="3"/>
  <c r="BD49" i="6"/>
  <c r="BD76" i="5" s="1"/>
  <c r="BD73" i="5" s="1"/>
  <c r="BC77" i="5"/>
  <c r="BC32" i="5"/>
  <c r="BD64" i="3" l="1"/>
  <c r="BD68" i="5"/>
  <c r="BD67" i="5"/>
  <c r="BD71" i="5"/>
  <c r="BD72" i="5"/>
  <c r="BC35" i="8"/>
  <c r="BC42" i="8" s="1"/>
  <c r="BC61" i="8" s="1"/>
  <c r="BD45" i="3"/>
  <c r="BD46" i="3" s="1"/>
  <c r="BD62" i="3"/>
  <c r="BD73" i="8"/>
  <c r="BC35" i="5"/>
  <c r="BC42" i="5" s="1"/>
  <c r="BC61" i="5" s="1"/>
  <c r="BD62" i="2"/>
  <c r="BD45" i="2"/>
  <c r="BD46" i="2" s="1"/>
  <c r="BD49" i="5" l="1"/>
  <c r="BD71" i="8"/>
  <c r="BD68" i="8"/>
  <c r="BD67" i="8"/>
  <c r="BD72" i="8"/>
  <c r="BD47" i="3"/>
  <c r="BD46" i="6"/>
  <c r="BE75" i="5"/>
  <c r="BD50" i="5"/>
  <c r="BD51" i="5"/>
  <c r="BD59" i="5" s="1"/>
  <c r="BD47" i="2"/>
  <c r="BE61" i="2" l="1"/>
  <c r="BE32" i="2"/>
  <c r="BE67" i="4"/>
  <c r="BE68" i="4" s="1"/>
  <c r="BD47" i="6"/>
  <c r="BD49" i="8"/>
  <c r="BD46" i="9" l="1"/>
  <c r="BE75" i="8"/>
  <c r="BD50" i="8"/>
  <c r="BD51" i="8" s="1"/>
  <c r="BD59" i="8" s="1"/>
  <c r="BD48" i="6"/>
  <c r="BE31" i="6"/>
  <c r="BE38" i="6" s="1"/>
  <c r="BE56" i="5"/>
  <c r="BE69" i="4"/>
  <c r="BE30" i="2"/>
  <c r="BE34" i="2" s="1"/>
  <c r="BE63" i="2" l="1"/>
  <c r="BE43" i="2"/>
  <c r="BE57" i="5"/>
  <c r="BE58" i="5" s="1"/>
  <c r="BE74" i="5"/>
  <c r="BE58" i="2"/>
  <c r="BE64" i="2" s="1"/>
  <c r="BD50" i="6"/>
  <c r="BE61" i="3"/>
  <c r="BE32" i="3"/>
  <c r="BE67" i="7"/>
  <c r="BE68" i="7" s="1"/>
  <c r="BD47" i="9"/>
  <c r="BE31" i="9" l="1"/>
  <c r="BE38" i="9" s="1"/>
  <c r="BE56" i="8"/>
  <c r="BE69" i="7"/>
  <c r="BE30" i="3"/>
  <c r="BE34" i="3" s="1"/>
  <c r="BE49" i="6"/>
  <c r="BE76" i="5" s="1"/>
  <c r="BE73" i="5" s="1"/>
  <c r="BD77" i="5"/>
  <c r="BD32" i="5"/>
  <c r="BD48" i="9"/>
  <c r="BE62" i="2"/>
  <c r="BE45" i="2"/>
  <c r="BE46" i="2" s="1"/>
  <c r="BE47" i="2" s="1"/>
  <c r="BD50" i="9" l="1"/>
  <c r="BD35" i="5"/>
  <c r="BD42" i="5" s="1"/>
  <c r="BD61" i="5" s="1"/>
  <c r="BE67" i="5"/>
  <c r="BE71" i="5"/>
  <c r="BE68" i="5"/>
  <c r="BE72" i="5"/>
  <c r="BE63" i="3"/>
  <c r="BE43" i="3"/>
  <c r="BE57" i="8"/>
  <c r="BE58" i="8" s="1"/>
  <c r="BE74" i="8"/>
  <c r="BE58" i="3"/>
  <c r="BE64" i="3" s="1"/>
  <c r="BE62" i="3" l="1"/>
  <c r="BE45" i="3"/>
  <c r="BE46" i="3" s="1"/>
  <c r="BE47" i="3" s="1"/>
  <c r="BE49" i="5"/>
  <c r="BE49" i="9"/>
  <c r="BE76" i="8" s="1"/>
  <c r="BE73" i="8" s="1"/>
  <c r="BD77" i="8"/>
  <c r="BD32" i="8"/>
  <c r="BD35" i="8" l="1"/>
  <c r="BD42" i="8" s="1"/>
  <c r="BD61" i="8" s="1"/>
  <c r="BE68" i="8"/>
  <c r="BE67" i="8"/>
  <c r="BE71" i="8"/>
  <c r="BE72" i="8"/>
  <c r="BE46" i="6"/>
  <c r="BE47" i="6" s="1"/>
  <c r="BE48" i="6" s="1"/>
  <c r="BE50" i="6" s="1"/>
  <c r="BF75" i="5"/>
  <c r="BE50" i="5"/>
  <c r="BE51" i="5"/>
  <c r="BE59" i="5" s="1"/>
  <c r="BF61" i="2" l="1"/>
  <c r="BF32" i="2"/>
  <c r="BF67" i="4"/>
  <c r="BF68" i="4" s="1"/>
  <c r="BF49" i="6"/>
  <c r="BF76" i="5" s="1"/>
  <c r="BE77" i="5"/>
  <c r="BE32" i="5"/>
  <c r="BE49" i="8"/>
  <c r="BE46" i="9" l="1"/>
  <c r="BE47" i="9" s="1"/>
  <c r="BE48" i="9" s="1"/>
  <c r="BE50" i="9" s="1"/>
  <c r="BF75" i="8"/>
  <c r="BE50" i="8"/>
  <c r="BE51" i="8"/>
  <c r="BE59" i="8" s="1"/>
  <c r="BE35" i="5"/>
  <c r="BE42" i="5" s="1"/>
  <c r="BE61" i="5" s="1"/>
  <c r="BF31" i="6"/>
  <c r="BF38" i="6" s="1"/>
  <c r="BF56" i="5"/>
  <c r="BF69" i="4"/>
  <c r="BF30" i="2"/>
  <c r="BF34" i="2" s="1"/>
  <c r="BF63" i="2" l="1"/>
  <c r="BF43" i="2"/>
  <c r="BF57" i="5"/>
  <c r="BF58" i="5" s="1"/>
  <c r="BF74" i="5"/>
  <c r="BF73" i="5" s="1"/>
  <c r="BF58" i="2"/>
  <c r="BF64" i="2" s="1"/>
  <c r="BF61" i="3"/>
  <c r="BF32" i="3"/>
  <c r="BF67" i="7"/>
  <c r="BF68" i="7" s="1"/>
  <c r="BF49" i="9"/>
  <c r="BF76" i="8" s="1"/>
  <c r="BE77" i="8"/>
  <c r="BE32" i="8"/>
  <c r="BF31" i="9" l="1"/>
  <c r="BF38" i="9" s="1"/>
  <c r="BF56" i="8"/>
  <c r="BF69" i="7"/>
  <c r="BF30" i="3"/>
  <c r="BF34" i="3" s="1"/>
  <c r="BF68" i="5"/>
  <c r="BF71" i="5"/>
  <c r="BF67" i="5"/>
  <c r="BF72" i="5"/>
  <c r="BE35" i="8"/>
  <c r="BE42" i="8" s="1"/>
  <c r="BE61" i="8" s="1"/>
  <c r="BF62" i="2"/>
  <c r="BF45" i="2"/>
  <c r="BF46" i="2" s="1"/>
  <c r="BF47" i="2" s="1"/>
  <c r="BF49" i="5" l="1"/>
  <c r="BF43" i="3"/>
  <c r="BF63" i="3"/>
  <c r="BF57" i="8"/>
  <c r="BF58" i="8" s="1"/>
  <c r="BF58" i="3"/>
  <c r="BF64" i="3" s="1"/>
  <c r="BF74" i="8"/>
  <c r="BF73" i="8" s="1"/>
  <c r="BF68" i="8" l="1"/>
  <c r="BF71" i="8"/>
  <c r="BF67" i="8"/>
  <c r="BF72" i="8"/>
  <c r="BF45" i="3"/>
  <c r="BF46" i="3" s="1"/>
  <c r="BF47" i="3" s="1"/>
  <c r="BF62" i="3"/>
  <c r="BF46" i="6"/>
  <c r="BF47" i="6" s="1"/>
  <c r="BF48" i="6" s="1"/>
  <c r="BF50" i="6" s="1"/>
  <c r="BG75" i="5"/>
  <c r="BF50" i="5"/>
  <c r="BF51" i="5"/>
  <c r="BF59" i="5" s="1"/>
  <c r="BF49" i="8" l="1"/>
  <c r="BG61" i="2"/>
  <c r="BG32" i="2"/>
  <c r="BG67" i="4"/>
  <c r="BG68" i="4" s="1"/>
  <c r="BG49" i="6"/>
  <c r="BG76" i="5" s="1"/>
  <c r="BF77" i="5"/>
  <c r="BF32" i="5"/>
  <c r="BF46" i="9"/>
  <c r="BF47" i="9" s="1"/>
  <c r="BF48" i="9" s="1"/>
  <c r="BF50" i="9" s="1"/>
  <c r="BG75" i="8"/>
  <c r="BF50" i="8"/>
  <c r="BF51" i="8" s="1"/>
  <c r="BF59" i="8" s="1"/>
  <c r="BG49" i="9" l="1"/>
  <c r="BG76" i="8" s="1"/>
  <c r="BF77" i="8"/>
  <c r="BF32" i="8"/>
  <c r="BF35" i="5"/>
  <c r="BF42" i="5" s="1"/>
  <c r="BF61" i="5" s="1"/>
  <c r="BG31" i="6"/>
  <c r="BG38" i="6" s="1"/>
  <c r="BG56" i="5"/>
  <c r="BG69" i="4"/>
  <c r="BG30" i="2"/>
  <c r="BG34" i="2" s="1"/>
  <c r="BG61" i="3"/>
  <c r="BG32" i="3"/>
  <c r="BG67" i="7"/>
  <c r="BG68" i="7" s="1"/>
  <c r="BG63" i="2" l="1"/>
  <c r="BG43" i="2"/>
  <c r="BG57" i="5"/>
  <c r="BG58" i="5" s="1"/>
  <c r="BG74" i="5"/>
  <c r="BG73" i="5" s="1"/>
  <c r="BG58" i="2"/>
  <c r="BG64" i="2" s="1"/>
  <c r="BF35" i="8"/>
  <c r="BF42" i="8" s="1"/>
  <c r="BF61" i="8" s="1"/>
  <c r="BG31" i="9"/>
  <c r="BG38" i="9" s="1"/>
  <c r="BG56" i="8"/>
  <c r="BG69" i="7"/>
  <c r="BG30" i="3"/>
  <c r="BG34" i="3" s="1"/>
  <c r="BG57" i="8" l="1"/>
  <c r="BG58" i="8"/>
  <c r="BG74" i="8"/>
  <c r="BG73" i="8" s="1"/>
  <c r="BG58" i="3"/>
  <c r="BG67" i="5"/>
  <c r="BG71" i="5"/>
  <c r="BG68" i="5"/>
  <c r="BG72" i="5"/>
  <c r="BG45" i="2"/>
  <c r="BG46" i="2" s="1"/>
  <c r="BG47" i="2" s="1"/>
  <c r="BG62" i="2"/>
  <c r="BG63" i="3"/>
  <c r="BG43" i="3"/>
  <c r="BG64" i="3" l="1"/>
  <c r="BG49" i="5"/>
  <c r="BG46" i="6"/>
  <c r="BG47" i="6" s="1"/>
  <c r="BG48" i="6" s="1"/>
  <c r="BG50" i="6" s="1"/>
  <c r="BH75" i="5"/>
  <c r="BG50" i="5"/>
  <c r="BG51" i="5"/>
  <c r="BG59" i="5" s="1"/>
  <c r="BG71" i="8"/>
  <c r="BG68" i="8"/>
  <c r="BG67" i="8"/>
  <c r="BG72" i="8"/>
  <c r="BG45" i="3"/>
  <c r="BG46" i="3" s="1"/>
  <c r="BG47" i="3" s="1"/>
  <c r="BG62" i="3"/>
  <c r="BG49" i="8" l="1"/>
  <c r="BH61" i="2"/>
  <c r="BH32" i="2"/>
  <c r="BH67" i="4"/>
  <c r="BH68" i="4" s="1"/>
  <c r="BH49" i="6"/>
  <c r="BH76" i="5" s="1"/>
  <c r="BG77" i="5"/>
  <c r="BG32" i="5"/>
  <c r="BG35" i="5" l="1"/>
  <c r="BG42" i="5" s="1"/>
  <c r="BG61" i="5" s="1"/>
  <c r="BH31" i="6"/>
  <c r="BH38" i="6" s="1"/>
  <c r="BH56" i="5"/>
  <c r="BH69" i="4"/>
  <c r="BH30" i="2"/>
  <c r="BH34" i="2" s="1"/>
  <c r="BG46" i="9"/>
  <c r="BG47" i="9" s="1"/>
  <c r="BG48" i="9" s="1"/>
  <c r="BG50" i="9" s="1"/>
  <c r="BH75" i="8"/>
  <c r="BG50" i="8"/>
  <c r="BG51" i="8" s="1"/>
  <c r="BG59" i="8" s="1"/>
  <c r="BH49" i="9" l="1"/>
  <c r="BH76" i="8" s="1"/>
  <c r="BG77" i="8"/>
  <c r="BG32" i="8"/>
  <c r="BH63" i="2"/>
  <c r="BH43" i="2"/>
  <c r="BH57" i="5"/>
  <c r="BH58" i="5" s="1"/>
  <c r="BH74" i="5"/>
  <c r="BH73" i="5" s="1"/>
  <c r="BH58" i="2"/>
  <c r="BH64" i="2" s="1"/>
  <c r="BH61" i="3"/>
  <c r="BH32" i="3"/>
  <c r="BH67" i="7"/>
  <c r="BH68" i="7" s="1"/>
  <c r="BH68" i="5" l="1"/>
  <c r="BH67" i="5"/>
  <c r="BH71" i="5"/>
  <c r="BH72" i="5"/>
  <c r="BH62" i="2"/>
  <c r="BH45" i="2"/>
  <c r="BH46" i="2" s="1"/>
  <c r="BH47" i="2" s="1"/>
  <c r="BG35" i="8"/>
  <c r="BG42" i="8" s="1"/>
  <c r="BG61" i="8" s="1"/>
  <c r="BH31" i="9"/>
  <c r="BH38" i="9" s="1"/>
  <c r="BH56" i="8"/>
  <c r="BH69" i="7"/>
  <c r="BH30" i="3"/>
  <c r="BH34" i="3" s="1"/>
  <c r="BH49" i="5" l="1"/>
  <c r="BH57" i="8"/>
  <c r="BH58" i="8" s="1"/>
  <c r="BH74" i="8"/>
  <c r="BH73" i="8" s="1"/>
  <c r="BH58" i="3"/>
  <c r="BI75" i="5"/>
  <c r="BH46" i="6"/>
  <c r="BH47" i="6" s="1"/>
  <c r="BH48" i="6" s="1"/>
  <c r="BH50" i="6" s="1"/>
  <c r="BH50" i="5"/>
  <c r="BH51" i="5"/>
  <c r="BH59" i="5" s="1"/>
  <c r="BH63" i="3"/>
  <c r="BH43" i="3"/>
  <c r="BH62" i="3" l="1"/>
  <c r="BH45" i="3"/>
  <c r="BH46" i="3" s="1"/>
  <c r="BH47" i="3" s="1"/>
  <c r="BI61" i="2"/>
  <c r="BI32" i="2"/>
  <c r="BI67" i="4"/>
  <c r="BI68" i="4" s="1"/>
  <c r="BI49" i="6"/>
  <c r="BI76" i="5" s="1"/>
  <c r="BH77" i="5"/>
  <c r="BH32" i="5"/>
  <c r="BH64" i="3"/>
  <c r="BH68" i="8"/>
  <c r="BH71" i="8"/>
  <c r="BH67" i="8"/>
  <c r="BH72" i="8"/>
  <c r="BH35" i="5" l="1"/>
  <c r="BH42" i="5"/>
  <c r="BH61" i="5" s="1"/>
  <c r="BI31" i="6"/>
  <c r="BI38" i="6" s="1"/>
  <c r="BI56" i="5"/>
  <c r="BI69" i="4"/>
  <c r="BI30" i="2"/>
  <c r="BI34" i="2" s="1"/>
  <c r="BH49" i="8"/>
  <c r="BH46" i="9" l="1"/>
  <c r="BH47" i="9" s="1"/>
  <c r="BH48" i="9" s="1"/>
  <c r="BH50" i="9" s="1"/>
  <c r="BI75" i="8"/>
  <c r="BH50" i="8"/>
  <c r="BH51" i="8" s="1"/>
  <c r="BH59" i="8" s="1"/>
  <c r="BI63" i="2"/>
  <c r="BI43" i="2"/>
  <c r="BI57" i="5"/>
  <c r="BI58" i="5" s="1"/>
  <c r="BI74" i="5"/>
  <c r="BI73" i="5" s="1"/>
  <c r="BI58" i="2"/>
  <c r="BI64" i="2" s="1"/>
  <c r="BI71" i="5" l="1"/>
  <c r="BI68" i="5"/>
  <c r="BI67" i="5"/>
  <c r="BI72" i="5"/>
  <c r="BI45" i="2"/>
  <c r="BI46" i="2" s="1"/>
  <c r="BI47" i="2" s="1"/>
  <c r="BI62" i="2"/>
  <c r="BI61" i="3"/>
  <c r="BI32" i="3"/>
  <c r="BI67" i="7"/>
  <c r="BI68" i="7" s="1"/>
  <c r="BI49" i="9"/>
  <c r="BI76" i="8" s="1"/>
  <c r="BH77" i="8"/>
  <c r="BH32" i="8"/>
  <c r="BI31" i="9" l="1"/>
  <c r="BI38" i="9" s="1"/>
  <c r="BI56" i="8"/>
  <c r="BI69" i="7"/>
  <c r="BI30" i="3"/>
  <c r="BI34" i="3" s="1"/>
  <c r="BH35" i="8"/>
  <c r="BH42" i="8" s="1"/>
  <c r="BH61" i="8" s="1"/>
  <c r="BI49" i="5"/>
  <c r="BI46" i="6" l="1"/>
  <c r="BI47" i="6" s="1"/>
  <c r="BI48" i="6" s="1"/>
  <c r="BI50" i="6" s="1"/>
  <c r="BJ75" i="5"/>
  <c r="BI50" i="5"/>
  <c r="BI51" i="5"/>
  <c r="BI59" i="5" s="1"/>
  <c r="BI63" i="3"/>
  <c r="BI43" i="3"/>
  <c r="BI57" i="8"/>
  <c r="BI58" i="8" s="1"/>
  <c r="BI74" i="8"/>
  <c r="BI73" i="8" s="1"/>
  <c r="BI58" i="3"/>
  <c r="BI64" i="3" s="1"/>
  <c r="BI67" i="8" l="1"/>
  <c r="BI71" i="8"/>
  <c r="BI68" i="8"/>
  <c r="BI72" i="8"/>
  <c r="BI62" i="3"/>
  <c r="BI45" i="3"/>
  <c r="BI46" i="3" s="1"/>
  <c r="BI47" i="3" s="1"/>
  <c r="BJ61" i="2"/>
  <c r="BJ32" i="2"/>
  <c r="BJ67" i="4"/>
  <c r="BJ68" i="4" s="1"/>
  <c r="BJ49" i="6"/>
  <c r="BJ76" i="5" s="1"/>
  <c r="BI77" i="5"/>
  <c r="BI32" i="5"/>
  <c r="BJ31" i="6" l="1"/>
  <c r="BJ38" i="6" s="1"/>
  <c r="BJ56" i="5"/>
  <c r="BJ69" i="4"/>
  <c r="BJ30" i="2"/>
  <c r="BJ34" i="2" s="1"/>
  <c r="BI35" i="5"/>
  <c r="BI42" i="5" s="1"/>
  <c r="BI61" i="5" s="1"/>
  <c r="BI49" i="8"/>
  <c r="BI46" i="9" l="1"/>
  <c r="BI47" i="9" s="1"/>
  <c r="BI48" i="9" s="1"/>
  <c r="BI50" i="9" s="1"/>
  <c r="BJ75" i="8"/>
  <c r="BI50" i="8"/>
  <c r="BI51" i="8"/>
  <c r="BI59" i="8" s="1"/>
  <c r="BJ63" i="2"/>
  <c r="BJ43" i="2"/>
  <c r="BJ57" i="5"/>
  <c r="BJ58" i="5" s="1"/>
  <c r="BJ74" i="5"/>
  <c r="BJ73" i="5" s="1"/>
  <c r="BJ58" i="2"/>
  <c r="BJ64" i="2" s="1"/>
  <c r="BJ71" i="5" l="1"/>
  <c r="BJ68" i="5"/>
  <c r="BJ67" i="5"/>
  <c r="BJ72" i="5"/>
  <c r="BJ62" i="2"/>
  <c r="BJ45" i="2"/>
  <c r="BJ46" i="2" s="1"/>
  <c r="BJ47" i="2" s="1"/>
  <c r="BJ61" i="3"/>
  <c r="BJ32" i="3"/>
  <c r="BJ67" i="7"/>
  <c r="BJ68" i="7" s="1"/>
  <c r="BJ49" i="9"/>
  <c r="BJ76" i="8" s="1"/>
  <c r="BI77" i="8"/>
  <c r="BI32" i="8"/>
  <c r="BJ31" i="9" l="1"/>
  <c r="BJ38" i="9" s="1"/>
  <c r="BJ56" i="8"/>
  <c r="BJ69" i="7"/>
  <c r="BJ30" i="3"/>
  <c r="BJ34" i="3" s="1"/>
  <c r="BI35" i="8"/>
  <c r="BI42" i="8" s="1"/>
  <c r="BI61" i="8" s="1"/>
  <c r="BJ49" i="5"/>
  <c r="BJ46" i="6" l="1"/>
  <c r="BJ47" i="6" s="1"/>
  <c r="BJ48" i="6" s="1"/>
  <c r="BJ50" i="6" s="1"/>
  <c r="BK75" i="5"/>
  <c r="BJ50" i="5"/>
  <c r="BJ51" i="5"/>
  <c r="BJ59" i="5" s="1"/>
  <c r="BJ63" i="3"/>
  <c r="BJ43" i="3"/>
  <c r="BJ57" i="8"/>
  <c r="BJ58" i="8" s="1"/>
  <c r="BJ74" i="8"/>
  <c r="BJ73" i="8" s="1"/>
  <c r="BJ58" i="3"/>
  <c r="BJ64" i="3" s="1"/>
  <c r="BJ68" i="8" l="1"/>
  <c r="BJ71" i="8"/>
  <c r="BJ67" i="8"/>
  <c r="BJ72" i="8"/>
  <c r="BJ62" i="3"/>
  <c r="BJ45" i="3"/>
  <c r="BJ46" i="3" s="1"/>
  <c r="BJ47" i="3" s="1"/>
  <c r="BK61" i="2"/>
  <c r="BK32" i="2"/>
  <c r="BK67" i="4"/>
  <c r="BK68" i="4" s="1"/>
  <c r="BK49" i="6"/>
  <c r="BK76" i="5" s="1"/>
  <c r="BJ77" i="5"/>
  <c r="BJ32" i="5"/>
  <c r="BJ49" i="8" l="1"/>
  <c r="BK31" i="6"/>
  <c r="BK38" i="6" s="1"/>
  <c r="BK56" i="5"/>
  <c r="BK69" i="4"/>
  <c r="BK30" i="2"/>
  <c r="BK34" i="2" s="1"/>
  <c r="BJ46" i="9"/>
  <c r="BJ47" i="9" s="1"/>
  <c r="BJ48" i="9" s="1"/>
  <c r="BJ50" i="9" s="1"/>
  <c r="BK75" i="8"/>
  <c r="BJ50" i="8"/>
  <c r="BJ51" i="8" s="1"/>
  <c r="BJ59" i="8" s="1"/>
  <c r="BJ35" i="5"/>
  <c r="BJ42" i="5" s="1"/>
  <c r="BJ61" i="5" s="1"/>
  <c r="BK61" i="3" l="1"/>
  <c r="BK32" i="3"/>
  <c r="BK67" i="7"/>
  <c r="BK68" i="7" s="1"/>
  <c r="BK49" i="9"/>
  <c r="BK76" i="8" s="1"/>
  <c r="BJ77" i="8"/>
  <c r="BJ32" i="8"/>
  <c r="BK43" i="2"/>
  <c r="BK63" i="2"/>
  <c r="BK57" i="5"/>
  <c r="BK58" i="5" s="1"/>
  <c r="BK74" i="5"/>
  <c r="BK73" i="5" s="1"/>
  <c r="BK58" i="2"/>
  <c r="BK62" i="2" l="1"/>
  <c r="BK45" i="2"/>
  <c r="BK46" i="2" s="1"/>
  <c r="BK47" i="2" s="1"/>
  <c r="BJ35" i="8"/>
  <c r="BJ42" i="8" s="1"/>
  <c r="BJ61" i="8" s="1"/>
  <c r="BK31" i="9"/>
  <c r="BK38" i="9" s="1"/>
  <c r="BK56" i="8"/>
  <c r="BK69" i="7"/>
  <c r="BK30" i="3"/>
  <c r="BK34" i="3" s="1"/>
  <c r="BK64" i="2"/>
  <c r="BK67" i="5"/>
  <c r="BK71" i="5"/>
  <c r="BK68" i="5"/>
  <c r="BK72" i="5"/>
  <c r="BK63" i="3" l="1"/>
  <c r="BK43" i="3"/>
  <c r="BK57" i="8"/>
  <c r="BK58" i="8" s="1"/>
  <c r="BK74" i="8"/>
  <c r="BK73" i="8" s="1"/>
  <c r="BK58" i="3"/>
  <c r="BK64" i="3" s="1"/>
  <c r="BK49" i="5"/>
  <c r="BK46" i="6" l="1"/>
  <c r="BK47" i="6" s="1"/>
  <c r="BK48" i="6" s="1"/>
  <c r="BK50" i="6" s="1"/>
  <c r="BL75" i="5"/>
  <c r="BK50" i="5"/>
  <c r="BK51" i="5" s="1"/>
  <c r="BK59" i="5" s="1"/>
  <c r="BK67" i="8"/>
  <c r="BK71" i="8"/>
  <c r="BK68" i="8"/>
  <c r="BK72" i="8"/>
  <c r="BK62" i="3"/>
  <c r="BK45" i="3"/>
  <c r="BK46" i="3" s="1"/>
  <c r="BK47" i="3" s="1"/>
  <c r="BK49" i="8" l="1"/>
  <c r="BL61" i="2"/>
  <c r="BL32" i="2"/>
  <c r="BL67" i="4"/>
  <c r="BL68" i="4" s="1"/>
  <c r="BL49" i="6"/>
  <c r="BK77" i="5"/>
  <c r="BK32" i="5"/>
  <c r="BK35" i="5" l="1"/>
  <c r="BK42" i="5" s="1"/>
  <c r="BK61" i="5" s="1"/>
  <c r="BL76" i="5"/>
  <c r="DY49" i="6"/>
  <c r="BL31" i="6"/>
  <c r="BL38" i="6" s="1"/>
  <c r="BL56" i="5"/>
  <c r="BL69" i="4"/>
  <c r="BL30" i="2"/>
  <c r="BL34" i="2" s="1"/>
  <c r="BK46" i="9"/>
  <c r="BK47" i="9" s="1"/>
  <c r="BK48" i="9" s="1"/>
  <c r="BK50" i="9" s="1"/>
  <c r="BL75" i="8"/>
  <c r="BK50" i="8"/>
  <c r="BK51" i="8" s="1"/>
  <c r="BK59" i="8" s="1"/>
  <c r="BL61" i="3" l="1"/>
  <c r="BL32" i="3"/>
  <c r="BL67" i="7"/>
  <c r="BL68" i="7" s="1"/>
  <c r="BL49" i="9"/>
  <c r="BK77" i="8"/>
  <c r="BK32" i="8"/>
  <c r="BL63" i="2"/>
  <c r="BL43" i="2"/>
  <c r="BM55" i="5"/>
  <c r="DY56" i="5"/>
  <c r="BL57" i="5"/>
  <c r="DY57" i="5" s="1"/>
  <c r="BL58" i="2"/>
  <c r="BL64" i="2" s="1"/>
  <c r="BL74" i="5"/>
  <c r="BL73" i="5" s="1"/>
  <c r="BL67" i="5" l="1"/>
  <c r="BL68" i="5"/>
  <c r="BL71" i="5"/>
  <c r="BL72" i="5"/>
  <c r="BN55" i="5"/>
  <c r="BL62" i="2"/>
  <c r="BL45" i="2"/>
  <c r="BK35" i="8"/>
  <c r="BK42" i="8" s="1"/>
  <c r="BK61" i="8" s="1"/>
  <c r="BL76" i="8"/>
  <c r="DY49" i="9"/>
  <c r="BL31" i="9"/>
  <c r="BL38" i="9" s="1"/>
  <c r="BL56" i="8"/>
  <c r="BL69" i="7"/>
  <c r="BL30" i="3"/>
  <c r="BL34" i="3" s="1"/>
  <c r="BL58" i="5"/>
  <c r="BL49" i="5" l="1"/>
  <c r="BL46" i="2"/>
  <c r="BL47" i="2" s="1"/>
  <c r="DY45" i="2"/>
  <c r="DY58" i="5"/>
  <c r="BL63" i="3"/>
  <c r="BL43" i="3"/>
  <c r="BO55" i="5"/>
  <c r="BM55" i="8"/>
  <c r="DY56" i="8"/>
  <c r="BL57" i="8"/>
  <c r="DY57" i="8" s="1"/>
  <c r="BL46" i="6"/>
  <c r="BL47" i="6" s="1"/>
  <c r="BL48" i="6" s="1"/>
  <c r="BL50" i="6" s="1"/>
  <c r="BM75" i="5"/>
  <c r="BL50" i="5"/>
  <c r="DY50" i="5" s="1"/>
  <c r="I19" i="5" s="1"/>
  <c r="DY49" i="5"/>
  <c r="BL51" i="5"/>
  <c r="DY51" i="5" s="1"/>
  <c r="BL74" i="8"/>
  <c r="BL73" i="8" s="1"/>
  <c r="BL58" i="3"/>
  <c r="BL64" i="3" s="1"/>
  <c r="BL68" i="8" l="1"/>
  <c r="BL71" i="8"/>
  <c r="BL67" i="8"/>
  <c r="BL72" i="8"/>
  <c r="BP55" i="5"/>
  <c r="BN55" i="8"/>
  <c r="BL62" i="3"/>
  <c r="BL45" i="3"/>
  <c r="BM61" i="2"/>
  <c r="BM32" i="2"/>
  <c r="BM67" i="4"/>
  <c r="BM68" i="4" s="1"/>
  <c r="BL59" i="5"/>
  <c r="DY59" i="5" s="1"/>
  <c r="BM49" i="6"/>
  <c r="BM76" i="5" s="1"/>
  <c r="BL77" i="5"/>
  <c r="BL32" i="5"/>
  <c r="DY50" i="6"/>
  <c r="I18" i="6" s="1"/>
  <c r="BL58" i="8"/>
  <c r="BL46" i="3" l="1"/>
  <c r="BL47" i="3" s="1"/>
  <c r="DY45" i="3"/>
  <c r="DY58" i="8"/>
  <c r="BL35" i="5"/>
  <c r="DY35" i="5" s="1"/>
  <c r="DY32" i="5"/>
  <c r="I15" i="5" s="1"/>
  <c r="BO55" i="8"/>
  <c r="BQ55" i="5"/>
  <c r="BM31" i="6"/>
  <c r="BM56" i="5"/>
  <c r="BM69" i="4"/>
  <c r="BM30" i="2"/>
  <c r="BL49" i="8"/>
  <c r="BR55" i="5" l="1"/>
  <c r="BL46" i="9"/>
  <c r="BL47" i="9" s="1"/>
  <c r="BL48" i="9" s="1"/>
  <c r="BL50" i="9" s="1"/>
  <c r="BM75" i="8"/>
  <c r="BL50" i="8"/>
  <c r="DY50" i="8" s="1"/>
  <c r="I19" i="8" s="1"/>
  <c r="DY49" i="8"/>
  <c r="BL51" i="8"/>
  <c r="BP55" i="8"/>
  <c r="BM34" i="2"/>
  <c r="BL42" i="5"/>
  <c r="BM57" i="5"/>
  <c r="BM58" i="5" s="1"/>
  <c r="BM38" i="6"/>
  <c r="BQ55" i="8" l="1"/>
  <c r="DY51" i="8"/>
  <c r="BL59" i="8"/>
  <c r="DY59" i="8" s="1"/>
  <c r="BM61" i="3"/>
  <c r="BM32" i="3"/>
  <c r="BM67" i="7"/>
  <c r="BM68" i="7" s="1"/>
  <c r="BM58" i="2"/>
  <c r="BM74" i="5"/>
  <c r="BM73" i="5" s="1"/>
  <c r="BM49" i="9"/>
  <c r="BM76" i="8" s="1"/>
  <c r="BL77" i="8"/>
  <c r="BL32" i="8"/>
  <c r="DY50" i="9"/>
  <c r="I18" i="9" s="1"/>
  <c r="BL61" i="5"/>
  <c r="DY42" i="5"/>
  <c r="DY61" i="5" s="1"/>
  <c r="BM43" i="2"/>
  <c r="BM63" i="2"/>
  <c r="BS55" i="5"/>
  <c r="BM62" i="2" l="1"/>
  <c r="BM45" i="2"/>
  <c r="BM46" i="2" s="1"/>
  <c r="BM31" i="9"/>
  <c r="BM56" i="8"/>
  <c r="BM69" i="7"/>
  <c r="BM30" i="3"/>
  <c r="BL35" i="8"/>
  <c r="DY35" i="8" s="1"/>
  <c r="DY32" i="8"/>
  <c r="I15" i="8" s="1"/>
  <c r="BM67" i="5"/>
  <c r="BM68" i="5"/>
  <c r="BM71" i="5"/>
  <c r="BM72" i="5"/>
  <c r="BR55" i="8"/>
  <c r="BT55" i="5"/>
  <c r="BM64" i="2"/>
  <c r="BM49" i="5" l="1"/>
  <c r="BL42" i="8"/>
  <c r="BU55" i="5"/>
  <c r="BM34" i="3"/>
  <c r="BS55" i="8"/>
  <c r="BM57" i="8"/>
  <c r="BM58" i="8"/>
  <c r="BM38" i="9"/>
  <c r="BM46" i="6"/>
  <c r="BN75" i="5"/>
  <c r="BM50" i="5"/>
  <c r="BM51" i="5" s="1"/>
  <c r="BM59" i="5" s="1"/>
  <c r="BM47" i="2"/>
  <c r="BM58" i="3" l="1"/>
  <c r="BM74" i="8"/>
  <c r="BM73" i="8" s="1"/>
  <c r="BT55" i="8"/>
  <c r="BN61" i="2"/>
  <c r="BN32" i="2"/>
  <c r="BN67" i="4"/>
  <c r="BN68" i="4" s="1"/>
  <c r="BM63" i="3"/>
  <c r="BM43" i="3"/>
  <c r="BM47" i="6"/>
  <c r="BV55" i="5"/>
  <c r="BL61" i="8"/>
  <c r="DY42" i="8"/>
  <c r="DY61" i="8" s="1"/>
  <c r="BN31" i="6" l="1"/>
  <c r="BN56" i="5"/>
  <c r="BN69" i="4"/>
  <c r="BN30" i="2"/>
  <c r="BW55" i="5"/>
  <c r="BM48" i="6"/>
  <c r="BU55" i="8"/>
  <c r="BM71" i="8"/>
  <c r="BM68" i="8"/>
  <c r="BM67" i="8"/>
  <c r="BM72" i="8"/>
  <c r="BM45" i="3"/>
  <c r="BM46" i="3" s="1"/>
  <c r="BM62" i="3"/>
  <c r="BM64" i="3"/>
  <c r="BV55" i="8" l="1"/>
  <c r="BM50" i="6"/>
  <c r="BM47" i="3"/>
  <c r="BX55" i="5"/>
  <c r="BN34" i="2"/>
  <c r="BM49" i="8"/>
  <c r="BN57" i="5"/>
  <c r="BN58" i="5" s="1"/>
  <c r="BN38" i="6"/>
  <c r="BN63" i="2" l="1"/>
  <c r="BN43" i="2"/>
  <c r="DZ55" i="5"/>
  <c r="BN58" i="2"/>
  <c r="BN64" i="2" s="1"/>
  <c r="BN74" i="5"/>
  <c r="BN49" i="6"/>
  <c r="BN76" i="5" s="1"/>
  <c r="BN73" i="5" s="1"/>
  <c r="BM77" i="5"/>
  <c r="BM32" i="5"/>
  <c r="BM46" i="9"/>
  <c r="BN75" i="8"/>
  <c r="BM50" i="8"/>
  <c r="BM51" i="8" s="1"/>
  <c r="BM59" i="8" s="1"/>
  <c r="BW55" i="8"/>
  <c r="BN68" i="5" l="1"/>
  <c r="BN71" i="5"/>
  <c r="BN67" i="5"/>
  <c r="BN72" i="5"/>
  <c r="BX55" i="8"/>
  <c r="BN32" i="3"/>
  <c r="BN61" i="3"/>
  <c r="BN67" i="7"/>
  <c r="BN68" i="7" s="1"/>
  <c r="BM47" i="9"/>
  <c r="BM35" i="5"/>
  <c r="BM42" i="5" s="1"/>
  <c r="BM61" i="5" s="1"/>
  <c r="BN62" i="2"/>
  <c r="BN45" i="2"/>
  <c r="BN46" i="2" s="1"/>
  <c r="BN31" i="9" l="1"/>
  <c r="BN56" i="8"/>
  <c r="BN69" i="7"/>
  <c r="BN30" i="3"/>
  <c r="BN47" i="2"/>
  <c r="DZ55" i="8"/>
  <c r="BM48" i="9"/>
  <c r="BN49" i="5"/>
  <c r="BM50" i="9" l="1"/>
  <c r="BN34" i="3"/>
  <c r="BN57" i="8"/>
  <c r="BN58" i="8" s="1"/>
  <c r="BN46" i="6"/>
  <c r="BO75" i="5"/>
  <c r="BN50" i="5"/>
  <c r="BN51" i="5"/>
  <c r="BN59" i="5" s="1"/>
  <c r="BN38" i="9"/>
  <c r="BO61" i="2" l="1"/>
  <c r="BO32" i="2"/>
  <c r="BO67" i="4"/>
  <c r="BO68" i="4" s="1"/>
  <c r="BN47" i="6"/>
  <c r="BN63" i="3"/>
  <c r="BN43" i="3"/>
  <c r="BN74" i="8"/>
  <c r="BN58" i="3"/>
  <c r="BN49" i="9"/>
  <c r="BN76" i="8" s="1"/>
  <c r="BN73" i="8" s="1"/>
  <c r="BM77" i="8"/>
  <c r="BM32" i="8"/>
  <c r="BN62" i="3" l="1"/>
  <c r="BN45" i="3"/>
  <c r="BN46" i="3" s="1"/>
  <c r="BN48" i="6"/>
  <c r="BM35" i="8"/>
  <c r="BM42" i="8" s="1"/>
  <c r="BM61" i="8" s="1"/>
  <c r="BN71" i="8"/>
  <c r="BN68" i="8"/>
  <c r="BN67" i="8"/>
  <c r="BN72" i="8"/>
  <c r="BO31" i="6"/>
  <c r="BO56" i="5"/>
  <c r="BO69" i="4"/>
  <c r="BO30" i="2"/>
  <c r="BN64" i="3"/>
  <c r="BO38" i="6" l="1"/>
  <c r="BN49" i="8"/>
  <c r="BN50" i="6"/>
  <c r="BO34" i="2"/>
  <c r="BN47" i="3"/>
  <c r="BO57" i="5"/>
  <c r="BO58" i="5" s="1"/>
  <c r="BO43" i="2" l="1"/>
  <c r="BO63" i="2"/>
  <c r="BN77" i="5"/>
  <c r="BO49" i="6"/>
  <c r="BO76" i="5" s="1"/>
  <c r="BN32" i="5"/>
  <c r="BN46" i="9"/>
  <c r="BO75" i="8"/>
  <c r="BN50" i="8"/>
  <c r="BN51" i="8" s="1"/>
  <c r="BN59" i="8" s="1"/>
  <c r="BO74" i="5"/>
  <c r="BO58" i="2"/>
  <c r="BO64" i="2" s="1"/>
  <c r="BO73" i="5" l="1"/>
  <c r="BO61" i="3"/>
  <c r="BO32" i="3"/>
  <c r="BO67" i="7"/>
  <c r="BO68" i="7" s="1"/>
  <c r="BN47" i="9"/>
  <c r="BN35" i="5"/>
  <c r="BN42" i="5" s="1"/>
  <c r="BN61" i="5" s="1"/>
  <c r="BO67" i="5"/>
  <c r="BO71" i="5"/>
  <c r="BO68" i="5"/>
  <c r="BO72" i="5"/>
  <c r="BO62" i="2"/>
  <c r="BO45" i="2"/>
  <c r="BO46" i="2" s="1"/>
  <c r="BO49" i="5" l="1"/>
  <c r="BO46" i="6"/>
  <c r="BP75" i="5"/>
  <c r="BO50" i="5"/>
  <c r="BO51" i="5"/>
  <c r="BO59" i="5" s="1"/>
  <c r="BN48" i="9"/>
  <c r="BO47" i="2"/>
  <c r="BO31" i="9"/>
  <c r="BO56" i="8"/>
  <c r="BO69" i="7"/>
  <c r="BO30" i="3"/>
  <c r="BO57" i="8" l="1"/>
  <c r="BO58" i="8" s="1"/>
  <c r="BO38" i="9"/>
  <c r="BN50" i="9"/>
  <c r="BP61" i="2"/>
  <c r="BP32" i="2"/>
  <c r="BP67" i="4"/>
  <c r="BP68" i="4" s="1"/>
  <c r="BO34" i="3"/>
  <c r="BO47" i="6"/>
  <c r="BO43" i="3" l="1"/>
  <c r="BO63" i="3"/>
  <c r="BP31" i="6"/>
  <c r="BP56" i="5"/>
  <c r="BP69" i="4"/>
  <c r="BP30" i="2"/>
  <c r="BO49" i="9"/>
  <c r="BO76" i="8" s="1"/>
  <c r="BN77" i="8"/>
  <c r="BN32" i="8"/>
  <c r="BO74" i="8"/>
  <c r="BO58" i="3"/>
  <c r="BO48" i="6"/>
  <c r="BO73" i="8" l="1"/>
  <c r="BN35" i="8"/>
  <c r="BN42" i="8" s="1"/>
  <c r="BN61" i="8" s="1"/>
  <c r="BO68" i="8"/>
  <c r="BO67" i="8"/>
  <c r="BO71" i="8"/>
  <c r="BO72" i="8"/>
  <c r="BP34" i="2"/>
  <c r="BP57" i="5"/>
  <c r="BP58" i="5" s="1"/>
  <c r="BO50" i="6"/>
  <c r="BP38" i="6"/>
  <c r="BO64" i="3"/>
  <c r="BO62" i="3"/>
  <c r="BO45" i="3"/>
  <c r="BO46" i="3" s="1"/>
  <c r="BP49" i="6" l="1"/>
  <c r="BP76" i="5" s="1"/>
  <c r="BO77" i="5"/>
  <c r="BO32" i="5"/>
  <c r="BP63" i="2"/>
  <c r="BP43" i="2"/>
  <c r="BO47" i="3"/>
  <c r="BO49" i="8"/>
  <c r="BP74" i="5"/>
  <c r="BP58" i="2"/>
  <c r="BP64" i="2" s="1"/>
  <c r="BO46" i="9" l="1"/>
  <c r="BP75" i="8"/>
  <c r="BO50" i="8"/>
  <c r="BO51" i="8"/>
  <c r="BO59" i="8" s="1"/>
  <c r="BP62" i="2"/>
  <c r="BP45" i="2"/>
  <c r="BP46" i="2" s="1"/>
  <c r="BO35" i="5"/>
  <c r="BO42" i="5" s="1"/>
  <c r="BO61" i="5" s="1"/>
  <c r="BP73" i="5"/>
  <c r="BP68" i="5" l="1"/>
  <c r="BP71" i="5"/>
  <c r="BP67" i="5"/>
  <c r="BP72" i="5"/>
  <c r="BP47" i="2"/>
  <c r="BP61" i="3"/>
  <c r="BP32" i="3"/>
  <c r="BP67" i="7"/>
  <c r="BP68" i="7" s="1"/>
  <c r="BO47" i="9"/>
  <c r="BO48" i="9" l="1"/>
  <c r="BP31" i="9"/>
  <c r="BP56" i="8"/>
  <c r="BP69" i="7"/>
  <c r="BP30" i="3"/>
  <c r="BP49" i="5"/>
  <c r="BP46" i="6" l="1"/>
  <c r="BQ75" i="5"/>
  <c r="BP50" i="5"/>
  <c r="BP51" i="5"/>
  <c r="BP59" i="5" s="1"/>
  <c r="BP34" i="3"/>
  <c r="BP57" i="8"/>
  <c r="BP58" i="8" s="1"/>
  <c r="BP38" i="9"/>
  <c r="BO50" i="9"/>
  <c r="BP49" i="9" l="1"/>
  <c r="BP76" i="8" s="1"/>
  <c r="BO77" i="8"/>
  <c r="BO32" i="8"/>
  <c r="BP74" i="8"/>
  <c r="BP58" i="3"/>
  <c r="BP63" i="3"/>
  <c r="BP43" i="3"/>
  <c r="BQ61" i="2"/>
  <c r="BQ32" i="2"/>
  <c r="BQ67" i="4"/>
  <c r="BQ68" i="4" s="1"/>
  <c r="BP47" i="6"/>
  <c r="BP45" i="3" l="1"/>
  <c r="BP46" i="3" s="1"/>
  <c r="BP62" i="3"/>
  <c r="BP64" i="3"/>
  <c r="BP48" i="6"/>
  <c r="BO35" i="8"/>
  <c r="BO42" i="8" s="1"/>
  <c r="BO61" i="8" s="1"/>
  <c r="BQ31" i="6"/>
  <c r="BQ38" i="6" s="1"/>
  <c r="BQ56" i="5"/>
  <c r="BQ69" i="4"/>
  <c r="BQ30" i="2"/>
  <c r="BQ34" i="2" s="1"/>
  <c r="BP73" i="8"/>
  <c r="BQ63" i="2" l="1"/>
  <c r="BQ43" i="2"/>
  <c r="BQ57" i="5"/>
  <c r="BQ58" i="5" s="1"/>
  <c r="BQ74" i="5"/>
  <c r="BQ58" i="2"/>
  <c r="BQ64" i="2" s="1"/>
  <c r="BP50" i="6"/>
  <c r="BP71" i="8"/>
  <c r="BP67" i="8"/>
  <c r="BP68" i="8"/>
  <c r="BP72" i="8"/>
  <c r="BP47" i="3"/>
  <c r="BP49" i="8" l="1"/>
  <c r="BP46" i="9"/>
  <c r="BQ75" i="8"/>
  <c r="BP50" i="8"/>
  <c r="BP51" i="8"/>
  <c r="BP59" i="8" s="1"/>
  <c r="BQ49" i="6"/>
  <c r="BQ76" i="5" s="1"/>
  <c r="BQ73" i="5" s="1"/>
  <c r="BP77" i="5"/>
  <c r="BP32" i="5"/>
  <c r="BQ62" i="2"/>
  <c r="BQ45" i="2"/>
  <c r="BQ46" i="2" s="1"/>
  <c r="BQ47" i="2" s="1"/>
  <c r="BP35" i="5" l="1"/>
  <c r="BP42" i="5" s="1"/>
  <c r="BP61" i="5" s="1"/>
  <c r="BQ67" i="5"/>
  <c r="BQ71" i="5"/>
  <c r="BQ68" i="5"/>
  <c r="BQ72" i="5"/>
  <c r="BQ61" i="3"/>
  <c r="BQ32" i="3"/>
  <c r="BQ67" i="7"/>
  <c r="BQ68" i="7" s="1"/>
  <c r="BP47" i="9"/>
  <c r="BP48" i="9" l="1"/>
  <c r="BQ31" i="9"/>
  <c r="BQ38" i="9" s="1"/>
  <c r="BQ56" i="8"/>
  <c r="BQ69" i="7"/>
  <c r="BQ30" i="3"/>
  <c r="BQ34" i="3" s="1"/>
  <c r="BQ49" i="5"/>
  <c r="BQ46" i="6" l="1"/>
  <c r="BQ47" i="6" s="1"/>
  <c r="BQ48" i="6" s="1"/>
  <c r="BQ50" i="6" s="1"/>
  <c r="BR75" i="5"/>
  <c r="BQ50" i="5"/>
  <c r="BQ51" i="5"/>
  <c r="BQ59" i="5" s="1"/>
  <c r="BQ63" i="3"/>
  <c r="BQ43" i="3"/>
  <c r="BQ57" i="8"/>
  <c r="BQ58" i="8" s="1"/>
  <c r="BQ74" i="8"/>
  <c r="BQ58" i="3"/>
  <c r="BQ64" i="3" s="1"/>
  <c r="BP50" i="9"/>
  <c r="BQ62" i="3" l="1"/>
  <c r="BQ45" i="3"/>
  <c r="BQ46" i="3" s="1"/>
  <c r="BQ47" i="3" s="1"/>
  <c r="BR61" i="2"/>
  <c r="BR32" i="2"/>
  <c r="BR67" i="4"/>
  <c r="BR68" i="4" s="1"/>
  <c r="BQ49" i="9"/>
  <c r="BQ76" i="8" s="1"/>
  <c r="BQ73" i="8" s="1"/>
  <c r="BP77" i="8"/>
  <c r="BP32" i="8"/>
  <c r="BR49" i="6"/>
  <c r="BR76" i="5" s="1"/>
  <c r="BQ77" i="5"/>
  <c r="BQ32" i="5"/>
  <c r="BP35" i="8" l="1"/>
  <c r="BP42" i="8" s="1"/>
  <c r="BP61" i="8" s="1"/>
  <c r="BQ67" i="8"/>
  <c r="BQ71" i="8"/>
  <c r="BQ68" i="8"/>
  <c r="BQ72" i="8"/>
  <c r="BR31" i="6"/>
  <c r="BR38" i="6" s="1"/>
  <c r="BR56" i="5"/>
  <c r="BR69" i="4"/>
  <c r="BR30" i="2"/>
  <c r="BR34" i="2" s="1"/>
  <c r="BQ35" i="5"/>
  <c r="BQ42" i="5" s="1"/>
  <c r="BQ61" i="5" s="1"/>
  <c r="BR43" i="2" l="1"/>
  <c r="BR63" i="2"/>
  <c r="BR57" i="5"/>
  <c r="BR58" i="5" s="1"/>
  <c r="BR74" i="5"/>
  <c r="BR73" i="5" s="1"/>
  <c r="BR58" i="2"/>
  <c r="BR64" i="2" s="1"/>
  <c r="BQ49" i="8"/>
  <c r="BQ46" i="9" l="1"/>
  <c r="BQ47" i="9" s="1"/>
  <c r="BQ48" i="9" s="1"/>
  <c r="BQ50" i="9" s="1"/>
  <c r="BR75" i="8"/>
  <c r="BQ50" i="8"/>
  <c r="BQ51" i="8" s="1"/>
  <c r="BQ59" i="8" s="1"/>
  <c r="BR68" i="5"/>
  <c r="BR67" i="5"/>
  <c r="BR71" i="5"/>
  <c r="BR72" i="5"/>
  <c r="BR62" i="2"/>
  <c r="BR45" i="2"/>
  <c r="BR46" i="2" s="1"/>
  <c r="BR47" i="2" s="1"/>
  <c r="BR49" i="5" l="1"/>
  <c r="BR46" i="6"/>
  <c r="BR47" i="6" s="1"/>
  <c r="BR48" i="6" s="1"/>
  <c r="BR50" i="6" s="1"/>
  <c r="BS75" i="5"/>
  <c r="BR50" i="5"/>
  <c r="BR51" i="5"/>
  <c r="BR59" i="5" s="1"/>
  <c r="BR61" i="3"/>
  <c r="BR32" i="3"/>
  <c r="BR67" i="7"/>
  <c r="BR68" i="7" s="1"/>
  <c r="BR49" i="9"/>
  <c r="BR76" i="8" s="1"/>
  <c r="BQ77" i="8"/>
  <c r="BQ32" i="8"/>
  <c r="BQ35" i="8" l="1"/>
  <c r="BQ42" i="8" s="1"/>
  <c r="BQ61" i="8" s="1"/>
  <c r="BR31" i="9"/>
  <c r="BR38" i="9" s="1"/>
  <c r="BR56" i="8"/>
  <c r="BR69" i="7"/>
  <c r="BR30" i="3"/>
  <c r="BR34" i="3" s="1"/>
  <c r="BS61" i="2"/>
  <c r="BS32" i="2"/>
  <c r="BS67" i="4"/>
  <c r="BS68" i="4" s="1"/>
  <c r="BS49" i="6"/>
  <c r="BS76" i="5" s="1"/>
  <c r="BR77" i="5"/>
  <c r="BR32" i="5"/>
  <c r="BS31" i="6" l="1"/>
  <c r="BS38" i="6" s="1"/>
  <c r="BS56" i="5"/>
  <c r="BS69" i="4"/>
  <c r="BS30" i="2"/>
  <c r="BS34" i="2" s="1"/>
  <c r="BR43" i="3"/>
  <c r="BR63" i="3"/>
  <c r="BR57" i="8"/>
  <c r="BR58" i="8" s="1"/>
  <c r="BR74" i="8"/>
  <c r="BR73" i="8" s="1"/>
  <c r="BR58" i="3"/>
  <c r="BR64" i="3" s="1"/>
  <c r="BR35" i="5"/>
  <c r="BR42" i="5" s="1"/>
  <c r="BR61" i="5" s="1"/>
  <c r="BR68" i="8" l="1"/>
  <c r="BR67" i="8"/>
  <c r="BR71" i="8"/>
  <c r="BR72" i="8"/>
  <c r="BR45" i="3"/>
  <c r="BR46" i="3" s="1"/>
  <c r="BR47" i="3" s="1"/>
  <c r="BR62" i="3"/>
  <c r="BS63" i="2"/>
  <c r="BS43" i="2"/>
  <c r="BS57" i="5"/>
  <c r="BS58" i="5" s="1"/>
  <c r="BS74" i="5"/>
  <c r="BS73" i="5" s="1"/>
  <c r="BS58" i="2"/>
  <c r="BS45" i="2" l="1"/>
  <c r="BS46" i="2" s="1"/>
  <c r="BS47" i="2" s="1"/>
  <c r="BS62" i="2"/>
  <c r="BR49" i="8"/>
  <c r="BS64" i="2"/>
  <c r="BS67" i="5"/>
  <c r="BS71" i="5"/>
  <c r="BS68" i="5"/>
  <c r="BS72" i="5"/>
  <c r="BS49" i="5" l="1"/>
  <c r="BR46" i="9"/>
  <c r="BR47" i="9" s="1"/>
  <c r="BR48" i="9" s="1"/>
  <c r="BR50" i="9" s="1"/>
  <c r="BS75" i="8"/>
  <c r="BR50" i="8"/>
  <c r="BR51" i="8"/>
  <c r="BR59" i="8" s="1"/>
  <c r="BS61" i="3" l="1"/>
  <c r="BS32" i="3"/>
  <c r="BS67" i="7"/>
  <c r="BS68" i="7" s="1"/>
  <c r="BS49" i="9"/>
  <c r="BS76" i="8" s="1"/>
  <c r="BR77" i="8"/>
  <c r="BR32" i="8"/>
  <c r="BS46" i="6"/>
  <c r="BS47" i="6" s="1"/>
  <c r="BS48" i="6" s="1"/>
  <c r="BS50" i="6" s="1"/>
  <c r="BT75" i="5"/>
  <c r="BS50" i="5"/>
  <c r="BS51" i="5" s="1"/>
  <c r="BS59" i="5" s="1"/>
  <c r="BT49" i="6" l="1"/>
  <c r="BT76" i="5" s="1"/>
  <c r="BS77" i="5"/>
  <c r="BS32" i="5"/>
  <c r="BR35" i="8"/>
  <c r="BR42" i="8" s="1"/>
  <c r="BR61" i="8" s="1"/>
  <c r="BS31" i="9"/>
  <c r="BS38" i="9" s="1"/>
  <c r="BS56" i="8"/>
  <c r="BS69" i="7"/>
  <c r="BS30" i="3"/>
  <c r="BS34" i="3" s="1"/>
  <c r="BT61" i="2"/>
  <c r="BT32" i="2"/>
  <c r="BT67" i="4"/>
  <c r="BT68" i="4" s="1"/>
  <c r="BS63" i="3" l="1"/>
  <c r="BS43" i="3"/>
  <c r="BS58" i="8"/>
  <c r="BS57" i="8"/>
  <c r="BS74" i="8"/>
  <c r="BS73" i="8" s="1"/>
  <c r="BS58" i="3"/>
  <c r="BS64" i="3" s="1"/>
  <c r="BS35" i="5"/>
  <c r="BS42" i="5" s="1"/>
  <c r="BS61" i="5" s="1"/>
  <c r="BT31" i="6"/>
  <c r="BT38" i="6" s="1"/>
  <c r="BT56" i="5"/>
  <c r="BT69" i="4"/>
  <c r="BT30" i="2"/>
  <c r="BT34" i="2" s="1"/>
  <c r="BT74" i="5" l="1"/>
  <c r="BT73" i="5" s="1"/>
  <c r="BT58" i="2"/>
  <c r="BS71" i="8"/>
  <c r="BS67" i="8"/>
  <c r="BS68" i="8"/>
  <c r="BS72" i="8"/>
  <c r="BS45" i="3"/>
  <c r="BS46" i="3" s="1"/>
  <c r="BS47" i="3" s="1"/>
  <c r="BS62" i="3"/>
  <c r="BT57" i="5"/>
  <c r="BT58" i="5" s="1"/>
  <c r="BT63" i="2"/>
  <c r="BT43" i="2"/>
  <c r="BT64" i="2" l="1"/>
  <c r="BS49" i="8"/>
  <c r="BT62" i="2"/>
  <c r="BT45" i="2"/>
  <c r="BT46" i="2" s="1"/>
  <c r="BT47" i="2" s="1"/>
  <c r="BT68" i="5"/>
  <c r="BT67" i="5"/>
  <c r="BT71" i="5"/>
  <c r="BT72" i="5"/>
  <c r="BT49" i="5" l="1"/>
  <c r="BT46" i="6" s="1"/>
  <c r="BT47" i="6" s="1"/>
  <c r="BT48" i="6" s="1"/>
  <c r="BT50" i="6" s="1"/>
  <c r="BT50" i="5"/>
  <c r="BT51" i="5" s="1"/>
  <c r="BT59" i="5" s="1"/>
  <c r="BS46" i="9"/>
  <c r="BS47" i="9" s="1"/>
  <c r="BS48" i="9" s="1"/>
  <c r="BS50" i="9" s="1"/>
  <c r="BT75" i="8"/>
  <c r="BS50" i="8"/>
  <c r="BS51" i="8"/>
  <c r="BS59" i="8" s="1"/>
  <c r="BU75" i="5" l="1"/>
  <c r="BT61" i="3"/>
  <c r="BT32" i="3"/>
  <c r="BT67" i="7"/>
  <c r="BT68" i="7" s="1"/>
  <c r="BT49" i="9"/>
  <c r="BT76" i="8" s="1"/>
  <c r="BS77" i="8"/>
  <c r="BS32" i="8"/>
  <c r="BU61" i="2"/>
  <c r="BU32" i="2"/>
  <c r="BU67" i="4"/>
  <c r="BU68" i="4" s="1"/>
  <c r="BU49" i="6"/>
  <c r="BU76" i="5" s="1"/>
  <c r="BT77" i="5"/>
  <c r="BT32" i="5"/>
  <c r="BU31" i="6" l="1"/>
  <c r="BU38" i="6" s="1"/>
  <c r="BU56" i="5"/>
  <c r="BU69" i="4"/>
  <c r="BU30" i="2"/>
  <c r="BU34" i="2" s="1"/>
  <c r="BS35" i="8"/>
  <c r="BS42" i="8" s="1"/>
  <c r="BS61" i="8" s="1"/>
  <c r="BT31" i="9"/>
  <c r="BT38" i="9" s="1"/>
  <c r="BT56" i="8"/>
  <c r="BT69" i="7"/>
  <c r="BT30" i="3"/>
  <c r="BT34" i="3" s="1"/>
  <c r="BT35" i="5"/>
  <c r="BT42" i="5" s="1"/>
  <c r="BT61" i="5" s="1"/>
  <c r="BT63" i="3" l="1"/>
  <c r="BT43" i="3"/>
  <c r="BT57" i="8"/>
  <c r="BT58" i="8" s="1"/>
  <c r="BT58" i="3"/>
  <c r="BT64" i="3" s="1"/>
  <c r="BT74" i="8"/>
  <c r="BT73" i="8" s="1"/>
  <c r="BU63" i="2"/>
  <c r="BU43" i="2"/>
  <c r="BU57" i="5"/>
  <c r="BU58" i="5" s="1"/>
  <c r="BU58" i="2"/>
  <c r="BU74" i="5"/>
  <c r="BU73" i="5" s="1"/>
  <c r="BU45" i="2" l="1"/>
  <c r="BU46" i="2" s="1"/>
  <c r="BU47" i="2" s="1"/>
  <c r="BU62" i="2"/>
  <c r="BT68" i="8"/>
  <c r="BT67" i="8"/>
  <c r="BT71" i="8"/>
  <c r="BT72" i="8"/>
  <c r="BU71" i="5"/>
  <c r="BU68" i="5"/>
  <c r="BU67" i="5"/>
  <c r="BU72" i="5"/>
  <c r="BT62" i="3"/>
  <c r="BT45" i="3"/>
  <c r="BT46" i="3" s="1"/>
  <c r="BT47" i="3" s="1"/>
  <c r="BU64" i="2"/>
  <c r="BT49" i="8" l="1"/>
  <c r="BU49" i="5"/>
  <c r="BU46" i="6"/>
  <c r="BU47" i="6" s="1"/>
  <c r="BU48" i="6" s="1"/>
  <c r="BU50" i="6" s="1"/>
  <c r="BV75" i="5"/>
  <c r="BU50" i="5"/>
  <c r="BU51" i="5"/>
  <c r="BU59" i="5" s="1"/>
  <c r="BT46" i="9"/>
  <c r="BT47" i="9" s="1"/>
  <c r="BT48" i="9" s="1"/>
  <c r="BT50" i="9" s="1"/>
  <c r="BU75" i="8"/>
  <c r="BT50" i="8"/>
  <c r="BT51" i="8" s="1"/>
  <c r="BT59" i="8" s="1"/>
  <c r="BU61" i="3" l="1"/>
  <c r="BU32" i="3"/>
  <c r="BU67" i="7"/>
  <c r="BU68" i="7" s="1"/>
  <c r="BU49" i="9"/>
  <c r="BU76" i="8" s="1"/>
  <c r="BT77" i="8"/>
  <c r="BT32" i="8"/>
  <c r="BV61" i="2"/>
  <c r="BV32" i="2"/>
  <c r="BV67" i="4"/>
  <c r="BV68" i="4" s="1"/>
  <c r="BV49" i="6"/>
  <c r="BV76" i="5" s="1"/>
  <c r="BU77" i="5"/>
  <c r="BU32" i="5"/>
  <c r="BV31" i="6" l="1"/>
  <c r="BV38" i="6" s="1"/>
  <c r="BV56" i="5"/>
  <c r="BV69" i="4"/>
  <c r="BV30" i="2"/>
  <c r="BV34" i="2" s="1"/>
  <c r="BT35" i="8"/>
  <c r="BT42" i="8" s="1"/>
  <c r="BT61" i="8" s="1"/>
  <c r="BU31" i="9"/>
  <c r="BU38" i="9" s="1"/>
  <c r="BU56" i="8"/>
  <c r="BU69" i="7"/>
  <c r="BU30" i="3"/>
  <c r="BU34" i="3" s="1"/>
  <c r="BU35" i="5"/>
  <c r="BU42" i="5" s="1"/>
  <c r="BU61" i="5" s="1"/>
  <c r="BU63" i="3" l="1"/>
  <c r="BU43" i="3"/>
  <c r="BU57" i="8"/>
  <c r="BU58" i="8" s="1"/>
  <c r="BU74" i="8"/>
  <c r="BU73" i="8" s="1"/>
  <c r="BU58" i="3"/>
  <c r="BU64" i="3" s="1"/>
  <c r="BV63" i="2"/>
  <c r="BV43" i="2"/>
  <c r="BV57" i="5"/>
  <c r="BV58" i="5" s="1"/>
  <c r="BV74" i="5"/>
  <c r="BV73" i="5" s="1"/>
  <c r="BV58" i="2"/>
  <c r="BV62" i="2" l="1"/>
  <c r="BV45" i="2"/>
  <c r="BV46" i="2" s="1"/>
  <c r="BV47" i="2" s="1"/>
  <c r="BU67" i="8"/>
  <c r="BU71" i="8"/>
  <c r="BU68" i="8"/>
  <c r="BU72" i="8"/>
  <c r="BV64" i="2"/>
  <c r="BU62" i="3"/>
  <c r="BU45" i="3"/>
  <c r="BU46" i="3" s="1"/>
  <c r="BU47" i="3" s="1"/>
  <c r="BV71" i="5"/>
  <c r="BV49" i="5" s="1"/>
  <c r="BV67" i="5"/>
  <c r="BV68" i="5"/>
  <c r="BV72" i="5"/>
  <c r="BV46" i="6" l="1"/>
  <c r="BV47" i="6" s="1"/>
  <c r="BV48" i="6" s="1"/>
  <c r="BV50" i="6" s="1"/>
  <c r="BW75" i="5"/>
  <c r="BV50" i="5"/>
  <c r="BV51" i="5"/>
  <c r="BV59" i="5" s="1"/>
  <c r="BU49" i="8"/>
  <c r="BU46" i="9" l="1"/>
  <c r="BU47" i="9" s="1"/>
  <c r="BU48" i="9" s="1"/>
  <c r="BU50" i="9" s="1"/>
  <c r="BV75" i="8"/>
  <c r="BU50" i="8"/>
  <c r="BU51" i="8"/>
  <c r="BU59" i="8" s="1"/>
  <c r="BW61" i="2"/>
  <c r="BW32" i="2"/>
  <c r="BW67" i="4"/>
  <c r="BW68" i="4" s="1"/>
  <c r="BW49" i="6"/>
  <c r="BW76" i="5" s="1"/>
  <c r="BV77" i="5"/>
  <c r="BV32" i="5"/>
  <c r="BV35" i="5" l="1"/>
  <c r="BV42" i="5" s="1"/>
  <c r="BV61" i="5" s="1"/>
  <c r="BW31" i="6"/>
  <c r="BW38" i="6" s="1"/>
  <c r="BW56" i="5"/>
  <c r="BW69" i="4"/>
  <c r="BW30" i="2"/>
  <c r="BW34" i="2" s="1"/>
  <c r="BV61" i="3"/>
  <c r="BV32" i="3"/>
  <c r="BV67" i="7"/>
  <c r="BV68" i="7" s="1"/>
  <c r="BV49" i="9"/>
  <c r="BV76" i="8" s="1"/>
  <c r="BU77" i="8"/>
  <c r="BU32" i="8"/>
  <c r="BV31" i="9" l="1"/>
  <c r="BV38" i="9" s="1"/>
  <c r="BV56" i="8"/>
  <c r="BV69" i="7"/>
  <c r="BV30" i="3"/>
  <c r="BV34" i="3" s="1"/>
  <c r="BW43" i="2"/>
  <c r="BW63" i="2"/>
  <c r="BW57" i="5"/>
  <c r="BW58" i="5" s="1"/>
  <c r="BW74" i="5"/>
  <c r="BW73" i="5" s="1"/>
  <c r="BW58" i="2"/>
  <c r="BW64" i="2" s="1"/>
  <c r="BU35" i="8"/>
  <c r="BU42" i="8" s="1"/>
  <c r="BU61" i="8" s="1"/>
  <c r="BW67" i="5" l="1"/>
  <c r="BW71" i="5"/>
  <c r="BW68" i="5"/>
  <c r="BW72" i="5"/>
  <c r="BW62" i="2"/>
  <c r="BW45" i="2"/>
  <c r="BW46" i="2" s="1"/>
  <c r="BW47" i="2" s="1"/>
  <c r="BV63" i="3"/>
  <c r="BV43" i="3"/>
  <c r="BV57" i="8"/>
  <c r="BV58" i="8" s="1"/>
  <c r="BV74" i="8"/>
  <c r="BV73" i="8" s="1"/>
  <c r="BV58" i="3"/>
  <c r="BW49" i="5" l="1"/>
  <c r="BV62" i="3"/>
  <c r="BV45" i="3"/>
  <c r="BV46" i="3" s="1"/>
  <c r="BV47" i="3" s="1"/>
  <c r="BW46" i="6"/>
  <c r="BW47" i="6" s="1"/>
  <c r="BW48" i="6" s="1"/>
  <c r="BW50" i="6" s="1"/>
  <c r="BX75" i="5"/>
  <c r="BW50" i="5"/>
  <c r="BW51" i="5"/>
  <c r="BW59" i="5" s="1"/>
  <c r="BV64" i="3"/>
  <c r="BV68" i="8"/>
  <c r="BV67" i="8"/>
  <c r="BV71" i="8"/>
  <c r="BV49" i="8" s="1"/>
  <c r="BV72" i="8"/>
  <c r="BV46" i="9" l="1"/>
  <c r="BV47" i="9" s="1"/>
  <c r="BV48" i="9" s="1"/>
  <c r="BV50" i="9" s="1"/>
  <c r="BW75" i="8"/>
  <c r="BV50" i="8"/>
  <c r="BV51" i="8" s="1"/>
  <c r="BV59" i="8" s="1"/>
  <c r="BX32" i="2"/>
  <c r="BX61" i="2"/>
  <c r="BX67" i="4"/>
  <c r="BX68" i="4" s="1"/>
  <c r="BX49" i="6"/>
  <c r="BW77" i="5"/>
  <c r="BW32" i="5"/>
  <c r="BW35" i="5" l="1"/>
  <c r="BW42" i="5" s="1"/>
  <c r="BW61" i="5" s="1"/>
  <c r="BX76" i="5"/>
  <c r="DZ49" i="6"/>
  <c r="BX31" i="6"/>
  <c r="BX38" i="6" s="1"/>
  <c r="BX56" i="5"/>
  <c r="BX69" i="4"/>
  <c r="BX30" i="2"/>
  <c r="BX34" i="2" s="1"/>
  <c r="BW32" i="3"/>
  <c r="BW61" i="3"/>
  <c r="BW67" i="7"/>
  <c r="BW68" i="7" s="1"/>
  <c r="BW49" i="9"/>
  <c r="BW76" i="8" s="1"/>
  <c r="BV77" i="8"/>
  <c r="BV32" i="8"/>
  <c r="BW31" i="9" l="1"/>
  <c r="BW38" i="9" s="1"/>
  <c r="BW56" i="8"/>
  <c r="BW69" i="7"/>
  <c r="BW30" i="3"/>
  <c r="BW34" i="3" s="1"/>
  <c r="BX63" i="2"/>
  <c r="BX43" i="2"/>
  <c r="BY55" i="5"/>
  <c r="DZ56" i="5"/>
  <c r="BX57" i="5"/>
  <c r="DZ57" i="5" s="1"/>
  <c r="BX74" i="5"/>
  <c r="BX73" i="5" s="1"/>
  <c r="BX58" i="2"/>
  <c r="BX64" i="2" s="1"/>
  <c r="BV35" i="8"/>
  <c r="BV42" i="8" s="1"/>
  <c r="BV61" i="8" s="1"/>
  <c r="BX67" i="5" l="1"/>
  <c r="BX68" i="5"/>
  <c r="BX71" i="5"/>
  <c r="BX72" i="5"/>
  <c r="BX58" i="5"/>
  <c r="BZ55" i="5"/>
  <c r="BX62" i="2"/>
  <c r="BX45" i="2"/>
  <c r="BW63" i="3"/>
  <c r="BW43" i="3"/>
  <c r="BW57" i="8"/>
  <c r="BW58" i="8" s="1"/>
  <c r="BW74" i="8"/>
  <c r="BW73" i="8" s="1"/>
  <c r="BW58" i="3"/>
  <c r="BX49" i="5" l="1"/>
  <c r="BW62" i="3"/>
  <c r="BW45" i="3"/>
  <c r="BW46" i="3" s="1"/>
  <c r="BW47" i="3" s="1"/>
  <c r="BX46" i="2"/>
  <c r="BX47" i="2" s="1"/>
  <c r="DZ45" i="2"/>
  <c r="CA55" i="5"/>
  <c r="BW64" i="3"/>
  <c r="DZ58" i="5"/>
  <c r="BW67" i="8"/>
  <c r="BW71" i="8"/>
  <c r="BW49" i="8" s="1"/>
  <c r="BW68" i="8"/>
  <c r="BW72" i="8"/>
  <c r="BX46" i="6"/>
  <c r="BX47" i="6" s="1"/>
  <c r="BX48" i="6" s="1"/>
  <c r="BX50" i="6" s="1"/>
  <c r="BY75" i="5"/>
  <c r="BX50" i="5"/>
  <c r="DZ50" i="5" s="1"/>
  <c r="J19" i="5" s="1"/>
  <c r="DZ49" i="5"/>
  <c r="BX51" i="5" l="1"/>
  <c r="DZ51" i="5" s="1"/>
  <c r="BW46" i="9"/>
  <c r="BW47" i="9" s="1"/>
  <c r="BW48" i="9" s="1"/>
  <c r="BW50" i="9" s="1"/>
  <c r="BX75" i="8"/>
  <c r="BW50" i="8"/>
  <c r="BW51" i="8"/>
  <c r="BW59" i="8" s="1"/>
  <c r="BX59" i="5"/>
  <c r="DZ59" i="5" s="1"/>
  <c r="BY61" i="2"/>
  <c r="BY32" i="2"/>
  <c r="BY67" i="4"/>
  <c r="BY68" i="4" s="1"/>
  <c r="CB55" i="5"/>
  <c r="BY49" i="6"/>
  <c r="BY76" i="5" s="1"/>
  <c r="BX77" i="5"/>
  <c r="BX32" i="5"/>
  <c r="DZ50" i="6"/>
  <c r="J18" i="6" s="1"/>
  <c r="CC55" i="5" l="1"/>
  <c r="BY31" i="6"/>
  <c r="BY56" i="5"/>
  <c r="BY69" i="4"/>
  <c r="BY30" i="2"/>
  <c r="BX35" i="5"/>
  <c r="DZ35" i="5" s="1"/>
  <c r="DZ32" i="5"/>
  <c r="J15" i="5" s="1"/>
  <c r="BX61" i="3"/>
  <c r="BX32" i="3"/>
  <c r="BX67" i="7"/>
  <c r="BX68" i="7" s="1"/>
  <c r="BX49" i="9"/>
  <c r="BW77" i="8"/>
  <c r="BW32" i="8"/>
  <c r="BX42" i="5" l="1"/>
  <c r="BX61" i="5" s="1"/>
  <c r="DZ42" i="5"/>
  <c r="DZ61" i="5" s="1"/>
  <c r="BW35" i="8"/>
  <c r="BW42" i="8" s="1"/>
  <c r="BW61" i="8" s="1"/>
  <c r="BY34" i="2"/>
  <c r="BX76" i="8"/>
  <c r="DZ49" i="9"/>
  <c r="BY57" i="5"/>
  <c r="BY58" i="5" s="1"/>
  <c r="BY38" i="6"/>
  <c r="BX31" i="9"/>
  <c r="BX38" i="9" s="1"/>
  <c r="BX56" i="8"/>
  <c r="BX69" i="7"/>
  <c r="BX30" i="3"/>
  <c r="BX34" i="3" s="1"/>
  <c r="CD55" i="5"/>
  <c r="BY74" i="5" l="1"/>
  <c r="BY73" i="5" s="1"/>
  <c r="BY58" i="2"/>
  <c r="CE55" i="5"/>
  <c r="BY63" i="2"/>
  <c r="BY43" i="2"/>
  <c r="BX63" i="3"/>
  <c r="BX43" i="3"/>
  <c r="BY55" i="8"/>
  <c r="DZ56" i="8"/>
  <c r="BX57" i="8"/>
  <c r="DZ57" i="8" s="1"/>
  <c r="BX74" i="8"/>
  <c r="BX73" i="8" s="1"/>
  <c r="BX58" i="3"/>
  <c r="BX64" i="3" s="1"/>
  <c r="BX68" i="8" l="1"/>
  <c r="BX67" i="8"/>
  <c r="BX71" i="8"/>
  <c r="BX72" i="8"/>
  <c r="BY62" i="2"/>
  <c r="BY45" i="2"/>
  <c r="BY46" i="2" s="1"/>
  <c r="CF55" i="5"/>
  <c r="BX58" i="8"/>
  <c r="BY64" i="2"/>
  <c r="BY67" i="5"/>
  <c r="BY68" i="5"/>
  <c r="BY71" i="5"/>
  <c r="BY72" i="5"/>
  <c r="BZ55" i="8"/>
  <c r="BX62" i="3"/>
  <c r="BX45" i="3"/>
  <c r="DZ58" i="8" l="1"/>
  <c r="BX46" i="3"/>
  <c r="BX47" i="3" s="1"/>
  <c r="DZ45" i="3"/>
  <c r="CG55" i="5"/>
  <c r="BY47" i="2"/>
  <c r="CA55" i="8"/>
  <c r="BY49" i="5"/>
  <c r="BX49" i="8"/>
  <c r="CB55" i="8" l="1"/>
  <c r="CH55" i="5"/>
  <c r="BX46" i="9"/>
  <c r="BX47" i="9" s="1"/>
  <c r="BX48" i="9" s="1"/>
  <c r="BX50" i="9" s="1"/>
  <c r="BY75" i="8"/>
  <c r="BX50" i="8"/>
  <c r="DZ50" i="8" s="1"/>
  <c r="J19" i="8" s="1"/>
  <c r="DZ49" i="8"/>
  <c r="BY46" i="6"/>
  <c r="BY50" i="5"/>
  <c r="BY51" i="5" s="1"/>
  <c r="BY59" i="5" s="1"/>
  <c r="BZ75" i="5"/>
  <c r="BY61" i="3" l="1"/>
  <c r="BY32" i="3"/>
  <c r="BY67" i="7"/>
  <c r="BY68" i="7" s="1"/>
  <c r="BY49" i="9"/>
  <c r="BY76" i="8" s="1"/>
  <c r="BX77" i="8"/>
  <c r="BX32" i="8"/>
  <c r="DZ50" i="9"/>
  <c r="J18" i="9" s="1"/>
  <c r="BZ61" i="2"/>
  <c r="BZ32" i="2"/>
  <c r="BZ67" i="4"/>
  <c r="BZ68" i="4" s="1"/>
  <c r="CI55" i="5"/>
  <c r="BY47" i="6"/>
  <c r="BX51" i="8"/>
  <c r="CC55" i="8"/>
  <c r="BZ31" i="6" l="1"/>
  <c r="BZ56" i="5"/>
  <c r="BZ69" i="4"/>
  <c r="BZ30" i="2"/>
  <c r="CD55" i="8"/>
  <c r="DZ51" i="8"/>
  <c r="BX59" i="8"/>
  <c r="DZ59" i="8" s="1"/>
  <c r="BX35" i="8"/>
  <c r="DZ35" i="8" s="1"/>
  <c r="DZ32" i="8"/>
  <c r="J15" i="8" s="1"/>
  <c r="BY48" i="6"/>
  <c r="BY31" i="9"/>
  <c r="BY56" i="8"/>
  <c r="BY69" i="7"/>
  <c r="BY30" i="3"/>
  <c r="CJ55" i="5"/>
  <c r="BX42" i="8" l="1"/>
  <c r="BX61" i="8" s="1"/>
  <c r="DZ42" i="8"/>
  <c r="DZ61" i="8" s="1"/>
  <c r="EA55" i="5"/>
  <c r="BY34" i="3"/>
  <c r="BY57" i="8"/>
  <c r="BY58" i="8" s="1"/>
  <c r="CE55" i="8"/>
  <c r="BY38" i="9"/>
  <c r="BZ34" i="2"/>
  <c r="BY50" i="6"/>
  <c r="BZ57" i="5"/>
  <c r="BZ58" i="5" s="1"/>
  <c r="BZ38" i="6"/>
  <c r="CF55" i="8" l="1"/>
  <c r="BZ58" i="2"/>
  <c r="BZ74" i="5"/>
  <c r="BY63" i="3"/>
  <c r="BY43" i="3"/>
  <c r="BZ49" i="6"/>
  <c r="BZ76" i="5" s="1"/>
  <c r="BY77" i="5"/>
  <c r="BY32" i="5"/>
  <c r="BZ63" i="2"/>
  <c r="BZ43" i="2"/>
  <c r="BY74" i="8"/>
  <c r="BY73" i="8" s="1"/>
  <c r="BY58" i="3"/>
  <c r="BY64" i="3" s="1"/>
  <c r="BY45" i="3" l="1"/>
  <c r="BY46" i="3" s="1"/>
  <c r="BY62" i="3"/>
  <c r="BY71" i="8"/>
  <c r="BY68" i="8"/>
  <c r="BY67" i="8"/>
  <c r="BY72" i="8"/>
  <c r="BZ64" i="2"/>
  <c r="BZ62" i="2"/>
  <c r="BZ45" i="2"/>
  <c r="BZ46" i="2" s="1"/>
  <c r="BY35" i="5"/>
  <c r="BY42" i="5" s="1"/>
  <c r="BY61" i="5" s="1"/>
  <c r="CG55" i="8"/>
  <c r="BZ73" i="5"/>
  <c r="BZ47" i="2" l="1"/>
  <c r="BZ68" i="5"/>
  <c r="BZ71" i="5"/>
  <c r="BZ67" i="5"/>
  <c r="BZ72" i="5"/>
  <c r="BY49" i="8"/>
  <c r="CH55" i="8"/>
  <c r="BY47" i="3"/>
  <c r="BZ49" i="5" l="1"/>
  <c r="CI55" i="8"/>
  <c r="BY46" i="9"/>
  <c r="BZ75" i="8"/>
  <c r="BY50" i="8"/>
  <c r="BY51" i="8"/>
  <c r="BY59" i="8" s="1"/>
  <c r="BZ46" i="6"/>
  <c r="CA75" i="5"/>
  <c r="BZ50" i="5"/>
  <c r="BZ51" i="5" s="1"/>
  <c r="BZ59" i="5" s="1"/>
  <c r="BZ47" i="6" l="1"/>
  <c r="BZ32" i="3"/>
  <c r="BZ61" i="3"/>
  <c r="BZ67" i="7"/>
  <c r="BZ68" i="7" s="1"/>
  <c r="BY47" i="9"/>
  <c r="CJ55" i="8"/>
  <c r="CA61" i="2"/>
  <c r="CA32" i="2"/>
  <c r="CA67" i="4"/>
  <c r="CA68" i="4" s="1"/>
  <c r="EA55" i="8" l="1"/>
  <c r="BY48" i="9"/>
  <c r="BZ31" i="9"/>
  <c r="BZ56" i="8"/>
  <c r="BZ69" i="7"/>
  <c r="BZ30" i="3"/>
  <c r="CA31" i="6"/>
  <c r="CA56" i="5"/>
  <c r="CA69" i="4"/>
  <c r="CA30" i="2"/>
  <c r="BZ48" i="6"/>
  <c r="CA57" i="5" l="1"/>
  <c r="CA58" i="5" s="1"/>
  <c r="CA38" i="6"/>
  <c r="BZ34" i="3"/>
  <c r="BZ57" i="8"/>
  <c r="BZ58" i="8"/>
  <c r="BZ38" i="9"/>
  <c r="BY50" i="9"/>
  <c r="BZ50" i="6"/>
  <c r="CA34" i="2"/>
  <c r="BZ49" i="9" l="1"/>
  <c r="BZ76" i="8" s="1"/>
  <c r="BY77" i="8"/>
  <c r="BY32" i="8"/>
  <c r="BZ74" i="8"/>
  <c r="BZ58" i="3"/>
  <c r="BZ63" i="3"/>
  <c r="BZ43" i="3"/>
  <c r="CA63" i="2"/>
  <c r="CA43" i="2"/>
  <c r="CA74" i="5"/>
  <c r="CA58" i="2"/>
  <c r="CA64" i="2" s="1"/>
  <c r="CA49" i="6"/>
  <c r="CA76" i="5" s="1"/>
  <c r="CA73" i="5" s="1"/>
  <c r="BZ77" i="5"/>
  <c r="BZ32" i="5"/>
  <c r="BZ62" i="3" l="1"/>
  <c r="BZ45" i="3"/>
  <c r="BZ46" i="3" s="1"/>
  <c r="BZ35" i="5"/>
  <c r="BZ42" i="5" s="1"/>
  <c r="BZ61" i="5" s="1"/>
  <c r="CA67" i="5"/>
  <c r="CA71" i="5"/>
  <c r="CA68" i="5"/>
  <c r="CA72" i="5"/>
  <c r="BZ64" i="3"/>
  <c r="BY35" i="8"/>
  <c r="BY42" i="8" s="1"/>
  <c r="BY61" i="8" s="1"/>
  <c r="CA62" i="2"/>
  <c r="CA45" i="2"/>
  <c r="CA46" i="2" s="1"/>
  <c r="BZ73" i="8"/>
  <c r="CA49" i="5" l="1"/>
  <c r="BZ68" i="8"/>
  <c r="BZ71" i="8"/>
  <c r="BZ67" i="8"/>
  <c r="BZ72" i="8"/>
  <c r="CA47" i="2"/>
  <c r="BZ47" i="3"/>
  <c r="BZ49" i="8" l="1"/>
  <c r="BZ46" i="9"/>
  <c r="CA75" i="8"/>
  <c r="BZ50" i="8"/>
  <c r="BZ51" i="8"/>
  <c r="BZ59" i="8" s="1"/>
  <c r="CA46" i="6"/>
  <c r="CB75" i="5"/>
  <c r="CA50" i="5"/>
  <c r="CA51" i="5"/>
  <c r="CA59" i="5" s="1"/>
  <c r="CB61" i="2" l="1"/>
  <c r="CB32" i="2"/>
  <c r="CB67" i="4"/>
  <c r="CB68" i="4" s="1"/>
  <c r="CA47" i="6"/>
  <c r="CA61" i="3"/>
  <c r="CA32" i="3"/>
  <c r="CA67" i="7"/>
  <c r="CA68" i="7" s="1"/>
  <c r="BZ47" i="9"/>
  <c r="CA31" i="9" l="1"/>
  <c r="CA56" i="8"/>
  <c r="CA69" i="7"/>
  <c r="CA30" i="3"/>
  <c r="CA48" i="6"/>
  <c r="CB31" i="6"/>
  <c r="CB56" i="5"/>
  <c r="CB69" i="4"/>
  <c r="CB30" i="2"/>
  <c r="BZ48" i="9"/>
  <c r="BZ50" i="9" l="1"/>
  <c r="CB34" i="2"/>
  <c r="CB57" i="5"/>
  <c r="CB58" i="5"/>
  <c r="CB38" i="6"/>
  <c r="CA50" i="6"/>
  <c r="CA34" i="3"/>
  <c r="CA57" i="8"/>
  <c r="CA58" i="8" s="1"/>
  <c r="CA38" i="9"/>
  <c r="CA63" i="3" l="1"/>
  <c r="CA43" i="3"/>
  <c r="CB49" i="6"/>
  <c r="CB76" i="5" s="1"/>
  <c r="CA77" i="5"/>
  <c r="CA32" i="5"/>
  <c r="CB58" i="2"/>
  <c r="CB74" i="5"/>
  <c r="CA74" i="8"/>
  <c r="CA58" i="3"/>
  <c r="CA64" i="3" s="1"/>
  <c r="CB63" i="2"/>
  <c r="CB43" i="2"/>
  <c r="CA49" i="9"/>
  <c r="CA76" i="8" s="1"/>
  <c r="CA73" i="8" s="1"/>
  <c r="BZ77" i="8"/>
  <c r="BZ32" i="8"/>
  <c r="CB64" i="2" l="1"/>
  <c r="BZ35" i="8"/>
  <c r="BZ42" i="8" s="1"/>
  <c r="BZ61" i="8" s="1"/>
  <c r="CA68" i="8"/>
  <c r="CA71" i="8"/>
  <c r="CA67" i="8"/>
  <c r="CA72" i="8"/>
  <c r="CA35" i="5"/>
  <c r="CA42" i="5" s="1"/>
  <c r="CA61" i="5" s="1"/>
  <c r="CB62" i="2"/>
  <c r="CB45" i="2"/>
  <c r="CB46" i="2" s="1"/>
  <c r="CB73" i="5"/>
  <c r="CA62" i="3"/>
  <c r="CA45" i="3"/>
  <c r="CA46" i="3" s="1"/>
  <c r="CA49" i="8" l="1"/>
  <c r="CB68" i="5"/>
  <c r="CB67" i="5"/>
  <c r="CB71" i="5"/>
  <c r="CB72" i="5"/>
  <c r="CB47" i="2"/>
  <c r="CA46" i="9"/>
  <c r="CB75" i="8"/>
  <c r="CA50" i="8"/>
  <c r="CA51" i="8"/>
  <c r="CA59" i="8" s="1"/>
  <c r="CA47" i="3"/>
  <c r="CB61" i="3" l="1"/>
  <c r="CB32" i="3"/>
  <c r="CB67" i="7"/>
  <c r="CB68" i="7" s="1"/>
  <c r="CA47" i="9"/>
  <c r="CB49" i="5"/>
  <c r="CB46" i="6" l="1"/>
  <c r="CC75" i="5"/>
  <c r="CB50" i="5"/>
  <c r="CB51" i="5"/>
  <c r="CB59" i="5" s="1"/>
  <c r="CA48" i="9"/>
  <c r="CB31" i="9"/>
  <c r="CB56" i="8"/>
  <c r="CB69" i="7"/>
  <c r="CB30" i="3"/>
  <c r="CB34" i="3" l="1"/>
  <c r="CB57" i="8"/>
  <c r="CB58" i="8" s="1"/>
  <c r="CB38" i="9"/>
  <c r="CA50" i="9"/>
  <c r="CC61" i="2"/>
  <c r="CC32" i="2"/>
  <c r="CC67" i="4"/>
  <c r="CC68" i="4" s="1"/>
  <c r="CB47" i="6"/>
  <c r="CC31" i="6" l="1"/>
  <c r="CC38" i="6" s="1"/>
  <c r="CC56" i="5"/>
  <c r="CC69" i="4"/>
  <c r="CC30" i="2"/>
  <c r="CC34" i="2" s="1"/>
  <c r="CA77" i="8"/>
  <c r="CB49" i="9"/>
  <c r="CB76" i="8" s="1"/>
  <c r="CA32" i="8"/>
  <c r="CB74" i="8"/>
  <c r="CB58" i="3"/>
  <c r="CB48" i="6"/>
  <c r="CB63" i="3"/>
  <c r="CB43" i="3"/>
  <c r="CB64" i="3" l="1"/>
  <c r="CA35" i="8"/>
  <c r="CA42" i="8" s="1"/>
  <c r="CA61" i="8" s="1"/>
  <c r="CB73" i="8"/>
  <c r="CB45" i="3"/>
  <c r="CB46" i="3" s="1"/>
  <c r="CB62" i="3"/>
  <c r="CC63" i="2"/>
  <c r="CC43" i="2"/>
  <c r="CB50" i="6"/>
  <c r="CC57" i="5"/>
  <c r="CC58" i="5" s="1"/>
  <c r="CC74" i="5"/>
  <c r="CC58" i="2"/>
  <c r="CC49" i="6" l="1"/>
  <c r="CC76" i="5" s="1"/>
  <c r="CC73" i="5" s="1"/>
  <c r="CB77" i="5"/>
  <c r="CB32" i="5"/>
  <c r="CC62" i="2"/>
  <c r="CC45" i="2"/>
  <c r="CC46" i="2" s="1"/>
  <c r="CC47" i="2" s="1"/>
  <c r="CB47" i="3"/>
  <c r="CC64" i="2"/>
  <c r="CB71" i="8"/>
  <c r="CB68" i="8"/>
  <c r="CB67" i="8"/>
  <c r="CB72" i="8"/>
  <c r="CB49" i="8" l="1"/>
  <c r="CC75" i="8" s="1"/>
  <c r="CB46" i="9"/>
  <c r="CB50" i="8"/>
  <c r="CB51" i="8"/>
  <c r="CB59" i="8" s="1"/>
  <c r="CB35" i="5"/>
  <c r="CB42" i="5" s="1"/>
  <c r="CB61" i="5" s="1"/>
  <c r="CC67" i="5"/>
  <c r="CC71" i="5"/>
  <c r="CC68" i="5"/>
  <c r="CC72" i="5"/>
  <c r="CC49" i="5" l="1"/>
  <c r="CC61" i="3"/>
  <c r="CC32" i="3"/>
  <c r="CC67" i="7"/>
  <c r="CC68" i="7" s="1"/>
  <c r="CB47" i="9"/>
  <c r="CB48" i="9" l="1"/>
  <c r="CC31" i="9"/>
  <c r="CC38" i="9" s="1"/>
  <c r="CC56" i="8"/>
  <c r="CC69" i="7"/>
  <c r="CC30" i="3"/>
  <c r="CC34" i="3" s="1"/>
  <c r="CC46" i="6"/>
  <c r="CC47" i="6" s="1"/>
  <c r="CC48" i="6" s="1"/>
  <c r="CC50" i="6" s="1"/>
  <c r="CD75" i="5"/>
  <c r="CC50" i="5"/>
  <c r="CC51" i="5"/>
  <c r="CC59" i="5" s="1"/>
  <c r="CD61" i="2" l="1"/>
  <c r="CD32" i="2"/>
  <c r="CD67" i="4"/>
  <c r="CD68" i="4" s="1"/>
  <c r="CD49" i="6"/>
  <c r="CD76" i="5" s="1"/>
  <c r="CC77" i="5"/>
  <c r="CC32" i="5"/>
  <c r="CC63" i="3"/>
  <c r="CC43" i="3"/>
  <c r="CC57" i="8"/>
  <c r="CC58" i="8" s="1"/>
  <c r="CC58" i="3"/>
  <c r="CC74" i="8"/>
  <c r="CB50" i="9"/>
  <c r="CC62" i="3" l="1"/>
  <c r="CC45" i="3"/>
  <c r="CC46" i="3" s="1"/>
  <c r="CC47" i="3" s="1"/>
  <c r="CC42" i="5"/>
  <c r="CC61" i="5" s="1"/>
  <c r="CC35" i="5"/>
  <c r="CC49" i="9"/>
  <c r="CC76" i="8" s="1"/>
  <c r="CC73" i="8" s="1"/>
  <c r="CB77" i="8"/>
  <c r="CB32" i="8"/>
  <c r="CD31" i="6"/>
  <c r="CD38" i="6" s="1"/>
  <c r="CD56" i="5"/>
  <c r="CD69" i="4"/>
  <c r="CD30" i="2"/>
  <c r="CD34" i="2" s="1"/>
  <c r="CC64" i="3"/>
  <c r="CD74" i="5" l="1"/>
  <c r="CD73" i="5" s="1"/>
  <c r="CD58" i="2"/>
  <c r="CD57" i="5"/>
  <c r="CD58" i="5"/>
  <c r="CB35" i="8"/>
  <c r="CB42" i="8" s="1"/>
  <c r="CB61" i="8" s="1"/>
  <c r="CC71" i="8"/>
  <c r="CC68" i="8"/>
  <c r="CC67" i="8"/>
  <c r="CC72" i="8"/>
  <c r="CD63" i="2"/>
  <c r="CD43" i="2"/>
  <c r="CC49" i="8" l="1"/>
  <c r="CD64" i="2"/>
  <c r="CD68" i="5"/>
  <c r="CD67" i="5"/>
  <c r="CD71" i="5"/>
  <c r="CD72" i="5"/>
  <c r="CD62" i="2"/>
  <c r="CD45" i="2"/>
  <c r="CD46" i="2" s="1"/>
  <c r="CD47" i="2" s="1"/>
  <c r="CD49" i="5" l="1"/>
  <c r="CC46" i="9"/>
  <c r="CC47" i="9" s="1"/>
  <c r="CC48" i="9" s="1"/>
  <c r="CC50" i="9" s="1"/>
  <c r="CD75" i="8"/>
  <c r="CC50" i="8"/>
  <c r="CC51" i="8"/>
  <c r="CC59" i="8" s="1"/>
  <c r="CD61" i="3" l="1"/>
  <c r="CD32" i="3"/>
  <c r="CD67" i="7"/>
  <c r="CD68" i="7" s="1"/>
  <c r="CD49" i="9"/>
  <c r="CD76" i="8" s="1"/>
  <c r="CC77" i="8"/>
  <c r="CC32" i="8"/>
  <c r="CD46" i="6"/>
  <c r="CD47" i="6" s="1"/>
  <c r="CD48" i="6" s="1"/>
  <c r="CD50" i="6" s="1"/>
  <c r="CE75" i="5"/>
  <c r="CD50" i="5"/>
  <c r="CD51" i="5"/>
  <c r="CD59" i="5" s="1"/>
  <c r="CE61" i="2" l="1"/>
  <c r="CE32" i="2"/>
  <c r="CE67" i="4"/>
  <c r="CE68" i="4" s="1"/>
  <c r="CE49" i="6"/>
  <c r="CE76" i="5" s="1"/>
  <c r="CD77" i="5"/>
  <c r="CD32" i="5"/>
  <c r="CC35" i="8"/>
  <c r="CC42" i="8" s="1"/>
  <c r="CC61" i="8" s="1"/>
  <c r="CD31" i="9"/>
  <c r="CD38" i="9" s="1"/>
  <c r="CD56" i="8"/>
  <c r="CD69" i="7"/>
  <c r="CD30" i="3"/>
  <c r="CD34" i="3" s="1"/>
  <c r="CD57" i="8" l="1"/>
  <c r="CD58" i="8"/>
  <c r="CD74" i="8"/>
  <c r="CD73" i="8" s="1"/>
  <c r="CD58" i="3"/>
  <c r="CD35" i="5"/>
  <c r="CD42" i="5" s="1"/>
  <c r="CD61" i="5" s="1"/>
  <c r="CE31" i="6"/>
  <c r="CE38" i="6" s="1"/>
  <c r="CE56" i="5"/>
  <c r="CE69" i="4"/>
  <c r="CE30" i="2"/>
  <c r="CE34" i="2" s="1"/>
  <c r="CD63" i="3"/>
  <c r="CD43" i="3"/>
  <c r="CD64" i="3" l="1"/>
  <c r="CE63" i="2"/>
  <c r="CE43" i="2"/>
  <c r="CE57" i="5"/>
  <c r="CE58" i="5" s="1"/>
  <c r="CE74" i="5"/>
  <c r="CE73" i="5" s="1"/>
  <c r="CE58" i="2"/>
  <c r="CE64" i="2" s="1"/>
  <c r="CD68" i="8"/>
  <c r="CD71" i="8"/>
  <c r="CD67" i="8"/>
  <c r="CD72" i="8"/>
  <c r="CD45" i="3"/>
  <c r="CD46" i="3" s="1"/>
  <c r="CD47" i="3" s="1"/>
  <c r="CD62" i="3"/>
  <c r="CD49" i="8" l="1"/>
  <c r="CE67" i="5"/>
  <c r="CE71" i="5"/>
  <c r="CE68" i="5"/>
  <c r="CE72" i="5"/>
  <c r="CE45" i="2"/>
  <c r="CE46" i="2" s="1"/>
  <c r="CE47" i="2" s="1"/>
  <c r="CE62" i="2"/>
  <c r="CE49" i="5" l="1"/>
  <c r="CD46" i="9"/>
  <c r="CD47" i="9" s="1"/>
  <c r="CD48" i="9" s="1"/>
  <c r="CD50" i="9" s="1"/>
  <c r="CD50" i="8"/>
  <c r="CD51" i="8" s="1"/>
  <c r="CD59" i="8" s="1"/>
  <c r="CE75" i="8"/>
  <c r="CE61" i="3" l="1"/>
  <c r="CE32" i="3"/>
  <c r="CE67" i="7"/>
  <c r="CE68" i="7" s="1"/>
  <c r="CE49" i="9"/>
  <c r="CE76" i="8" s="1"/>
  <c r="CD77" i="8"/>
  <c r="CD32" i="8"/>
  <c r="CE46" i="6"/>
  <c r="CE47" i="6" s="1"/>
  <c r="CE48" i="6" s="1"/>
  <c r="CE50" i="6" s="1"/>
  <c r="CF75" i="5"/>
  <c r="CE50" i="5"/>
  <c r="CE51" i="5"/>
  <c r="CE59" i="5" s="1"/>
  <c r="CF61" i="2" l="1"/>
  <c r="CF32" i="2"/>
  <c r="CF67" i="4"/>
  <c r="CF68" i="4" s="1"/>
  <c r="CF49" i="6"/>
  <c r="CF76" i="5" s="1"/>
  <c r="CE77" i="5"/>
  <c r="CE32" i="5"/>
  <c r="CD35" i="8"/>
  <c r="CD42" i="8" s="1"/>
  <c r="CD61" i="8" s="1"/>
  <c r="CE31" i="9"/>
  <c r="CE38" i="9" s="1"/>
  <c r="CE56" i="8"/>
  <c r="CE69" i="7"/>
  <c r="CE30" i="3"/>
  <c r="CE34" i="3" s="1"/>
  <c r="CE57" i="8" l="1"/>
  <c r="CE58" i="8" s="1"/>
  <c r="CE74" i="8"/>
  <c r="CE73" i="8" s="1"/>
  <c r="CE58" i="3"/>
  <c r="CE35" i="5"/>
  <c r="CE42" i="5" s="1"/>
  <c r="CE61" i="5" s="1"/>
  <c r="CF31" i="6"/>
  <c r="CF38" i="6" s="1"/>
  <c r="CF56" i="5"/>
  <c r="CF69" i="4"/>
  <c r="CF30" i="2"/>
  <c r="CF34" i="2" s="1"/>
  <c r="CE63" i="3"/>
  <c r="CE43" i="3"/>
  <c r="CE64" i="3" l="1"/>
  <c r="CF63" i="2"/>
  <c r="CF43" i="2"/>
  <c r="CF57" i="5"/>
  <c r="CF58" i="5" s="1"/>
  <c r="CF74" i="5"/>
  <c r="CF73" i="5" s="1"/>
  <c r="CF58" i="2"/>
  <c r="CF64" i="2" s="1"/>
  <c r="CE71" i="8"/>
  <c r="CE67" i="8"/>
  <c r="CE68" i="8"/>
  <c r="CE72" i="8"/>
  <c r="CE45" i="3"/>
  <c r="CE46" i="3" s="1"/>
  <c r="CE47" i="3" s="1"/>
  <c r="CE62" i="3"/>
  <c r="CE49" i="8" l="1"/>
  <c r="CF68" i="5"/>
  <c r="CF67" i="5"/>
  <c r="CF71" i="5"/>
  <c r="CF72" i="5"/>
  <c r="CF62" i="2"/>
  <c r="CF45" i="2"/>
  <c r="CF46" i="2" s="1"/>
  <c r="CF47" i="2" s="1"/>
  <c r="CF49" i="5" l="1"/>
  <c r="CF46" i="6"/>
  <c r="CF47" i="6" s="1"/>
  <c r="CF48" i="6" s="1"/>
  <c r="CF50" i="6" s="1"/>
  <c r="CG75" i="5"/>
  <c r="CF50" i="5"/>
  <c r="CF51" i="5"/>
  <c r="CF59" i="5" s="1"/>
  <c r="CE46" i="9"/>
  <c r="CE47" i="9" s="1"/>
  <c r="CE48" i="9" s="1"/>
  <c r="CE50" i="9" s="1"/>
  <c r="CF75" i="8"/>
  <c r="CE50" i="8"/>
  <c r="CE51" i="8"/>
  <c r="CE59" i="8" s="1"/>
  <c r="CF61" i="3" l="1"/>
  <c r="CF32" i="3"/>
  <c r="CF67" i="7"/>
  <c r="CF68" i="7" s="1"/>
  <c r="CF49" i="9"/>
  <c r="CF76" i="8" s="1"/>
  <c r="CE77" i="8"/>
  <c r="CE32" i="8"/>
  <c r="CG61" i="2"/>
  <c r="CG32" i="2"/>
  <c r="CG67" i="4"/>
  <c r="CG68" i="4" s="1"/>
  <c r="CG49" i="6"/>
  <c r="CG76" i="5" s="1"/>
  <c r="CF77" i="5"/>
  <c r="CF32" i="5"/>
  <c r="CG31" i="6" l="1"/>
  <c r="CG38" i="6" s="1"/>
  <c r="CG56" i="5"/>
  <c r="CG69" i="4"/>
  <c r="CG30" i="2"/>
  <c r="CG34" i="2" s="1"/>
  <c r="CE35" i="8"/>
  <c r="CE42" i="8" s="1"/>
  <c r="CE61" i="8" s="1"/>
  <c r="CF31" i="9"/>
  <c r="CF38" i="9" s="1"/>
  <c r="CF56" i="8"/>
  <c r="CF69" i="7"/>
  <c r="CF30" i="3"/>
  <c r="CF34" i="3" s="1"/>
  <c r="CF35" i="5"/>
  <c r="CF42" i="5" s="1"/>
  <c r="CF61" i="5" s="1"/>
  <c r="CF63" i="3" l="1"/>
  <c r="CF43" i="3"/>
  <c r="CF57" i="8"/>
  <c r="CF58" i="8" s="1"/>
  <c r="CF58" i="3"/>
  <c r="CF64" i="3" s="1"/>
  <c r="CF74" i="8"/>
  <c r="CF73" i="8" s="1"/>
  <c r="CG63" i="2"/>
  <c r="CG43" i="2"/>
  <c r="CG57" i="5"/>
  <c r="CG58" i="5" s="1"/>
  <c r="CG74" i="5"/>
  <c r="CG73" i="5" s="1"/>
  <c r="CG58" i="2"/>
  <c r="CG45" i="2" l="1"/>
  <c r="CG46" i="2" s="1"/>
  <c r="CG47" i="2" s="1"/>
  <c r="CG62" i="2"/>
  <c r="CF68" i="8"/>
  <c r="CF67" i="8"/>
  <c r="CF71" i="8"/>
  <c r="CF72" i="8"/>
  <c r="CG64" i="2"/>
  <c r="CF62" i="3"/>
  <c r="CF45" i="3"/>
  <c r="CF46" i="3" s="1"/>
  <c r="CF47" i="3" s="1"/>
  <c r="CG71" i="5"/>
  <c r="CG49" i="5" s="1"/>
  <c r="CG68" i="5"/>
  <c r="CG67" i="5"/>
  <c r="CG72" i="5"/>
  <c r="CG46" i="6" l="1"/>
  <c r="CG47" i="6" s="1"/>
  <c r="CG48" i="6" s="1"/>
  <c r="CG50" i="6" s="1"/>
  <c r="CH75" i="5"/>
  <c r="CG50" i="5"/>
  <c r="CG51" i="5"/>
  <c r="CG59" i="5" s="1"/>
  <c r="CF49" i="8"/>
  <c r="CF46" i="9" l="1"/>
  <c r="CF47" i="9" s="1"/>
  <c r="CF48" i="9" s="1"/>
  <c r="CF50" i="9" s="1"/>
  <c r="CG75" i="8"/>
  <c r="CF50" i="8"/>
  <c r="CF51" i="8"/>
  <c r="CF59" i="8" s="1"/>
  <c r="CH61" i="2"/>
  <c r="CH32" i="2"/>
  <c r="CH67" i="4"/>
  <c r="CH68" i="4" s="1"/>
  <c r="CH49" i="6"/>
  <c r="CH76" i="5" s="1"/>
  <c r="CG77" i="5"/>
  <c r="CG32" i="5"/>
  <c r="CG35" i="5" l="1"/>
  <c r="CG42" i="5" s="1"/>
  <c r="CG61" i="5" s="1"/>
  <c r="CH31" i="6"/>
  <c r="CH38" i="6" s="1"/>
  <c r="CH56" i="5"/>
  <c r="CH69" i="4"/>
  <c r="CH30" i="2"/>
  <c r="CH34" i="2" s="1"/>
  <c r="CG61" i="3"/>
  <c r="CG32" i="3"/>
  <c r="CG67" i="7"/>
  <c r="CG68" i="7" s="1"/>
  <c r="CG49" i="9"/>
  <c r="CG76" i="8" s="1"/>
  <c r="CF77" i="8"/>
  <c r="CF32" i="8"/>
  <c r="CG31" i="9" l="1"/>
  <c r="CG38" i="9" s="1"/>
  <c r="CG56" i="8"/>
  <c r="CG69" i="7"/>
  <c r="CG30" i="3"/>
  <c r="CG34" i="3" s="1"/>
  <c r="CH63" i="2"/>
  <c r="CH43" i="2"/>
  <c r="CH57" i="5"/>
  <c r="CH58" i="5" s="1"/>
  <c r="CH58" i="2"/>
  <c r="CH64" i="2" s="1"/>
  <c r="CH74" i="5"/>
  <c r="CH73" i="5" s="1"/>
  <c r="CF35" i="8"/>
  <c r="CF42" i="8" s="1"/>
  <c r="CF61" i="8" s="1"/>
  <c r="CH71" i="5" l="1"/>
  <c r="CH68" i="5"/>
  <c r="CH67" i="5"/>
  <c r="CH72" i="5"/>
  <c r="CH62" i="2"/>
  <c r="CH45" i="2"/>
  <c r="CH46" i="2" s="1"/>
  <c r="CH47" i="2" s="1"/>
  <c r="CG63" i="3"/>
  <c r="CG43" i="3"/>
  <c r="CG57" i="8"/>
  <c r="CG58" i="8" s="1"/>
  <c r="CG74" i="8"/>
  <c r="CG73" i="8" s="1"/>
  <c r="CG58" i="3"/>
  <c r="CG62" i="3" l="1"/>
  <c r="CG45" i="3"/>
  <c r="CG46" i="3" s="1"/>
  <c r="CG47" i="3" s="1"/>
  <c r="CG64" i="3"/>
  <c r="CG67" i="8"/>
  <c r="CG71" i="8"/>
  <c r="CG68" i="8"/>
  <c r="CG72" i="8"/>
  <c r="CH49" i="5"/>
  <c r="CH46" i="6" l="1"/>
  <c r="CH47" i="6" s="1"/>
  <c r="CH48" i="6" s="1"/>
  <c r="CH50" i="6" s="1"/>
  <c r="CI75" i="5"/>
  <c r="CH50" i="5"/>
  <c r="CH51" i="5" s="1"/>
  <c r="CH59" i="5" s="1"/>
  <c r="CG49" i="8"/>
  <c r="CG46" i="9" l="1"/>
  <c r="CG47" i="9" s="1"/>
  <c r="CG48" i="9" s="1"/>
  <c r="CG50" i="9" s="1"/>
  <c r="CH75" i="8"/>
  <c r="CG50" i="8"/>
  <c r="CG51" i="8" s="1"/>
  <c r="CG59" i="8" s="1"/>
  <c r="CI61" i="2"/>
  <c r="CI32" i="2"/>
  <c r="CI67" i="4"/>
  <c r="CI68" i="4" s="1"/>
  <c r="CI49" i="6"/>
  <c r="CI76" i="5" s="1"/>
  <c r="CH77" i="5"/>
  <c r="CH32" i="5"/>
  <c r="CH35" i="5" l="1"/>
  <c r="CH42" i="5" s="1"/>
  <c r="CH61" i="5" s="1"/>
  <c r="CI31" i="6"/>
  <c r="CI38" i="6" s="1"/>
  <c r="CI56" i="5"/>
  <c r="CI69" i="4"/>
  <c r="CI30" i="2"/>
  <c r="CI34" i="2" s="1"/>
  <c r="CH61" i="3"/>
  <c r="CH32" i="3"/>
  <c r="CH67" i="7"/>
  <c r="CH68" i="7" s="1"/>
  <c r="CH49" i="9"/>
  <c r="CH76" i="8" s="1"/>
  <c r="CG77" i="8"/>
  <c r="CG32" i="8"/>
  <c r="CH31" i="9" l="1"/>
  <c r="CH38" i="9" s="1"/>
  <c r="CH56" i="8"/>
  <c r="CH69" i="7"/>
  <c r="CH30" i="3"/>
  <c r="CH34" i="3" s="1"/>
  <c r="CI43" i="2"/>
  <c r="CI63" i="2"/>
  <c r="CI57" i="5"/>
  <c r="CI58" i="5" s="1"/>
  <c r="CI74" i="5"/>
  <c r="CI73" i="5" s="1"/>
  <c r="CI58" i="2"/>
  <c r="CI64" i="2" s="1"/>
  <c r="CG35" i="8"/>
  <c r="CG42" i="8"/>
  <c r="CG61" i="8" s="1"/>
  <c r="CI67" i="5" l="1"/>
  <c r="CI71" i="5"/>
  <c r="CI68" i="5"/>
  <c r="CI72" i="5"/>
  <c r="CI62" i="2"/>
  <c r="CI45" i="2"/>
  <c r="CI46" i="2" s="1"/>
  <c r="CI47" i="2" s="1"/>
  <c r="CH63" i="3"/>
  <c r="CH43" i="3"/>
  <c r="CH57" i="8"/>
  <c r="CH58" i="8" s="1"/>
  <c r="CH74" i="8"/>
  <c r="CH73" i="8" s="1"/>
  <c r="CH58" i="3"/>
  <c r="CH62" i="3" l="1"/>
  <c r="CH45" i="3"/>
  <c r="CH46" i="3" s="1"/>
  <c r="CH47" i="3" s="1"/>
  <c r="CH64" i="3"/>
  <c r="CI49" i="5"/>
  <c r="CH68" i="8"/>
  <c r="CH67" i="8"/>
  <c r="CH71" i="8"/>
  <c r="CH72" i="8"/>
  <c r="CH49" i="8" l="1"/>
  <c r="CH46" i="9"/>
  <c r="CH47" i="9" s="1"/>
  <c r="CH48" i="9" s="1"/>
  <c r="CH50" i="9" s="1"/>
  <c r="CI75" i="8"/>
  <c r="CH50" i="8"/>
  <c r="CH51" i="8" s="1"/>
  <c r="CH59" i="8" s="1"/>
  <c r="CJ75" i="5"/>
  <c r="CI46" i="6"/>
  <c r="CI47" i="6" s="1"/>
  <c r="CI48" i="6" s="1"/>
  <c r="CI50" i="6" s="1"/>
  <c r="CI50" i="5"/>
  <c r="CI51" i="5"/>
  <c r="CI59" i="5" s="1"/>
  <c r="CJ32" i="2" l="1"/>
  <c r="CJ61" i="2"/>
  <c r="CJ67" i="4"/>
  <c r="CJ68" i="4" s="1"/>
  <c r="CJ49" i="6"/>
  <c r="CI77" i="5"/>
  <c r="CI32" i="5"/>
  <c r="CI61" i="3"/>
  <c r="CI32" i="3"/>
  <c r="CI67" i="7"/>
  <c r="CI68" i="7" s="1"/>
  <c r="CI49" i="9"/>
  <c r="CI76" i="8" s="1"/>
  <c r="CH77" i="8"/>
  <c r="CH32" i="8"/>
  <c r="CI31" i="9" l="1"/>
  <c r="CI38" i="9" s="1"/>
  <c r="CI56" i="8"/>
  <c r="CI69" i="7"/>
  <c r="CI30" i="3"/>
  <c r="CI34" i="3" s="1"/>
  <c r="CI35" i="5"/>
  <c r="CI42" i="5" s="1"/>
  <c r="CI61" i="5" s="1"/>
  <c r="CJ76" i="5"/>
  <c r="EA49" i="6"/>
  <c r="CJ31" i="6"/>
  <c r="CJ38" i="6" s="1"/>
  <c r="CJ56" i="5"/>
  <c r="CJ69" i="4"/>
  <c r="CJ30" i="2"/>
  <c r="CJ34" i="2" s="1"/>
  <c r="CH35" i="8"/>
  <c r="CH42" i="8" s="1"/>
  <c r="CH61" i="8" s="1"/>
  <c r="CK55" i="5" l="1"/>
  <c r="EA56" i="5"/>
  <c r="CJ57" i="5"/>
  <c r="EA57" i="5" s="1"/>
  <c r="CJ74" i="5"/>
  <c r="CJ73" i="5" s="1"/>
  <c r="CJ58" i="2"/>
  <c r="CI63" i="3"/>
  <c r="CI43" i="3"/>
  <c r="CI57" i="8"/>
  <c r="CI58" i="8" s="1"/>
  <c r="CI74" i="8"/>
  <c r="CI73" i="8" s="1"/>
  <c r="CI58" i="3"/>
  <c r="CI64" i="3" s="1"/>
  <c r="CJ63" i="2"/>
  <c r="CJ43" i="2"/>
  <c r="CJ64" i="2" l="1"/>
  <c r="CJ58" i="5"/>
  <c r="CI62" i="3"/>
  <c r="CI45" i="3"/>
  <c r="CI46" i="3" s="1"/>
  <c r="CI47" i="3" s="1"/>
  <c r="CJ67" i="5"/>
  <c r="CJ68" i="5"/>
  <c r="CJ71" i="5"/>
  <c r="CJ72" i="5"/>
  <c r="CJ62" i="2"/>
  <c r="CJ45" i="2"/>
  <c r="EA58" i="5"/>
  <c r="CI67" i="8"/>
  <c r="CI71" i="8"/>
  <c r="CI68" i="8"/>
  <c r="CI72" i="8"/>
  <c r="CL55" i="5"/>
  <c r="CJ46" i="2" l="1"/>
  <c r="CJ47" i="2" s="1"/>
  <c r="EA45" i="2"/>
  <c r="CJ49" i="5"/>
  <c r="CM55" i="5"/>
  <c r="CI49" i="8"/>
  <c r="CI46" i="9" l="1"/>
  <c r="CI47" i="9" s="1"/>
  <c r="CI48" i="9" s="1"/>
  <c r="CI50" i="9" s="1"/>
  <c r="CJ75" i="8"/>
  <c r="CI50" i="8"/>
  <c r="CI51" i="8" s="1"/>
  <c r="CI59" i="8" s="1"/>
  <c r="CN55" i="5"/>
  <c r="CJ46" i="6"/>
  <c r="CJ47" i="6" s="1"/>
  <c r="CJ48" i="6" s="1"/>
  <c r="CJ50" i="6" s="1"/>
  <c r="CK75" i="5"/>
  <c r="CJ50" i="5"/>
  <c r="EA50" i="5" s="1"/>
  <c r="K19" i="5" s="1"/>
  <c r="EA49" i="5"/>
  <c r="CK61" i="2" l="1"/>
  <c r="CK32" i="2"/>
  <c r="CK67" i="4"/>
  <c r="CK68" i="4" s="1"/>
  <c r="CK49" i="6"/>
  <c r="CK76" i="5" s="1"/>
  <c r="CJ77" i="5"/>
  <c r="CJ32" i="5"/>
  <c r="EA50" i="6"/>
  <c r="K18" i="6" s="1"/>
  <c r="CO55" i="5"/>
  <c r="CJ61" i="3"/>
  <c r="CJ32" i="3"/>
  <c r="CJ67" i="7"/>
  <c r="CJ68" i="7" s="1"/>
  <c r="CJ51" i="5"/>
  <c r="CJ49" i="9"/>
  <c r="CI77" i="8"/>
  <c r="CI32" i="8"/>
  <c r="CP55" i="5" l="1"/>
  <c r="CI35" i="8"/>
  <c r="CI42" i="8" s="1"/>
  <c r="CI61" i="8" s="1"/>
  <c r="CJ35" i="5"/>
  <c r="EA35" i="5" s="1"/>
  <c r="EA32" i="5"/>
  <c r="K15" i="5" s="1"/>
  <c r="CJ76" i="8"/>
  <c r="EA49" i="9"/>
  <c r="EA51" i="5"/>
  <c r="CJ59" i="5"/>
  <c r="EA59" i="5" s="1"/>
  <c r="CJ31" i="9"/>
  <c r="CJ38" i="9" s="1"/>
  <c r="CJ56" i="8"/>
  <c r="CJ69" i="7"/>
  <c r="CJ30" i="3"/>
  <c r="CJ34" i="3" s="1"/>
  <c r="CK31" i="6"/>
  <c r="CK56" i="5"/>
  <c r="CK69" i="4"/>
  <c r="CK30" i="2"/>
  <c r="CK34" i="2" l="1"/>
  <c r="CK57" i="5"/>
  <c r="CK58" i="5"/>
  <c r="CK38" i="6"/>
  <c r="CJ42" i="5"/>
  <c r="CJ63" i="3"/>
  <c r="CJ43" i="3"/>
  <c r="CK55" i="8"/>
  <c r="EA56" i="8"/>
  <c r="CJ57" i="8"/>
  <c r="EA57" i="8" s="1"/>
  <c r="CJ74" i="8"/>
  <c r="CJ73" i="8" s="1"/>
  <c r="CJ58" i="3"/>
  <c r="CQ55" i="5"/>
  <c r="CJ68" i="8" l="1"/>
  <c r="CJ71" i="8"/>
  <c r="CJ67" i="8"/>
  <c r="CJ72" i="8"/>
  <c r="CJ62" i="3"/>
  <c r="CJ45" i="3"/>
  <c r="CL55" i="8"/>
  <c r="CJ61" i="5"/>
  <c r="EA42" i="5"/>
  <c r="EA61" i="5" s="1"/>
  <c r="CR55" i="5"/>
  <c r="CK74" i="5"/>
  <c r="CK73" i="5" s="1"/>
  <c r="CK58" i="2"/>
  <c r="CJ64" i="3"/>
  <c r="CJ58" i="8"/>
  <c r="CK43" i="2"/>
  <c r="CK63" i="2"/>
  <c r="CS55" i="5" l="1"/>
  <c r="CK62" i="2"/>
  <c r="CK45" i="2"/>
  <c r="CK46" i="2" s="1"/>
  <c r="EA58" i="8"/>
  <c r="CM55" i="8"/>
  <c r="CK64" i="2"/>
  <c r="CJ46" i="3"/>
  <c r="CJ47" i="3" s="1"/>
  <c r="EA45" i="3"/>
  <c r="CK67" i="5"/>
  <c r="CK68" i="5"/>
  <c r="CK71" i="5"/>
  <c r="CK72" i="5"/>
  <c r="CJ49" i="8"/>
  <c r="CN55" i="8" l="1"/>
  <c r="CJ46" i="9"/>
  <c r="CJ47" i="9" s="1"/>
  <c r="CJ48" i="9" s="1"/>
  <c r="CJ50" i="9" s="1"/>
  <c r="CK75" i="8"/>
  <c r="CJ50" i="8"/>
  <c r="EA50" i="8" s="1"/>
  <c r="K19" i="8" s="1"/>
  <c r="EA49" i="8"/>
  <c r="CJ51" i="8"/>
  <c r="CK49" i="5"/>
  <c r="CK47" i="2"/>
  <c r="CT55" i="5"/>
  <c r="CK46" i="6" l="1"/>
  <c r="CK50" i="5"/>
  <c r="CL75" i="5"/>
  <c r="CK51" i="5"/>
  <c r="CK59" i="5" s="1"/>
  <c r="EA51" i="8"/>
  <c r="CJ59" i="8"/>
  <c r="EA59" i="8" s="1"/>
  <c r="CK61" i="3"/>
  <c r="CK32" i="3"/>
  <c r="CK67" i="7"/>
  <c r="CK68" i="7" s="1"/>
  <c r="CK49" i="9"/>
  <c r="CK76" i="8" s="1"/>
  <c r="CJ77" i="8"/>
  <c r="CJ32" i="8"/>
  <c r="EA50" i="9"/>
  <c r="K18" i="9" s="1"/>
  <c r="CU55" i="5"/>
  <c r="CO55" i="8"/>
  <c r="CK31" i="9" l="1"/>
  <c r="CK56" i="8"/>
  <c r="CK69" i="7"/>
  <c r="CK30" i="3"/>
  <c r="CP55" i="8"/>
  <c r="CV55" i="5"/>
  <c r="CJ35" i="8"/>
  <c r="EA35" i="8" s="1"/>
  <c r="EA32" i="8"/>
  <c r="K15" i="8" s="1"/>
  <c r="CL61" i="2"/>
  <c r="CL32" i="2"/>
  <c r="CL67" i="4"/>
  <c r="CL68" i="4" s="1"/>
  <c r="CK47" i="6"/>
  <c r="CJ42" i="8" l="1"/>
  <c r="CK48" i="6"/>
  <c r="EB55" i="5"/>
  <c r="CQ55" i="8"/>
  <c r="CL31" i="6"/>
  <c r="CL56" i="5"/>
  <c r="CL69" i="4"/>
  <c r="CL30" i="2"/>
  <c r="CK34" i="3"/>
  <c r="CK57" i="8"/>
  <c r="CK58" i="8"/>
  <c r="CK38" i="9"/>
  <c r="CL38" i="6" l="1"/>
  <c r="CL57" i="5"/>
  <c r="CL58" i="5"/>
  <c r="CK58" i="3"/>
  <c r="CK74" i="8"/>
  <c r="CK73" i="8" s="1"/>
  <c r="CR55" i="8"/>
  <c r="CK50" i="6"/>
  <c r="CK63" i="3"/>
  <c r="CK43" i="3"/>
  <c r="CL34" i="2"/>
  <c r="CJ61" i="8"/>
  <c r="EA42" i="8"/>
  <c r="EA61" i="8" s="1"/>
  <c r="CK64" i="3" l="1"/>
  <c r="CS55" i="8"/>
  <c r="CK71" i="8"/>
  <c r="CK67" i="8"/>
  <c r="CK68" i="8"/>
  <c r="CK72" i="8"/>
  <c r="CL63" i="2"/>
  <c r="CL43" i="2"/>
  <c r="CK45" i="3"/>
  <c r="CK46" i="3" s="1"/>
  <c r="CK62" i="3"/>
  <c r="CL49" i="6"/>
  <c r="CL76" i="5" s="1"/>
  <c r="CK77" i="5"/>
  <c r="CK32" i="5"/>
  <c r="CL74" i="5"/>
  <c r="CL58" i="2"/>
  <c r="CL64" i="2" l="1"/>
  <c r="CL62" i="2"/>
  <c r="CL45" i="2"/>
  <c r="CL46" i="2" s="1"/>
  <c r="CK35" i="5"/>
  <c r="CK42" i="5" s="1"/>
  <c r="CK61" i="5" s="1"/>
  <c r="CK49" i="8"/>
  <c r="CL73" i="5"/>
  <c r="CK47" i="3"/>
  <c r="CT55" i="8"/>
  <c r="CU55" i="8" l="1"/>
  <c r="CL68" i="5"/>
  <c r="CL71" i="5"/>
  <c r="CL67" i="5"/>
  <c r="CL72" i="5"/>
  <c r="CK46" i="9"/>
  <c r="CL75" i="8"/>
  <c r="CK50" i="8"/>
  <c r="CK51" i="8" s="1"/>
  <c r="CK59" i="8" s="1"/>
  <c r="CL47" i="2"/>
  <c r="CL61" i="3" l="1"/>
  <c r="CL32" i="3"/>
  <c r="CL67" i="7"/>
  <c r="CL68" i="7" s="1"/>
  <c r="CK47" i="9"/>
  <c r="CL49" i="5"/>
  <c r="CV55" i="8"/>
  <c r="EB55" i="8" l="1"/>
  <c r="CL46" i="6"/>
  <c r="CM75" i="5"/>
  <c r="CL50" i="5"/>
  <c r="CL51" i="5" s="1"/>
  <c r="CL59" i="5" s="1"/>
  <c r="CK48" i="9"/>
  <c r="CL31" i="9"/>
  <c r="CL56" i="8"/>
  <c r="CL69" i="7"/>
  <c r="CL30" i="3"/>
  <c r="CL57" i="8" l="1"/>
  <c r="CL58" i="8" s="1"/>
  <c r="CL38" i="9"/>
  <c r="CK50" i="9"/>
  <c r="CM61" i="2"/>
  <c r="CM32" i="2"/>
  <c r="CM67" i="4"/>
  <c r="CM68" i="4" s="1"/>
  <c r="CL47" i="6"/>
  <c r="CL34" i="3"/>
  <c r="CL48" i="6" l="1"/>
  <c r="CM31" i="6"/>
  <c r="CM56" i="5"/>
  <c r="CM69" i="4"/>
  <c r="CM30" i="2"/>
  <c r="CL49" i="9"/>
  <c r="CL76" i="8" s="1"/>
  <c r="CK77" i="8"/>
  <c r="CK32" i="8"/>
  <c r="CL74" i="8"/>
  <c r="CL58" i="3"/>
  <c r="CL63" i="3"/>
  <c r="CL43" i="3"/>
  <c r="CK35" i="8" l="1"/>
  <c r="CK42" i="8" s="1"/>
  <c r="CK61" i="8" s="1"/>
  <c r="CL73" i="8"/>
  <c r="CM34" i="2"/>
  <c r="CM57" i="5"/>
  <c r="CM58" i="5" s="1"/>
  <c r="CL62" i="3"/>
  <c r="CL45" i="3"/>
  <c r="CL46" i="3" s="1"/>
  <c r="CM38" i="6"/>
  <c r="CL50" i="6"/>
  <c r="CL64" i="3"/>
  <c r="CL47" i="3" l="1"/>
  <c r="CM74" i="5"/>
  <c r="CM58" i="2"/>
  <c r="CM43" i="2"/>
  <c r="CM63" i="2"/>
  <c r="CL71" i="8"/>
  <c r="CL68" i="8"/>
  <c r="CL67" i="8"/>
  <c r="CL72" i="8"/>
  <c r="CM49" i="6"/>
  <c r="CM76" i="5" s="1"/>
  <c r="CM73" i="5" s="1"/>
  <c r="CL77" i="5"/>
  <c r="CL32" i="5"/>
  <c r="CL49" i="8" l="1"/>
  <c r="CL46" i="9"/>
  <c r="CM75" i="8"/>
  <c r="CL50" i="8"/>
  <c r="CL51" i="8" s="1"/>
  <c r="CL59" i="8" s="1"/>
  <c r="CM62" i="2"/>
  <c r="CM45" i="2"/>
  <c r="CM46" i="2" s="1"/>
  <c r="CM64" i="2"/>
  <c r="CL35" i="5"/>
  <c r="CL42" i="5" s="1"/>
  <c r="CL61" i="5" s="1"/>
  <c r="CM67" i="5"/>
  <c r="CM71" i="5"/>
  <c r="CM68" i="5"/>
  <c r="CM72" i="5"/>
  <c r="CM47" i="2" l="1"/>
  <c r="CM61" i="3"/>
  <c r="CM32" i="3"/>
  <c r="CM67" i="7"/>
  <c r="CM68" i="7" s="1"/>
  <c r="CM49" i="5"/>
  <c r="CL47" i="9"/>
  <c r="CL48" i="9" l="1"/>
  <c r="CM46" i="6"/>
  <c r="CN75" i="5"/>
  <c r="CM50" i="5"/>
  <c r="CM51" i="5"/>
  <c r="CM59" i="5" s="1"/>
  <c r="CM31" i="9"/>
  <c r="CM56" i="8"/>
  <c r="CM69" i="7"/>
  <c r="CM30" i="3"/>
  <c r="CM57" i="8" l="1"/>
  <c r="CM58" i="8"/>
  <c r="CM38" i="9"/>
  <c r="CN61" i="2"/>
  <c r="CN32" i="2"/>
  <c r="CN67" i="4"/>
  <c r="CN68" i="4" s="1"/>
  <c r="CM34" i="3"/>
  <c r="CM47" i="6"/>
  <c r="CL50" i="9"/>
  <c r="CM63" i="3" l="1"/>
  <c r="CM43" i="3"/>
  <c r="CN31" i="6"/>
  <c r="CN56" i="5"/>
  <c r="CN69" i="4"/>
  <c r="CN30" i="2"/>
  <c r="CM48" i="6"/>
  <c r="CM74" i="8"/>
  <c r="CM58" i="3"/>
  <c r="CM64" i="3" s="1"/>
  <c r="CM49" i="9"/>
  <c r="CM76" i="8" s="1"/>
  <c r="CL77" i="8"/>
  <c r="CL32" i="8"/>
  <c r="CM50" i="6" l="1"/>
  <c r="CN34" i="2"/>
  <c r="CN57" i="5"/>
  <c r="CN58" i="5" s="1"/>
  <c r="CL35" i="8"/>
  <c r="CL42" i="8" s="1"/>
  <c r="CL61" i="8" s="1"/>
  <c r="CN38" i="6"/>
  <c r="CM73" i="8"/>
  <c r="CM62" i="3"/>
  <c r="CM45" i="3"/>
  <c r="CM46" i="3" s="1"/>
  <c r="CN74" i="5" l="1"/>
  <c r="CN58" i="2"/>
  <c r="CM68" i="8"/>
  <c r="CM71" i="8"/>
  <c r="CM67" i="8"/>
  <c r="CM72" i="8"/>
  <c r="CN63" i="2"/>
  <c r="CN43" i="2"/>
  <c r="CM47" i="3"/>
  <c r="CN49" i="6"/>
  <c r="CN76" i="5" s="1"/>
  <c r="CN73" i="5" s="1"/>
  <c r="CM77" i="5"/>
  <c r="CM32" i="5"/>
  <c r="CN62" i="2" l="1"/>
  <c r="CN45" i="2"/>
  <c r="CN46" i="2" s="1"/>
  <c r="CM49" i="8"/>
  <c r="CM35" i="5"/>
  <c r="CM42" i="5" s="1"/>
  <c r="CM61" i="5" s="1"/>
  <c r="CN64" i="2"/>
  <c r="CN68" i="5"/>
  <c r="CN71" i="5"/>
  <c r="CN67" i="5"/>
  <c r="CN72" i="5"/>
  <c r="CN49" i="5" l="1"/>
  <c r="CM46" i="9"/>
  <c r="CN75" i="8"/>
  <c r="CM50" i="8"/>
  <c r="CM51" i="8" s="1"/>
  <c r="CM59" i="8" s="1"/>
  <c r="CN47" i="2"/>
  <c r="CN61" i="3" l="1"/>
  <c r="CN32" i="3"/>
  <c r="CN67" i="7"/>
  <c r="CN68" i="7" s="1"/>
  <c r="CM47" i="9"/>
  <c r="CN46" i="6"/>
  <c r="CO75" i="5"/>
  <c r="CN50" i="5"/>
  <c r="CN51" i="5" s="1"/>
  <c r="CN59" i="5" s="1"/>
  <c r="CN47" i="6" l="1"/>
  <c r="CO61" i="2"/>
  <c r="CO32" i="2"/>
  <c r="CO67" i="4"/>
  <c r="CO68" i="4" s="1"/>
  <c r="CM48" i="9"/>
  <c r="CN31" i="9"/>
  <c r="CN56" i="8"/>
  <c r="CN69" i="7"/>
  <c r="CN30" i="3"/>
  <c r="CN57" i="8" l="1"/>
  <c r="CN58" i="8"/>
  <c r="CN38" i="9"/>
  <c r="CM50" i="9"/>
  <c r="CO31" i="6"/>
  <c r="CO38" i="6" s="1"/>
  <c r="CO56" i="5"/>
  <c r="CO69" i="4"/>
  <c r="CO30" i="2"/>
  <c r="CO34" i="2" s="1"/>
  <c r="CN34" i="3"/>
  <c r="CN48" i="6"/>
  <c r="CN63" i="3" l="1"/>
  <c r="CN43" i="3"/>
  <c r="CO63" i="2"/>
  <c r="CO43" i="2"/>
  <c r="CO57" i="5"/>
  <c r="CO58" i="5" s="1"/>
  <c r="CO74" i="5"/>
  <c r="CO58" i="2"/>
  <c r="CO64" i="2" s="1"/>
  <c r="CN49" i="9"/>
  <c r="CN76" i="8" s="1"/>
  <c r="CM77" i="8"/>
  <c r="CM32" i="8"/>
  <c r="CN74" i="8"/>
  <c r="CN58" i="3"/>
  <c r="CN64" i="3" s="1"/>
  <c r="CN50" i="6"/>
  <c r="CN73" i="8" l="1"/>
  <c r="CN68" i="8" s="1"/>
  <c r="CN67" i="8"/>
  <c r="CN72" i="8"/>
  <c r="CO49" i="6"/>
  <c r="CO76" i="5" s="1"/>
  <c r="CO73" i="5" s="1"/>
  <c r="CN77" i="5"/>
  <c r="CN32" i="5"/>
  <c r="CO62" i="2"/>
  <c r="CO45" i="2"/>
  <c r="CO46" i="2" s="1"/>
  <c r="CO47" i="2" s="1"/>
  <c r="CN45" i="3"/>
  <c r="CN46" i="3" s="1"/>
  <c r="CN62" i="3"/>
  <c r="CM35" i="8"/>
  <c r="CM42" i="8" s="1"/>
  <c r="CM61" i="8" s="1"/>
  <c r="CN71" i="8" l="1"/>
  <c r="CN47" i="3"/>
  <c r="CN35" i="5"/>
  <c r="CN42" i="5" s="1"/>
  <c r="CN61" i="5" s="1"/>
  <c r="CO67" i="5"/>
  <c r="CO71" i="5"/>
  <c r="CO68" i="5"/>
  <c r="CO72" i="5"/>
  <c r="CN49" i="8"/>
  <c r="CN46" i="9" l="1"/>
  <c r="CO75" i="8"/>
  <c r="CN50" i="8"/>
  <c r="CN51" i="8"/>
  <c r="CN59" i="8" s="1"/>
  <c r="CO49" i="5"/>
  <c r="CO46" i="6" l="1"/>
  <c r="CO47" i="6" s="1"/>
  <c r="CO48" i="6" s="1"/>
  <c r="CO50" i="6" s="1"/>
  <c r="CP75" i="5"/>
  <c r="CO50" i="5"/>
  <c r="CO51" i="5"/>
  <c r="CO59" i="5" s="1"/>
  <c r="CO61" i="3"/>
  <c r="CO32" i="3"/>
  <c r="CO67" i="7"/>
  <c r="CO68" i="7" s="1"/>
  <c r="CN47" i="9"/>
  <c r="CN48" i="9" l="1"/>
  <c r="CO31" i="9"/>
  <c r="CO38" i="9" s="1"/>
  <c r="CO56" i="8"/>
  <c r="CO69" i="7"/>
  <c r="CO30" i="3"/>
  <c r="CO34" i="3" s="1"/>
  <c r="CP61" i="2"/>
  <c r="CP32" i="2"/>
  <c r="CP67" i="4"/>
  <c r="CP68" i="4" s="1"/>
  <c r="CP49" i="6"/>
  <c r="CP76" i="5" s="1"/>
  <c r="CO77" i="5"/>
  <c r="CO32" i="5"/>
  <c r="CP31" i="6" l="1"/>
  <c r="CP38" i="6" s="1"/>
  <c r="CP56" i="5"/>
  <c r="CP69" i="4"/>
  <c r="CP30" i="2"/>
  <c r="CP34" i="2" s="1"/>
  <c r="CO63" i="3"/>
  <c r="CO43" i="3"/>
  <c r="CO57" i="8"/>
  <c r="CO58" i="8" s="1"/>
  <c r="CO58" i="3"/>
  <c r="CO64" i="3" s="1"/>
  <c r="CO74" i="8"/>
  <c r="CN50" i="9"/>
  <c r="CO35" i="5"/>
  <c r="CO42" i="5" s="1"/>
  <c r="CO61" i="5" s="1"/>
  <c r="CO49" i="9" l="1"/>
  <c r="CO76" i="8" s="1"/>
  <c r="CO73" i="8" s="1"/>
  <c r="CN77" i="8"/>
  <c r="CN32" i="8"/>
  <c r="CO62" i="3"/>
  <c r="CO45" i="3"/>
  <c r="CO46" i="3" s="1"/>
  <c r="CO47" i="3" s="1"/>
  <c r="CP43" i="2"/>
  <c r="CP63" i="2"/>
  <c r="CP57" i="5"/>
  <c r="CP58" i="5" s="1"/>
  <c r="CP74" i="5"/>
  <c r="CP73" i="5" s="1"/>
  <c r="CP58" i="2"/>
  <c r="CP68" i="5" l="1"/>
  <c r="CP67" i="5"/>
  <c r="CP71" i="5"/>
  <c r="CP72" i="5"/>
  <c r="CP62" i="2"/>
  <c r="CP45" i="2"/>
  <c r="CP46" i="2" s="1"/>
  <c r="CP47" i="2" s="1"/>
  <c r="CN35" i="8"/>
  <c r="CN42" i="8" s="1"/>
  <c r="CN61" i="8" s="1"/>
  <c r="CO67" i="8"/>
  <c r="CO68" i="8"/>
  <c r="CO71" i="8"/>
  <c r="CO72" i="8"/>
  <c r="CP64" i="2"/>
  <c r="CO49" i="8" l="1"/>
  <c r="CP49" i="5"/>
  <c r="CO46" i="9"/>
  <c r="CO47" i="9" s="1"/>
  <c r="CO48" i="9" s="1"/>
  <c r="CO50" i="9" s="1"/>
  <c r="CP75" i="8"/>
  <c r="CO50" i="8"/>
  <c r="CO51" i="8"/>
  <c r="CO59" i="8" s="1"/>
  <c r="CP46" i="6"/>
  <c r="CP47" i="6" s="1"/>
  <c r="CP48" i="6" s="1"/>
  <c r="CP50" i="6" s="1"/>
  <c r="CQ75" i="5"/>
  <c r="CP50" i="5"/>
  <c r="CP51" i="5"/>
  <c r="CP59" i="5" s="1"/>
  <c r="CQ61" i="2" l="1"/>
  <c r="CQ32" i="2"/>
  <c r="CQ67" i="4"/>
  <c r="CQ68" i="4" s="1"/>
  <c r="CQ49" i="6"/>
  <c r="CQ76" i="5" s="1"/>
  <c r="CP77" i="5"/>
  <c r="CP32" i="5"/>
  <c r="CP61" i="3"/>
  <c r="CP32" i="3"/>
  <c r="CP67" i="7"/>
  <c r="CP68" i="7" s="1"/>
  <c r="CP49" i="9"/>
  <c r="CP76" i="8" s="1"/>
  <c r="CO77" i="8"/>
  <c r="CO32" i="8"/>
  <c r="CP31" i="9" l="1"/>
  <c r="CP38" i="9" s="1"/>
  <c r="CP56" i="8"/>
  <c r="CP69" i="7"/>
  <c r="CP30" i="3"/>
  <c r="CP34" i="3" s="1"/>
  <c r="CP35" i="5"/>
  <c r="CP42" i="5" s="1"/>
  <c r="CP61" i="5" s="1"/>
  <c r="CQ31" i="6"/>
  <c r="CQ38" i="6" s="1"/>
  <c r="CQ56" i="5"/>
  <c r="CQ69" i="4"/>
  <c r="CQ30" i="2"/>
  <c r="CQ34" i="2" s="1"/>
  <c r="CO35" i="8"/>
  <c r="CO42" i="8" s="1"/>
  <c r="CO61" i="8" s="1"/>
  <c r="CQ63" i="2" l="1"/>
  <c r="CQ43" i="2"/>
  <c r="CQ57" i="5"/>
  <c r="CQ58" i="5" s="1"/>
  <c r="CQ74" i="5"/>
  <c r="CQ73" i="5" s="1"/>
  <c r="CQ58" i="2"/>
  <c r="CQ64" i="2" s="1"/>
  <c r="CP43" i="3"/>
  <c r="CP63" i="3"/>
  <c r="CP57" i="8"/>
  <c r="CP58" i="8" s="1"/>
  <c r="CP74" i="8"/>
  <c r="CP73" i="8" s="1"/>
  <c r="CP58" i="3"/>
  <c r="CP45" i="3" l="1"/>
  <c r="CP46" i="3" s="1"/>
  <c r="CP47" i="3" s="1"/>
  <c r="CP62" i="3"/>
  <c r="CQ67" i="5"/>
  <c r="CQ71" i="5"/>
  <c r="CQ68" i="5"/>
  <c r="CQ72" i="5"/>
  <c r="CP64" i="3"/>
  <c r="CQ45" i="2"/>
  <c r="CQ46" i="2" s="1"/>
  <c r="CQ47" i="2" s="1"/>
  <c r="CQ62" i="2"/>
  <c r="CP68" i="8"/>
  <c r="CP71" i="8"/>
  <c r="CP67" i="8"/>
  <c r="CP72" i="8"/>
  <c r="CQ49" i="5" l="1"/>
  <c r="CP49" i="8"/>
  <c r="CP46" i="9" l="1"/>
  <c r="CP47" i="9" s="1"/>
  <c r="CP48" i="9" s="1"/>
  <c r="CP50" i="9" s="1"/>
  <c r="CQ75" i="8"/>
  <c r="CP50" i="8"/>
  <c r="CP51" i="8"/>
  <c r="CP59" i="8" s="1"/>
  <c r="CQ46" i="6"/>
  <c r="CQ47" i="6" s="1"/>
  <c r="CQ48" i="6" s="1"/>
  <c r="CQ50" i="6" s="1"/>
  <c r="CR75" i="5"/>
  <c r="CQ50" i="5"/>
  <c r="CQ51" i="5"/>
  <c r="CQ59" i="5" s="1"/>
  <c r="CR61" i="2" l="1"/>
  <c r="CR32" i="2"/>
  <c r="CR67" i="4"/>
  <c r="CR68" i="4" s="1"/>
  <c r="CR49" i="6"/>
  <c r="CR76" i="5" s="1"/>
  <c r="CQ77" i="5"/>
  <c r="CQ32" i="5"/>
  <c r="CQ61" i="3"/>
  <c r="CQ32" i="3"/>
  <c r="CQ67" i="7"/>
  <c r="CQ68" i="7" s="1"/>
  <c r="CQ49" i="9"/>
  <c r="CQ76" i="8" s="1"/>
  <c r="CP77" i="8"/>
  <c r="CP32" i="8"/>
  <c r="CQ31" i="9" l="1"/>
  <c r="CQ38" i="9" s="1"/>
  <c r="CQ56" i="8"/>
  <c r="CQ69" i="7"/>
  <c r="CQ30" i="3"/>
  <c r="CQ34" i="3" s="1"/>
  <c r="CQ35" i="5"/>
  <c r="CQ42" i="5" s="1"/>
  <c r="CQ61" i="5" s="1"/>
  <c r="CR31" i="6"/>
  <c r="CR38" i="6" s="1"/>
  <c r="CR56" i="5"/>
  <c r="CR69" i="4"/>
  <c r="CR30" i="2"/>
  <c r="CR34" i="2" s="1"/>
  <c r="CP35" i="8"/>
  <c r="CP42" i="8" s="1"/>
  <c r="CP61" i="8" s="1"/>
  <c r="CR57" i="5" l="1"/>
  <c r="CR58" i="5" s="1"/>
  <c r="CR74" i="5"/>
  <c r="CR73" i="5" s="1"/>
  <c r="CR58" i="2"/>
  <c r="CQ63" i="3"/>
  <c r="CQ43" i="3"/>
  <c r="CQ57" i="8"/>
  <c r="CQ58" i="8" s="1"/>
  <c r="CQ74" i="8"/>
  <c r="CQ73" i="8" s="1"/>
  <c r="CQ58" i="3"/>
  <c r="CQ64" i="3" s="1"/>
  <c r="CR63" i="2"/>
  <c r="CR43" i="2"/>
  <c r="CR64" i="2" l="1"/>
  <c r="CQ45" i="3"/>
  <c r="CQ46" i="3" s="1"/>
  <c r="CQ47" i="3" s="1"/>
  <c r="CQ62" i="3"/>
  <c r="CQ71" i="8"/>
  <c r="CQ68" i="8"/>
  <c r="CQ67" i="8"/>
  <c r="CQ72" i="8"/>
  <c r="CR68" i="5"/>
  <c r="CR67" i="5"/>
  <c r="CR71" i="5"/>
  <c r="CR72" i="5"/>
  <c r="CR62" i="2"/>
  <c r="CR45" i="2"/>
  <c r="CR46" i="2" s="1"/>
  <c r="CR47" i="2" s="1"/>
  <c r="CQ49" i="8" l="1"/>
  <c r="CR49" i="5"/>
  <c r="CR46" i="6" l="1"/>
  <c r="CR47" i="6" s="1"/>
  <c r="CR48" i="6" s="1"/>
  <c r="CR50" i="6" s="1"/>
  <c r="CS75" i="5"/>
  <c r="CR50" i="5"/>
  <c r="CR51" i="5"/>
  <c r="CR59" i="5" s="1"/>
  <c r="CQ46" i="9"/>
  <c r="CQ47" i="9" s="1"/>
  <c r="CQ48" i="9" s="1"/>
  <c r="CQ50" i="9" s="1"/>
  <c r="CR75" i="8"/>
  <c r="CQ50" i="8"/>
  <c r="CQ51" i="8" s="1"/>
  <c r="CQ59" i="8" s="1"/>
  <c r="CR61" i="3" l="1"/>
  <c r="CR32" i="3"/>
  <c r="CR67" i="7"/>
  <c r="CR68" i="7" s="1"/>
  <c r="CR49" i="9"/>
  <c r="CR76" i="8" s="1"/>
  <c r="CQ77" i="8"/>
  <c r="CQ32" i="8"/>
  <c r="CS61" i="2"/>
  <c r="CS32" i="2"/>
  <c r="CS67" i="4"/>
  <c r="CS68" i="4" s="1"/>
  <c r="CS49" i="6"/>
  <c r="CS76" i="5" s="1"/>
  <c r="CR77" i="5"/>
  <c r="CR32" i="5"/>
  <c r="CQ35" i="8" l="1"/>
  <c r="CQ42" i="8" s="1"/>
  <c r="CQ61" i="8" s="1"/>
  <c r="CS31" i="6"/>
  <c r="CS38" i="6" s="1"/>
  <c r="CS56" i="5"/>
  <c r="CS69" i="4"/>
  <c r="CS30" i="2"/>
  <c r="CS34" i="2" s="1"/>
  <c r="CR31" i="9"/>
  <c r="CR38" i="9" s="1"/>
  <c r="CR56" i="8"/>
  <c r="CR69" i="7"/>
  <c r="CR30" i="3"/>
  <c r="CR34" i="3" s="1"/>
  <c r="CR35" i="5"/>
  <c r="CR42" i="5" s="1"/>
  <c r="CR61" i="5" s="1"/>
  <c r="CR57" i="8" l="1"/>
  <c r="CR58" i="8"/>
  <c r="CR74" i="8"/>
  <c r="CR73" i="8" s="1"/>
  <c r="CR58" i="3"/>
  <c r="CS63" i="2"/>
  <c r="CS43" i="2"/>
  <c r="CR63" i="3"/>
  <c r="CR43" i="3"/>
  <c r="CS57" i="5"/>
  <c r="CS58" i="5" s="1"/>
  <c r="CS74" i="5"/>
  <c r="CS73" i="5" s="1"/>
  <c r="CS58" i="2"/>
  <c r="CR62" i="3" l="1"/>
  <c r="CR45" i="3"/>
  <c r="CR46" i="3" s="1"/>
  <c r="CR47" i="3" s="1"/>
  <c r="CS45" i="2"/>
  <c r="CS46" i="2" s="1"/>
  <c r="CS47" i="2" s="1"/>
  <c r="CS62" i="2"/>
  <c r="CR64" i="3"/>
  <c r="CR68" i="8"/>
  <c r="CR67" i="8"/>
  <c r="CR71" i="8"/>
  <c r="CR72" i="8"/>
  <c r="CS64" i="2"/>
  <c r="CS71" i="5"/>
  <c r="CS68" i="5"/>
  <c r="CS67" i="5"/>
  <c r="CS72" i="5"/>
  <c r="CR49" i="8" l="1"/>
  <c r="CS49" i="5"/>
  <c r="CS46" i="6" l="1"/>
  <c r="CS47" i="6" s="1"/>
  <c r="CS48" i="6" s="1"/>
  <c r="CS50" i="6" s="1"/>
  <c r="CT75" i="5"/>
  <c r="CS50" i="5"/>
  <c r="CS51" i="5"/>
  <c r="CS59" i="5" s="1"/>
  <c r="CR46" i="9"/>
  <c r="CR47" i="9" s="1"/>
  <c r="CR48" i="9" s="1"/>
  <c r="CR50" i="9" s="1"/>
  <c r="CS75" i="8"/>
  <c r="CR50" i="8"/>
  <c r="CR51" i="8"/>
  <c r="CR59" i="8" s="1"/>
  <c r="CS61" i="3" l="1"/>
  <c r="CS32" i="3"/>
  <c r="CS67" i="7"/>
  <c r="CS68" i="7" s="1"/>
  <c r="CS49" i="9"/>
  <c r="CS76" i="8" s="1"/>
  <c r="CR77" i="8"/>
  <c r="CR32" i="8"/>
  <c r="CT61" i="2"/>
  <c r="CT32" i="2"/>
  <c r="CT67" i="4"/>
  <c r="CT68" i="4" s="1"/>
  <c r="CT49" i="6"/>
  <c r="CT76" i="5" s="1"/>
  <c r="CS77" i="5"/>
  <c r="CS32" i="5"/>
  <c r="CT31" i="6" l="1"/>
  <c r="CT38" i="6" s="1"/>
  <c r="CT56" i="5"/>
  <c r="CT69" i="4"/>
  <c r="CT30" i="2"/>
  <c r="CT34" i="2" s="1"/>
  <c r="CR35" i="8"/>
  <c r="CR42" i="8" s="1"/>
  <c r="CR61" i="8" s="1"/>
  <c r="CS31" i="9"/>
  <c r="CS38" i="9" s="1"/>
  <c r="CS56" i="8"/>
  <c r="CS69" i="7"/>
  <c r="CS30" i="3"/>
  <c r="CS34" i="3" s="1"/>
  <c r="CS35" i="5"/>
  <c r="CS42" i="5" s="1"/>
  <c r="CS61" i="5" s="1"/>
  <c r="CS57" i="8" l="1"/>
  <c r="CS58" i="8" s="1"/>
  <c r="CS74" i="8"/>
  <c r="CS73" i="8" s="1"/>
  <c r="CS58" i="3"/>
  <c r="CS63" i="3"/>
  <c r="CS43" i="3"/>
  <c r="CT63" i="2"/>
  <c r="CT43" i="2"/>
  <c r="CT57" i="5"/>
  <c r="CT58" i="5" s="1"/>
  <c r="CT74" i="5"/>
  <c r="CT73" i="5" s="1"/>
  <c r="CT58" i="2"/>
  <c r="CT62" i="2" l="1"/>
  <c r="CT45" i="2"/>
  <c r="CT46" i="2" s="1"/>
  <c r="CT47" i="2" s="1"/>
  <c r="CS62" i="3"/>
  <c r="CS45" i="3"/>
  <c r="CS46" i="3" s="1"/>
  <c r="CS47" i="3" s="1"/>
  <c r="CS64" i="3"/>
  <c r="CS67" i="8"/>
  <c r="CS71" i="8"/>
  <c r="CS68" i="8"/>
  <c r="CS72" i="8"/>
  <c r="CT64" i="2"/>
  <c r="CT71" i="5"/>
  <c r="CT67" i="5"/>
  <c r="CT68" i="5"/>
  <c r="CT72" i="5"/>
  <c r="CS49" i="8" l="1"/>
  <c r="CT49" i="5"/>
  <c r="CT46" i="6" l="1"/>
  <c r="CT47" i="6" s="1"/>
  <c r="CT48" i="6" s="1"/>
  <c r="CT50" i="6" s="1"/>
  <c r="CU75" i="5"/>
  <c r="CT50" i="5"/>
  <c r="CT51" i="5"/>
  <c r="CT59" i="5" s="1"/>
  <c r="CS46" i="9"/>
  <c r="CS47" i="9" s="1"/>
  <c r="CS48" i="9" s="1"/>
  <c r="CS50" i="9" s="1"/>
  <c r="CT75" i="8"/>
  <c r="CS50" i="8"/>
  <c r="CS51" i="8" s="1"/>
  <c r="CS59" i="8" s="1"/>
  <c r="CT61" i="3" l="1"/>
  <c r="CT32" i="3"/>
  <c r="CT67" i="7"/>
  <c r="CT68" i="7" s="1"/>
  <c r="CT49" i="9"/>
  <c r="CT76" i="8" s="1"/>
  <c r="CS77" i="8"/>
  <c r="CS32" i="8"/>
  <c r="CU61" i="2"/>
  <c r="CU32" i="2"/>
  <c r="CU67" i="4"/>
  <c r="CU68" i="4" s="1"/>
  <c r="CU49" i="6"/>
  <c r="CU76" i="5" s="1"/>
  <c r="CT77" i="5"/>
  <c r="CT32" i="5"/>
  <c r="CS35" i="8" l="1"/>
  <c r="CS42" i="8" s="1"/>
  <c r="CS61" i="8" s="1"/>
  <c r="CT31" i="9"/>
  <c r="CT38" i="9" s="1"/>
  <c r="CT56" i="8"/>
  <c r="CT69" i="7"/>
  <c r="CT30" i="3"/>
  <c r="CT34" i="3" s="1"/>
  <c r="CU31" i="6"/>
  <c r="CU38" i="6" s="1"/>
  <c r="CU56" i="5"/>
  <c r="CU69" i="4"/>
  <c r="CU30" i="2"/>
  <c r="CU34" i="2" s="1"/>
  <c r="CT35" i="5"/>
  <c r="CT42" i="5" s="1"/>
  <c r="CT61" i="5" s="1"/>
  <c r="CU43" i="2" l="1"/>
  <c r="CU63" i="2"/>
  <c r="CT63" i="3"/>
  <c r="CT43" i="3"/>
  <c r="CT57" i="8"/>
  <c r="CT58" i="8" s="1"/>
  <c r="CT74" i="8"/>
  <c r="CT73" i="8" s="1"/>
  <c r="CT58" i="3"/>
  <c r="CU57" i="5"/>
  <c r="CU58" i="5" s="1"/>
  <c r="CU58" i="2"/>
  <c r="CU64" i="2" s="1"/>
  <c r="CU74" i="5"/>
  <c r="CU73" i="5" s="1"/>
  <c r="CT64" i="3" l="1"/>
  <c r="CT62" i="3"/>
  <c r="CT45" i="3"/>
  <c r="CT46" i="3" s="1"/>
  <c r="CT47" i="3" s="1"/>
  <c r="CT68" i="8"/>
  <c r="CT67" i="8"/>
  <c r="CT71" i="8"/>
  <c r="CT72" i="8"/>
  <c r="CU67" i="5"/>
  <c r="CU68" i="5"/>
  <c r="CU71" i="5"/>
  <c r="CU49" i="5" s="1"/>
  <c r="CU72" i="5"/>
  <c r="CU62" i="2"/>
  <c r="CU45" i="2"/>
  <c r="CU46" i="2" s="1"/>
  <c r="CU47" i="2" s="1"/>
  <c r="CT49" i="8" l="1"/>
  <c r="CU46" i="6"/>
  <c r="CU47" i="6" s="1"/>
  <c r="CU48" i="6" s="1"/>
  <c r="CU50" i="6" s="1"/>
  <c r="CV75" i="5"/>
  <c r="CU50" i="5"/>
  <c r="CU51" i="5"/>
  <c r="CU59" i="5" s="1"/>
  <c r="CV32" i="2" l="1"/>
  <c r="CV61" i="2"/>
  <c r="CV67" i="4"/>
  <c r="CV68" i="4" s="1"/>
  <c r="CV49" i="6"/>
  <c r="CU77" i="5"/>
  <c r="CU32" i="5"/>
  <c r="CT46" i="9"/>
  <c r="CT47" i="9" s="1"/>
  <c r="CT48" i="9" s="1"/>
  <c r="CT50" i="9" s="1"/>
  <c r="CU75" i="8"/>
  <c r="CT50" i="8"/>
  <c r="CT51" i="8"/>
  <c r="CT59" i="8" s="1"/>
  <c r="CU32" i="3" l="1"/>
  <c r="CU61" i="3"/>
  <c r="CU67" i="7"/>
  <c r="CU68" i="7" s="1"/>
  <c r="CV76" i="5"/>
  <c r="EB49" i="6"/>
  <c r="CV31" i="6"/>
  <c r="CV38" i="6" s="1"/>
  <c r="CV56" i="5"/>
  <c r="CV69" i="4"/>
  <c r="CV30" i="2"/>
  <c r="CV34" i="2" s="1"/>
  <c r="CU35" i="5"/>
  <c r="CU42" i="5" s="1"/>
  <c r="CU61" i="5" s="1"/>
  <c r="CU49" i="9"/>
  <c r="CU76" i="8" s="1"/>
  <c r="CT77" i="8"/>
  <c r="CT32" i="8"/>
  <c r="CW55" i="5" l="1"/>
  <c r="EB56" i="5"/>
  <c r="CV57" i="5"/>
  <c r="EB57" i="5" s="1"/>
  <c r="CV58" i="5"/>
  <c r="CV74" i="5"/>
  <c r="CV73" i="5" s="1"/>
  <c r="CV58" i="2"/>
  <c r="CU31" i="9"/>
  <c r="CU38" i="9" s="1"/>
  <c r="CU56" i="8"/>
  <c r="CU69" i="7"/>
  <c r="CU30" i="3"/>
  <c r="CU34" i="3" s="1"/>
  <c r="CV63" i="2"/>
  <c r="CV43" i="2"/>
  <c r="CT35" i="8"/>
  <c r="CT42" i="8" s="1"/>
  <c r="CT61" i="8" s="1"/>
  <c r="CV64" i="2" l="1"/>
  <c r="CU58" i="3"/>
  <c r="CU74" i="8"/>
  <c r="CU73" i="8" s="1"/>
  <c r="CV67" i="5"/>
  <c r="CV68" i="5"/>
  <c r="CV71" i="5"/>
  <c r="CV72" i="5"/>
  <c r="EB58" i="5"/>
  <c r="CU43" i="3"/>
  <c r="CU63" i="3"/>
  <c r="CU57" i="8"/>
  <c r="CU58" i="8" s="1"/>
  <c r="CV62" i="2"/>
  <c r="CV45" i="2"/>
  <c r="CX55" i="5"/>
  <c r="CV49" i="5" l="1"/>
  <c r="CU62" i="3"/>
  <c r="CU45" i="3"/>
  <c r="CU46" i="3" s="1"/>
  <c r="CU47" i="3" s="1"/>
  <c r="CU67" i="8"/>
  <c r="CU71" i="8"/>
  <c r="CU68" i="8"/>
  <c r="CU72" i="8"/>
  <c r="CY55" i="5"/>
  <c r="CU64" i="3"/>
  <c r="CV46" i="2"/>
  <c r="CV47" i="2" s="1"/>
  <c r="EB45" i="2"/>
  <c r="CZ55" i="5" l="1"/>
  <c r="CV46" i="6"/>
  <c r="CV47" i="6" s="1"/>
  <c r="CV48" i="6" s="1"/>
  <c r="CV50" i="6" s="1"/>
  <c r="CW75" i="5"/>
  <c r="CV50" i="5"/>
  <c r="EB50" i="5" s="1"/>
  <c r="L19" i="5" s="1"/>
  <c r="EB49" i="5"/>
  <c r="CU49" i="8"/>
  <c r="CV51" i="5" l="1"/>
  <c r="CU46" i="9"/>
  <c r="CU47" i="9" s="1"/>
  <c r="CU48" i="9" s="1"/>
  <c r="CU50" i="9" s="1"/>
  <c r="CV75" i="8"/>
  <c r="CU50" i="8"/>
  <c r="CU51" i="8" s="1"/>
  <c r="CU59" i="8" s="1"/>
  <c r="EB51" i="5"/>
  <c r="CV59" i="5"/>
  <c r="EB59" i="5" s="1"/>
  <c r="CW49" i="6"/>
  <c r="CW76" i="5" s="1"/>
  <c r="CV77" i="5"/>
  <c r="CV32" i="5"/>
  <c r="EB50" i="6"/>
  <c r="L18" i="6" s="1"/>
  <c r="CW61" i="2"/>
  <c r="CW32" i="2"/>
  <c r="CW67" i="4"/>
  <c r="CW68" i="4" s="1"/>
  <c r="DA55" i="5"/>
  <c r="CV35" i="5" l="1"/>
  <c r="EB35" i="5" s="1"/>
  <c r="CV42" i="5"/>
  <c r="EB32" i="5"/>
  <c r="L15" i="5" s="1"/>
  <c r="DB55" i="5"/>
  <c r="CV61" i="3"/>
  <c r="CV32" i="3"/>
  <c r="CV67" i="7"/>
  <c r="CV68" i="7" s="1"/>
  <c r="CW31" i="6"/>
  <c r="CW56" i="5"/>
  <c r="CW69" i="4"/>
  <c r="CW30" i="2"/>
  <c r="CV49" i="9"/>
  <c r="CU77" i="8"/>
  <c r="CU32" i="8"/>
  <c r="CW57" i="5" l="1"/>
  <c r="CW58" i="5" s="1"/>
  <c r="CV31" i="9"/>
  <c r="CV38" i="9" s="1"/>
  <c r="CV56" i="8"/>
  <c r="CV69" i="7"/>
  <c r="CV30" i="3"/>
  <c r="CV34" i="3" s="1"/>
  <c r="CU35" i="8"/>
  <c r="CU42" i="8"/>
  <c r="CU61" i="8" s="1"/>
  <c r="CV76" i="8"/>
  <c r="EB49" i="9"/>
  <c r="DC55" i="5"/>
  <c r="CW34" i="2"/>
  <c r="CV61" i="5"/>
  <c r="EB42" i="5"/>
  <c r="EB61" i="5" s="1"/>
  <c r="CW38" i="6"/>
  <c r="CV43" i="3" l="1"/>
  <c r="CV63" i="3"/>
  <c r="CW58" i="2"/>
  <c r="CW74" i="5"/>
  <c r="CW73" i="5" s="1"/>
  <c r="CW55" i="8"/>
  <c r="EB56" i="8"/>
  <c r="CV57" i="8"/>
  <c r="EB57" i="8" s="1"/>
  <c r="DD55" i="5"/>
  <c r="CV74" i="8"/>
  <c r="CV73" i="8" s="1"/>
  <c r="CV58" i="3"/>
  <c r="CV64" i="3" s="1"/>
  <c r="CW63" i="2"/>
  <c r="CW43" i="2"/>
  <c r="CW64" i="2" l="1"/>
  <c r="CV68" i="8"/>
  <c r="CV67" i="8"/>
  <c r="CV71" i="8"/>
  <c r="CV72" i="8"/>
  <c r="CX55" i="8"/>
  <c r="CW67" i="5"/>
  <c r="CW68" i="5"/>
  <c r="CW71" i="5"/>
  <c r="CW72" i="5"/>
  <c r="CV58" i="8"/>
  <c r="CV62" i="3"/>
  <c r="CV45" i="3"/>
  <c r="CW62" i="2"/>
  <c r="CW45" i="2"/>
  <c r="CW46" i="2" s="1"/>
  <c r="DE55" i="5"/>
  <c r="CV49" i="8" l="1"/>
  <c r="EB58" i="8"/>
  <c r="CY55" i="8"/>
  <c r="CW47" i="2"/>
  <c r="CW49" i="5"/>
  <c r="CV46" i="9"/>
  <c r="CV47" i="9" s="1"/>
  <c r="CV48" i="9" s="1"/>
  <c r="CV50" i="9" s="1"/>
  <c r="CW75" i="8"/>
  <c r="CV50" i="8"/>
  <c r="EB50" i="8" s="1"/>
  <c r="L19" i="8" s="1"/>
  <c r="EB49" i="8"/>
  <c r="DF55" i="5"/>
  <c r="CV46" i="3"/>
  <c r="CV47" i="3" s="1"/>
  <c r="EB45" i="3"/>
  <c r="CW61" i="3" l="1"/>
  <c r="CW32" i="3"/>
  <c r="CW67" i="7"/>
  <c r="CW68" i="7" s="1"/>
  <c r="CW49" i="9"/>
  <c r="CW76" i="8" s="1"/>
  <c r="CV77" i="8"/>
  <c r="CV32" i="8"/>
  <c r="EB50" i="9"/>
  <c r="L18" i="9" s="1"/>
  <c r="CW46" i="6"/>
  <c r="CW50" i="5"/>
  <c r="CW51" i="5" s="1"/>
  <c r="CW59" i="5" s="1"/>
  <c r="CX75" i="5"/>
  <c r="DG55" i="5"/>
  <c r="CZ55" i="8"/>
  <c r="CV51" i="8"/>
  <c r="CW47" i="6" l="1"/>
  <c r="CV35" i="8"/>
  <c r="EB35" i="8" s="1"/>
  <c r="EB32" i="8"/>
  <c r="L15" i="8" s="1"/>
  <c r="DA55" i="8"/>
  <c r="EB51" i="8"/>
  <c r="CV59" i="8"/>
  <c r="EB59" i="8" s="1"/>
  <c r="CW31" i="9"/>
  <c r="CW56" i="8"/>
  <c r="CW69" i="7"/>
  <c r="CW30" i="3"/>
  <c r="DH55" i="5"/>
  <c r="CX61" i="2"/>
  <c r="CX32" i="2"/>
  <c r="CX67" i="4"/>
  <c r="CX68" i="4" s="1"/>
  <c r="CV42" i="8" l="1"/>
  <c r="CV61" i="8" s="1"/>
  <c r="DB55" i="8"/>
  <c r="EB42" i="8"/>
  <c r="EB61" i="8" s="1"/>
  <c r="CW34" i="3"/>
  <c r="CW48" i="6"/>
  <c r="CX31" i="6"/>
  <c r="CX56" i="5"/>
  <c r="CX69" i="4"/>
  <c r="CX30" i="2"/>
  <c r="EC55" i="5"/>
  <c r="CW57" i="8"/>
  <c r="CW58" i="8" s="1"/>
  <c r="CW38" i="9"/>
  <c r="CX57" i="5" l="1"/>
  <c r="CX58" i="5" s="1"/>
  <c r="CW50" i="6"/>
  <c r="CW63" i="3"/>
  <c r="CW43" i="3"/>
  <c r="CW58" i="3"/>
  <c r="CW74" i="8"/>
  <c r="CW73" i="8" s="1"/>
  <c r="CX34" i="2"/>
  <c r="CX38" i="6"/>
  <c r="DC55" i="8"/>
  <c r="CW64" i="3" l="1"/>
  <c r="CW71" i="8"/>
  <c r="CW67" i="8"/>
  <c r="CW68" i="8"/>
  <c r="CW72" i="8"/>
  <c r="CW45" i="3"/>
  <c r="CW46" i="3" s="1"/>
  <c r="CW62" i="3"/>
  <c r="DD55" i="8"/>
  <c r="CX58" i="2"/>
  <c r="CX74" i="5"/>
  <c r="CX49" i="6"/>
  <c r="CX76" i="5" s="1"/>
  <c r="CX73" i="5" s="1"/>
  <c r="CW77" i="5"/>
  <c r="CW32" i="5"/>
  <c r="CX63" i="2"/>
  <c r="CX43" i="2"/>
  <c r="CW35" i="5" l="1"/>
  <c r="CW42" i="5" s="1"/>
  <c r="CW61" i="5" s="1"/>
  <c r="CW47" i="3"/>
  <c r="DE55" i="8"/>
  <c r="CX62" i="2"/>
  <c r="CX45" i="2"/>
  <c r="CX46" i="2" s="1"/>
  <c r="CX68" i="5"/>
  <c r="CX71" i="5"/>
  <c r="CX67" i="5"/>
  <c r="CX72" i="5"/>
  <c r="CW49" i="8"/>
  <c r="CX64" i="2"/>
  <c r="CX49" i="5" l="1"/>
  <c r="CX46" i="6"/>
  <c r="CX50" i="5"/>
  <c r="CY75" i="5"/>
  <c r="CX51" i="5"/>
  <c r="CX59" i="5" s="1"/>
  <c r="DF55" i="8"/>
  <c r="CX47" i="2"/>
  <c r="CW46" i="9"/>
  <c r="CX75" i="8"/>
  <c r="CW50" i="8"/>
  <c r="CW51" i="8" s="1"/>
  <c r="CW59" i="8" s="1"/>
  <c r="DG55" i="8" l="1"/>
  <c r="CW47" i="9"/>
  <c r="CY61" i="2"/>
  <c r="CY32" i="2"/>
  <c r="CY67" i="4"/>
  <c r="CY68" i="4" s="1"/>
  <c r="CX32" i="3"/>
  <c r="CX61" i="3"/>
  <c r="CX67" i="7"/>
  <c r="CX68" i="7" s="1"/>
  <c r="CX47" i="6"/>
  <c r="CY31" i="6" l="1"/>
  <c r="CY56" i="5"/>
  <c r="CY69" i="4"/>
  <c r="CY30" i="2"/>
  <c r="CW48" i="9"/>
  <c r="CX48" i="6"/>
  <c r="CX31" i="9"/>
  <c r="CX56" i="8"/>
  <c r="CX69" i="7"/>
  <c r="CX30" i="3"/>
  <c r="DH55" i="8"/>
  <c r="CW50" i="9" l="1"/>
  <c r="CX50" i="6"/>
  <c r="CY34" i="2"/>
  <c r="CX38" i="9"/>
  <c r="CY57" i="5"/>
  <c r="CY58" i="5" s="1"/>
  <c r="CX57" i="8"/>
  <c r="CX58" i="8" s="1"/>
  <c r="EC55" i="8"/>
  <c r="CY38" i="6"/>
  <c r="CX34" i="3"/>
  <c r="CX74" i="8" l="1"/>
  <c r="CX58" i="3"/>
  <c r="CY63" i="2"/>
  <c r="CY43" i="2"/>
  <c r="CX43" i="3"/>
  <c r="CX63" i="3"/>
  <c r="CY49" i="6"/>
  <c r="CY76" i="5" s="1"/>
  <c r="CX77" i="5"/>
  <c r="CX32" i="5"/>
  <c r="CY74" i="5"/>
  <c r="CY58" i="2"/>
  <c r="CY64" i="2" s="1"/>
  <c r="CX49" i="9"/>
  <c r="CX76" i="8" s="1"/>
  <c r="CX73" i="8" s="1"/>
  <c r="CW77" i="8"/>
  <c r="CW32" i="8"/>
  <c r="CX62" i="3" l="1"/>
  <c r="CX45" i="3"/>
  <c r="CX46" i="3" s="1"/>
  <c r="CY62" i="2"/>
  <c r="CY45" i="2"/>
  <c r="CY46" i="2" s="1"/>
  <c r="CX64" i="3"/>
  <c r="CX71" i="8"/>
  <c r="CX67" i="8"/>
  <c r="CX68" i="8"/>
  <c r="CX72" i="8"/>
  <c r="CW35" i="8"/>
  <c r="CW42" i="8" s="1"/>
  <c r="CW61" i="8" s="1"/>
  <c r="CX35" i="5"/>
  <c r="CX42" i="5" s="1"/>
  <c r="CX61" i="5" s="1"/>
  <c r="CY73" i="5"/>
  <c r="CX49" i="8" l="1"/>
  <c r="CX46" i="9"/>
  <c r="CY75" i="8"/>
  <c r="CX50" i="8"/>
  <c r="CX51" i="8" s="1"/>
  <c r="CX59" i="8" s="1"/>
  <c r="CY47" i="2"/>
  <c r="CY67" i="5"/>
  <c r="CY71" i="5"/>
  <c r="CY68" i="5"/>
  <c r="CY72" i="5"/>
  <c r="CX47" i="3"/>
  <c r="CY61" i="3" l="1"/>
  <c r="CY32" i="3"/>
  <c r="CY67" i="7"/>
  <c r="CY68" i="7" s="1"/>
  <c r="CY49" i="5"/>
  <c r="CX47" i="9"/>
  <c r="CY46" i="6" l="1"/>
  <c r="CZ75" i="5"/>
  <c r="CY50" i="5"/>
  <c r="CY51" i="5" s="1"/>
  <c r="CY59" i="5" s="1"/>
  <c r="CY31" i="9"/>
  <c r="CY69" i="7"/>
  <c r="CY56" i="8"/>
  <c r="CY30" i="3"/>
  <c r="CX48" i="9"/>
  <c r="CY34" i="3" l="1"/>
  <c r="CY38" i="9"/>
  <c r="CX50" i="9"/>
  <c r="CZ61" i="2"/>
  <c r="CZ32" i="2"/>
  <c r="CZ67" i="4"/>
  <c r="CZ68" i="4" s="1"/>
  <c r="CY57" i="8"/>
  <c r="CY58" i="8" s="1"/>
  <c r="CY47" i="6"/>
  <c r="CZ31" i="6" l="1"/>
  <c r="CZ56" i="5"/>
  <c r="CZ69" i="4"/>
  <c r="CZ30" i="2"/>
  <c r="CY49" i="9"/>
  <c r="CY76" i="8" s="1"/>
  <c r="CX77" i="8"/>
  <c r="CX32" i="8"/>
  <c r="CY74" i="8"/>
  <c r="CY58" i="3"/>
  <c r="CY48" i="6"/>
  <c r="CY63" i="3"/>
  <c r="CY43" i="3"/>
  <c r="CY64" i="3" l="1"/>
  <c r="CX35" i="8"/>
  <c r="CX42" i="8" s="1"/>
  <c r="CX61" i="8" s="1"/>
  <c r="CY73" i="8"/>
  <c r="CZ34" i="2"/>
  <c r="CZ57" i="5"/>
  <c r="CZ58" i="5"/>
  <c r="CY62" i="3"/>
  <c r="CY45" i="3"/>
  <c r="CY46" i="3" s="1"/>
  <c r="CY50" i="6"/>
  <c r="CZ38" i="6"/>
  <c r="CY47" i="3" l="1"/>
  <c r="CZ63" i="2"/>
  <c r="CZ43" i="2"/>
  <c r="CZ49" i="6"/>
  <c r="CZ76" i="5" s="1"/>
  <c r="CY77" i="5"/>
  <c r="CY32" i="5"/>
  <c r="CY68" i="8"/>
  <c r="CY71" i="8"/>
  <c r="CY67" i="8"/>
  <c r="CY72" i="8"/>
  <c r="CZ74" i="5"/>
  <c r="CZ58" i="2"/>
  <c r="CZ64" i="2" s="1"/>
  <c r="CY49" i="8" l="1"/>
  <c r="CZ73" i="5"/>
  <c r="CZ68" i="5"/>
  <c r="CZ71" i="5"/>
  <c r="CZ67" i="5"/>
  <c r="CZ72" i="5"/>
  <c r="CZ62" i="2"/>
  <c r="CZ45" i="2"/>
  <c r="CZ46" i="2" s="1"/>
  <c r="CY46" i="9"/>
  <c r="CZ75" i="8"/>
  <c r="CY50" i="8"/>
  <c r="CY51" i="8" s="1"/>
  <c r="CY59" i="8" s="1"/>
  <c r="CY35" i="5"/>
  <c r="CY42" i="5" s="1"/>
  <c r="CY61" i="5" s="1"/>
  <c r="CZ61" i="3" l="1"/>
  <c r="CZ32" i="3"/>
  <c r="CZ67" i="7"/>
  <c r="CZ68" i="7" s="1"/>
  <c r="CY47" i="9"/>
  <c r="CZ49" i="5"/>
  <c r="CZ47" i="2"/>
  <c r="CZ46" i="6" l="1"/>
  <c r="DA75" i="5"/>
  <c r="CZ50" i="5"/>
  <c r="CZ51" i="5" s="1"/>
  <c r="CZ59" i="5" s="1"/>
  <c r="CZ31" i="9"/>
  <c r="CZ56" i="8"/>
  <c r="CZ69" i="7"/>
  <c r="CZ30" i="3"/>
  <c r="CY48" i="9"/>
  <c r="CZ57" i="8" l="1"/>
  <c r="CZ58" i="8" s="1"/>
  <c r="CZ38" i="9"/>
  <c r="CZ34" i="3"/>
  <c r="DA61" i="2"/>
  <c r="DA32" i="2"/>
  <c r="DA67" i="4"/>
  <c r="DA68" i="4" s="1"/>
  <c r="CY50" i="9"/>
  <c r="CZ47" i="6"/>
  <c r="DA31" i="6" l="1"/>
  <c r="DA38" i="6" s="1"/>
  <c r="DA56" i="5"/>
  <c r="DA69" i="4"/>
  <c r="DA30" i="2"/>
  <c r="DA34" i="2" s="1"/>
  <c r="CZ43" i="3"/>
  <c r="CZ63" i="3"/>
  <c r="CY77" i="8"/>
  <c r="CZ49" i="9"/>
  <c r="CZ76" i="8" s="1"/>
  <c r="CY32" i="8"/>
  <c r="CZ58" i="3"/>
  <c r="CZ64" i="3" s="1"/>
  <c r="CZ74" i="8"/>
  <c r="CZ48" i="6"/>
  <c r="CZ73" i="8" l="1"/>
  <c r="CZ71" i="8"/>
  <c r="CZ68" i="8"/>
  <c r="CZ67" i="8"/>
  <c r="CZ72" i="8"/>
  <c r="CY35" i="8"/>
  <c r="CY42" i="8" s="1"/>
  <c r="CY61" i="8" s="1"/>
  <c r="CZ50" i="6"/>
  <c r="CZ45" i="3"/>
  <c r="CZ46" i="3" s="1"/>
  <c r="CZ62" i="3"/>
  <c r="DA63" i="2"/>
  <c r="DA43" i="2"/>
  <c r="DA57" i="5"/>
  <c r="DA58" i="5" s="1"/>
  <c r="DA74" i="5"/>
  <c r="DA58" i="2"/>
  <c r="DA49" i="6" l="1"/>
  <c r="DA76" i="5" s="1"/>
  <c r="DA73" i="5" s="1"/>
  <c r="CZ77" i="5"/>
  <c r="CZ32" i="5"/>
  <c r="DA64" i="2"/>
  <c r="CZ47" i="3"/>
  <c r="DA62" i="2"/>
  <c r="DA45" i="2"/>
  <c r="DA46" i="2" s="1"/>
  <c r="DA47" i="2" s="1"/>
  <c r="CZ49" i="8"/>
  <c r="CZ46" i="9" l="1"/>
  <c r="DA75" i="8"/>
  <c r="CZ50" i="8"/>
  <c r="CZ51" i="8" s="1"/>
  <c r="CZ59" i="8" s="1"/>
  <c r="CZ35" i="5"/>
  <c r="CZ42" i="5" s="1"/>
  <c r="CZ61" i="5" s="1"/>
  <c r="DA67" i="5"/>
  <c r="DA71" i="5"/>
  <c r="DA68" i="5"/>
  <c r="DA72" i="5"/>
  <c r="DA49" i="5" l="1"/>
  <c r="DA61" i="3"/>
  <c r="DA32" i="3"/>
  <c r="DA67" i="7"/>
  <c r="DA68" i="7" s="1"/>
  <c r="CZ47" i="9"/>
  <c r="DA31" i="9" l="1"/>
  <c r="DA38" i="9" s="1"/>
  <c r="DA56" i="8"/>
  <c r="DA69" i="7"/>
  <c r="DA30" i="3"/>
  <c r="DA34" i="3" s="1"/>
  <c r="CZ48" i="9"/>
  <c r="DA46" i="6"/>
  <c r="DA47" i="6" s="1"/>
  <c r="DA48" i="6" s="1"/>
  <c r="DA50" i="6" s="1"/>
  <c r="DB75" i="5"/>
  <c r="DA50" i="5"/>
  <c r="DA51" i="5"/>
  <c r="DA59" i="5" s="1"/>
  <c r="DA43" i="3" l="1"/>
  <c r="DA63" i="3"/>
  <c r="DA57" i="8"/>
  <c r="DA58" i="8" s="1"/>
  <c r="DB61" i="2"/>
  <c r="DB32" i="2"/>
  <c r="DB67" i="4"/>
  <c r="DB68" i="4" s="1"/>
  <c r="DB49" i="6"/>
  <c r="DB76" i="5" s="1"/>
  <c r="DA77" i="5"/>
  <c r="DA32" i="5"/>
  <c r="CZ50" i="9"/>
  <c r="DA74" i="8"/>
  <c r="DA58" i="3"/>
  <c r="DA64" i="3" l="1"/>
  <c r="DB31" i="6"/>
  <c r="DB38" i="6" s="1"/>
  <c r="DB56" i="5"/>
  <c r="DB69" i="4"/>
  <c r="DB30" i="2"/>
  <c r="DB34" i="2" s="1"/>
  <c r="DA35" i="5"/>
  <c r="DA42" i="5" s="1"/>
  <c r="DA61" i="5" s="1"/>
  <c r="DA49" i="9"/>
  <c r="DA76" i="8" s="1"/>
  <c r="DA73" i="8" s="1"/>
  <c r="CZ77" i="8"/>
  <c r="CZ32" i="8"/>
  <c r="DA62" i="3"/>
  <c r="DA45" i="3"/>
  <c r="DA46" i="3" s="1"/>
  <c r="DA47" i="3" s="1"/>
  <c r="DB63" i="2" l="1"/>
  <c r="DB43" i="2"/>
  <c r="CZ35" i="8"/>
  <c r="CZ42" i="8" s="1"/>
  <c r="CZ61" i="8" s="1"/>
  <c r="DA68" i="8"/>
  <c r="DA71" i="8"/>
  <c r="DA67" i="8"/>
  <c r="DA72" i="8"/>
  <c r="DB57" i="5"/>
  <c r="DB58" i="5" s="1"/>
  <c r="DB74" i="5"/>
  <c r="DB73" i="5" s="1"/>
  <c r="DB58" i="2"/>
  <c r="DB64" i="2" s="1"/>
  <c r="DA49" i="8" l="1"/>
  <c r="DB62" i="2"/>
  <c r="DB45" i="2"/>
  <c r="DB46" i="2" s="1"/>
  <c r="DB47" i="2" s="1"/>
  <c r="DB68" i="5"/>
  <c r="DB71" i="5"/>
  <c r="DB67" i="5"/>
  <c r="DB72" i="5"/>
  <c r="DB49" i="5" l="1"/>
  <c r="DA46" i="9"/>
  <c r="DA47" i="9" s="1"/>
  <c r="DA48" i="9" s="1"/>
  <c r="DA50" i="9" s="1"/>
  <c r="DB75" i="8"/>
  <c r="DA50" i="8"/>
  <c r="DA51" i="8" s="1"/>
  <c r="DA59" i="8" s="1"/>
  <c r="DB61" i="3" l="1"/>
  <c r="DB32" i="3"/>
  <c r="DB67" i="7"/>
  <c r="DB68" i="7" s="1"/>
  <c r="DB49" i="9"/>
  <c r="DB76" i="8" s="1"/>
  <c r="DA77" i="8"/>
  <c r="DA32" i="8"/>
  <c r="DB46" i="6"/>
  <c r="DB47" i="6" s="1"/>
  <c r="DB48" i="6" s="1"/>
  <c r="DB50" i="6" s="1"/>
  <c r="DC75" i="5"/>
  <c r="DB50" i="5"/>
  <c r="DB51" i="5" s="1"/>
  <c r="DB59" i="5" s="1"/>
  <c r="DC61" i="2" l="1"/>
  <c r="DC32" i="2"/>
  <c r="DC67" i="4"/>
  <c r="DC68" i="4" s="1"/>
  <c r="DA35" i="8"/>
  <c r="DA42" i="8" s="1"/>
  <c r="DA61" i="8" s="1"/>
  <c r="DB31" i="9"/>
  <c r="DB38" i="9" s="1"/>
  <c r="DB56" i="8"/>
  <c r="DB69" i="7"/>
  <c r="DB30" i="3"/>
  <c r="DB34" i="3" s="1"/>
  <c r="DC49" i="6"/>
  <c r="DC76" i="5" s="1"/>
  <c r="DB77" i="5"/>
  <c r="DB32" i="5"/>
  <c r="DC31" i="6" l="1"/>
  <c r="DC38" i="6" s="1"/>
  <c r="DC56" i="5"/>
  <c r="DC69" i="4"/>
  <c r="DC30" i="2"/>
  <c r="DC34" i="2" s="1"/>
  <c r="DB57" i="8"/>
  <c r="DB58" i="8" s="1"/>
  <c r="DB74" i="8"/>
  <c r="DB73" i="8" s="1"/>
  <c r="DB58" i="3"/>
  <c r="DB63" i="3"/>
  <c r="DB43" i="3"/>
  <c r="DB35" i="5"/>
  <c r="DB42" i="5" s="1"/>
  <c r="DB61" i="5" s="1"/>
  <c r="DB64" i="3" l="1"/>
  <c r="DB45" i="3"/>
  <c r="DB46" i="3" s="1"/>
  <c r="DB47" i="3" s="1"/>
  <c r="DB62" i="3"/>
  <c r="DC63" i="2"/>
  <c r="DC43" i="2"/>
  <c r="DB68" i="8"/>
  <c r="DB67" i="8"/>
  <c r="DB71" i="8"/>
  <c r="DB72" i="8"/>
  <c r="DC57" i="5"/>
  <c r="DC58" i="5" s="1"/>
  <c r="DC74" i="5"/>
  <c r="DC73" i="5" s="1"/>
  <c r="DC58" i="2"/>
  <c r="DB49" i="8" l="1"/>
  <c r="DB46" i="9"/>
  <c r="DB47" i="9" s="1"/>
  <c r="DB48" i="9" s="1"/>
  <c r="DB50" i="9" s="1"/>
  <c r="DC75" i="8"/>
  <c r="DB50" i="8"/>
  <c r="DB51" i="8" s="1"/>
  <c r="DB59" i="8" s="1"/>
  <c r="DC45" i="2"/>
  <c r="DC46" i="2" s="1"/>
  <c r="DC47" i="2" s="1"/>
  <c r="DC62" i="2"/>
  <c r="DC67" i="5"/>
  <c r="DC71" i="5"/>
  <c r="DC68" i="5"/>
  <c r="DC72" i="5"/>
  <c r="DC64" i="2"/>
  <c r="DC49" i="5" l="1"/>
  <c r="DC46" i="6"/>
  <c r="DC47" i="6" s="1"/>
  <c r="DC48" i="6" s="1"/>
  <c r="DC50" i="6" s="1"/>
  <c r="DD75" i="5"/>
  <c r="DC50" i="5"/>
  <c r="DC51" i="5" s="1"/>
  <c r="DC59" i="5" s="1"/>
  <c r="DC49" i="9"/>
  <c r="DC76" i="8" s="1"/>
  <c r="DB77" i="8"/>
  <c r="DB32" i="8"/>
  <c r="DC61" i="3"/>
  <c r="DC32" i="3"/>
  <c r="DC67" i="7"/>
  <c r="DC68" i="7" s="1"/>
  <c r="DB35" i="8" l="1"/>
  <c r="DB42" i="8" s="1"/>
  <c r="DB61" i="8" s="1"/>
  <c r="DC31" i="9"/>
  <c r="DC38" i="9" s="1"/>
  <c r="DC56" i="8"/>
  <c r="DC69" i="7"/>
  <c r="DC30" i="3"/>
  <c r="DC34" i="3" s="1"/>
  <c r="DD61" i="2"/>
  <c r="DD32" i="2"/>
  <c r="DD67" i="4"/>
  <c r="DD68" i="4" s="1"/>
  <c r="DD49" i="6"/>
  <c r="DD76" i="5" s="1"/>
  <c r="DC77" i="5"/>
  <c r="DC32" i="5"/>
  <c r="DC57" i="8" l="1"/>
  <c r="DC58" i="8" s="1"/>
  <c r="DC74" i="8"/>
  <c r="DC73" i="8" s="1"/>
  <c r="DC58" i="3"/>
  <c r="DD31" i="6"/>
  <c r="DD38" i="6" s="1"/>
  <c r="DD56" i="5"/>
  <c r="DD69" i="4"/>
  <c r="DD30" i="2"/>
  <c r="DD34" i="2" s="1"/>
  <c r="DC43" i="3"/>
  <c r="DC63" i="3"/>
  <c r="DC35" i="5"/>
  <c r="DC42" i="5" s="1"/>
  <c r="DC61" i="5" s="1"/>
  <c r="DC64" i="3" l="1"/>
  <c r="DD63" i="2"/>
  <c r="DD43" i="2"/>
  <c r="DC45" i="3"/>
  <c r="DC46" i="3" s="1"/>
  <c r="DC47" i="3" s="1"/>
  <c r="DC62" i="3"/>
  <c r="DD58" i="2"/>
  <c r="DD64" i="2" s="1"/>
  <c r="DD74" i="5"/>
  <c r="DD73" i="5" s="1"/>
  <c r="DD57" i="5"/>
  <c r="DD58" i="5" s="1"/>
  <c r="DC67" i="8"/>
  <c r="DC71" i="8"/>
  <c r="DC68" i="8"/>
  <c r="DC72" i="8"/>
  <c r="DD68" i="5" l="1"/>
  <c r="DD67" i="5"/>
  <c r="DD71" i="5"/>
  <c r="DD72" i="5"/>
  <c r="DD62" i="2"/>
  <c r="DD45" i="2"/>
  <c r="DD46" i="2" s="1"/>
  <c r="DD47" i="2" s="1"/>
  <c r="DC49" i="8"/>
  <c r="DD49" i="5" l="1"/>
  <c r="DD46" i="6"/>
  <c r="DD47" i="6" s="1"/>
  <c r="DD48" i="6" s="1"/>
  <c r="DD50" i="6" s="1"/>
  <c r="DE75" i="5"/>
  <c r="DD50" i="5"/>
  <c r="DD51" i="5" s="1"/>
  <c r="DD59" i="5" s="1"/>
  <c r="DC46" i="9"/>
  <c r="DC47" i="9" s="1"/>
  <c r="DC48" i="9" s="1"/>
  <c r="DC50" i="9" s="1"/>
  <c r="DD75" i="8"/>
  <c r="DC50" i="8"/>
  <c r="DC51" i="8" s="1"/>
  <c r="DC59" i="8" s="1"/>
  <c r="DD61" i="3" l="1"/>
  <c r="DD32" i="3"/>
  <c r="DD67" i="7"/>
  <c r="DD68" i="7" s="1"/>
  <c r="DE61" i="2"/>
  <c r="DE32" i="2"/>
  <c r="DE67" i="4"/>
  <c r="DE68" i="4" s="1"/>
  <c r="DD49" i="9"/>
  <c r="DD76" i="8" s="1"/>
  <c r="DC77" i="8"/>
  <c r="DC32" i="8"/>
  <c r="DE49" i="6"/>
  <c r="DE76" i="5" s="1"/>
  <c r="DD77" i="5"/>
  <c r="DD32" i="5"/>
  <c r="DD31" i="9" l="1"/>
  <c r="DD38" i="9" s="1"/>
  <c r="DD56" i="8"/>
  <c r="DD69" i="7"/>
  <c r="DD30" i="3"/>
  <c r="DD34" i="3" s="1"/>
  <c r="DD35" i="5"/>
  <c r="DD42" i="5" s="1"/>
  <c r="DD61" i="5" s="1"/>
  <c r="DC35" i="8"/>
  <c r="DC42" i="8" s="1"/>
  <c r="DC61" i="8" s="1"/>
  <c r="DE31" i="6"/>
  <c r="DE38" i="6" s="1"/>
  <c r="DE56" i="5"/>
  <c r="DE69" i="4"/>
  <c r="DE30" i="2"/>
  <c r="DE34" i="2" s="1"/>
  <c r="DE57" i="5" l="1"/>
  <c r="DE58" i="5" s="1"/>
  <c r="DD63" i="3"/>
  <c r="DD43" i="3"/>
  <c r="DD57" i="8"/>
  <c r="DD58" i="8" s="1"/>
  <c r="DE58" i="2"/>
  <c r="DE74" i="5"/>
  <c r="DE73" i="5" s="1"/>
  <c r="DE63" i="2"/>
  <c r="DE43" i="2"/>
  <c r="DD74" i="8"/>
  <c r="DD73" i="8" s="1"/>
  <c r="DD58" i="3"/>
  <c r="DE64" i="2" l="1"/>
  <c r="DE45" i="2"/>
  <c r="DE46" i="2" s="1"/>
  <c r="DE47" i="2" s="1"/>
  <c r="DE62" i="2"/>
  <c r="DD62" i="3"/>
  <c r="DD45" i="3"/>
  <c r="DD46" i="3" s="1"/>
  <c r="DD47" i="3" s="1"/>
  <c r="DE71" i="5"/>
  <c r="DE68" i="5"/>
  <c r="DE67" i="5"/>
  <c r="DE72" i="5"/>
  <c r="DD64" i="3"/>
  <c r="DD68" i="8"/>
  <c r="DD67" i="8"/>
  <c r="DD71" i="8"/>
  <c r="DD72" i="8"/>
  <c r="DD49" i="8" l="1"/>
  <c r="DE49" i="5"/>
  <c r="DE46" i="6" l="1"/>
  <c r="DE47" i="6" s="1"/>
  <c r="DE48" i="6" s="1"/>
  <c r="DE50" i="6" s="1"/>
  <c r="DF75" i="5"/>
  <c r="DE50" i="5"/>
  <c r="DE51" i="5" s="1"/>
  <c r="DE59" i="5" s="1"/>
  <c r="DD46" i="9"/>
  <c r="DD47" i="9" s="1"/>
  <c r="DD48" i="9" s="1"/>
  <c r="DD50" i="9" s="1"/>
  <c r="DE75" i="8"/>
  <c r="DD50" i="8"/>
  <c r="DD51" i="8" s="1"/>
  <c r="DD59" i="8" s="1"/>
  <c r="DF61" i="2" l="1"/>
  <c r="DF32" i="2"/>
  <c r="DF67" i="4"/>
  <c r="DF68" i="4" s="1"/>
  <c r="DE61" i="3"/>
  <c r="DE32" i="3"/>
  <c r="DE67" i="7"/>
  <c r="DE68" i="7" s="1"/>
  <c r="DE49" i="9"/>
  <c r="DE76" i="8" s="1"/>
  <c r="DD77" i="8"/>
  <c r="DD32" i="8"/>
  <c r="DF49" i="6"/>
  <c r="DF76" i="5" s="1"/>
  <c r="DE77" i="5"/>
  <c r="DE32" i="5"/>
  <c r="DD35" i="8" l="1"/>
  <c r="DD42" i="8" s="1"/>
  <c r="DD61" i="8" s="1"/>
  <c r="DF31" i="6"/>
  <c r="DF38" i="6" s="1"/>
  <c r="DF56" i="5"/>
  <c r="DF69" i="4"/>
  <c r="DF30" i="2"/>
  <c r="DF34" i="2" s="1"/>
  <c r="DE31" i="9"/>
  <c r="DE38" i="9" s="1"/>
  <c r="DE56" i="8"/>
  <c r="DE69" i="7"/>
  <c r="DE30" i="3"/>
  <c r="DE34" i="3" s="1"/>
  <c r="DE35" i="5"/>
  <c r="DE42" i="5" s="1"/>
  <c r="DE61" i="5" s="1"/>
  <c r="DF74" i="5" l="1"/>
  <c r="DF73" i="5" s="1"/>
  <c r="DF58" i="2"/>
  <c r="DF63" i="2"/>
  <c r="DF43" i="2"/>
  <c r="DE57" i="8"/>
  <c r="DE58" i="8" s="1"/>
  <c r="DE43" i="3"/>
  <c r="DE63" i="3"/>
  <c r="DE74" i="8"/>
  <c r="DE73" i="8" s="1"/>
  <c r="DE58" i="3"/>
  <c r="DF57" i="5"/>
  <c r="DF58" i="5" s="1"/>
  <c r="DF64" i="2" l="1"/>
  <c r="DE64" i="3"/>
  <c r="DE67" i="8"/>
  <c r="DE71" i="8"/>
  <c r="DE68" i="8"/>
  <c r="DE72" i="8"/>
  <c r="DF62" i="2"/>
  <c r="DF45" i="2"/>
  <c r="DF46" i="2" s="1"/>
  <c r="DF47" i="2" s="1"/>
  <c r="DE62" i="3"/>
  <c r="DE45" i="3"/>
  <c r="DE46" i="3" s="1"/>
  <c r="DE47" i="3" s="1"/>
  <c r="DF71" i="5"/>
  <c r="DF49" i="5" s="1"/>
  <c r="DF68" i="5"/>
  <c r="DF67" i="5"/>
  <c r="DF72" i="5"/>
  <c r="DE49" i="8" l="1"/>
  <c r="DF46" i="6"/>
  <c r="DF47" i="6" s="1"/>
  <c r="DF48" i="6" s="1"/>
  <c r="DF50" i="6" s="1"/>
  <c r="DG75" i="5"/>
  <c r="DF50" i="5"/>
  <c r="DF51" i="5" s="1"/>
  <c r="DF59" i="5" s="1"/>
  <c r="DG49" i="6" l="1"/>
  <c r="DG76" i="5" s="1"/>
  <c r="DF77" i="5"/>
  <c r="DF32" i="5"/>
  <c r="DG61" i="2"/>
  <c r="DG32" i="2"/>
  <c r="DG67" i="4"/>
  <c r="DG68" i="4" s="1"/>
  <c r="DE46" i="9"/>
  <c r="DE47" i="9" s="1"/>
  <c r="DE48" i="9" s="1"/>
  <c r="DE50" i="9" s="1"/>
  <c r="DF75" i="8"/>
  <c r="DE50" i="8"/>
  <c r="DE51" i="8"/>
  <c r="DE59" i="8" s="1"/>
  <c r="DF61" i="3" l="1"/>
  <c r="DF32" i="3"/>
  <c r="DF67" i="7"/>
  <c r="DF68" i="7" s="1"/>
  <c r="DF35" i="5"/>
  <c r="DF42" i="5" s="1"/>
  <c r="DF61" i="5" s="1"/>
  <c r="DF49" i="9"/>
  <c r="DF76" i="8" s="1"/>
  <c r="DE77" i="8"/>
  <c r="DE32" i="8"/>
  <c r="DG31" i="6"/>
  <c r="DG38" i="6" s="1"/>
  <c r="DG56" i="5"/>
  <c r="DG69" i="4"/>
  <c r="DG30" i="2"/>
  <c r="DG34" i="2" s="1"/>
  <c r="DG58" i="2" l="1"/>
  <c r="DG74" i="5"/>
  <c r="DG73" i="5" s="1"/>
  <c r="DG57" i="5"/>
  <c r="DG58" i="5" s="1"/>
  <c r="DE35" i="8"/>
  <c r="DE42" i="8" s="1"/>
  <c r="DE61" i="8" s="1"/>
  <c r="DF31" i="9"/>
  <c r="DF38" i="9" s="1"/>
  <c r="DF56" i="8"/>
  <c r="DF69" i="7"/>
  <c r="DF30" i="3"/>
  <c r="DF34" i="3" s="1"/>
  <c r="DG43" i="2"/>
  <c r="DG63" i="2"/>
  <c r="DF63" i="3" l="1"/>
  <c r="DF43" i="3"/>
  <c r="DF57" i="8"/>
  <c r="DF58" i="8" s="1"/>
  <c r="DG67" i="5"/>
  <c r="DG71" i="5"/>
  <c r="DG68" i="5"/>
  <c r="DG72" i="5"/>
  <c r="DG64" i="2"/>
  <c r="DF74" i="8"/>
  <c r="DF73" i="8" s="1"/>
  <c r="DF58" i="3"/>
  <c r="DF64" i="3" s="1"/>
  <c r="DG62" i="2"/>
  <c r="DG45" i="2"/>
  <c r="DG46" i="2" s="1"/>
  <c r="DG47" i="2" s="1"/>
  <c r="DF68" i="8" l="1"/>
  <c r="DF71" i="8"/>
  <c r="DF67" i="8"/>
  <c r="DF72" i="8"/>
  <c r="DF62" i="3"/>
  <c r="DF45" i="3"/>
  <c r="DF46" i="3" s="1"/>
  <c r="DF47" i="3" s="1"/>
  <c r="DG49" i="5"/>
  <c r="DF49" i="8" l="1"/>
  <c r="DG75" i="8" s="1"/>
  <c r="DF46" i="9"/>
  <c r="DF47" i="9" s="1"/>
  <c r="DF48" i="9" s="1"/>
  <c r="DF50" i="9" s="1"/>
  <c r="DF50" i="8"/>
  <c r="DF51" i="8"/>
  <c r="DF59" i="8" s="1"/>
  <c r="DG46" i="6"/>
  <c r="DG47" i="6" s="1"/>
  <c r="DG48" i="6" s="1"/>
  <c r="DG50" i="6" s="1"/>
  <c r="DH75" i="5"/>
  <c r="DG50" i="5"/>
  <c r="DG51" i="5" s="1"/>
  <c r="DG59" i="5" s="1"/>
  <c r="DH61" i="2" l="1"/>
  <c r="DH32" i="2"/>
  <c r="DH67" i="4"/>
  <c r="DH68" i="4" s="1"/>
  <c r="DH49" i="6"/>
  <c r="DG77" i="5"/>
  <c r="DG32" i="5"/>
  <c r="DG32" i="3"/>
  <c r="DG61" i="3"/>
  <c r="DG67" i="7"/>
  <c r="DG68" i="7" s="1"/>
  <c r="DG49" i="9"/>
  <c r="DG76" i="8" s="1"/>
  <c r="DF77" i="8"/>
  <c r="DF32" i="8"/>
  <c r="DH76" i="5" l="1"/>
  <c r="EC49" i="6"/>
  <c r="DH31" i="6"/>
  <c r="DH38" i="6" s="1"/>
  <c r="DH56" i="5"/>
  <c r="DH69" i="4"/>
  <c r="DH30" i="2"/>
  <c r="DH34" i="2" s="1"/>
  <c r="DG31" i="9"/>
  <c r="DG38" i="9" s="1"/>
  <c r="DG56" i="8"/>
  <c r="DG69" i="7"/>
  <c r="DG30" i="3"/>
  <c r="DG34" i="3" s="1"/>
  <c r="DF35" i="8"/>
  <c r="DF42" i="8" s="1"/>
  <c r="DF61" i="8" s="1"/>
  <c r="DG35" i="5"/>
  <c r="DG42" i="5" s="1"/>
  <c r="DG61" i="5" s="1"/>
  <c r="DH63" i="2" l="1"/>
  <c r="DH43" i="2"/>
  <c r="DI55" i="5"/>
  <c r="EC56" i="5"/>
  <c r="DH57" i="5"/>
  <c r="EC57" i="5" s="1"/>
  <c r="DH58" i="5"/>
  <c r="DH58" i="2"/>
  <c r="DH64" i="2" s="1"/>
  <c r="DH74" i="5"/>
  <c r="DH73" i="5" s="1"/>
  <c r="DG43" i="3"/>
  <c r="DG63" i="3"/>
  <c r="DG57" i="8"/>
  <c r="DG58" i="8" s="1"/>
  <c r="DG74" i="8"/>
  <c r="DG73" i="8" s="1"/>
  <c r="DG58" i="3"/>
  <c r="DH67" i="5" l="1"/>
  <c r="DH68" i="5"/>
  <c r="DH71" i="5"/>
  <c r="DH72" i="5"/>
  <c r="EC58" i="5"/>
  <c r="DJ55" i="5"/>
  <c r="DG62" i="3"/>
  <c r="DG45" i="3"/>
  <c r="DG46" i="3" s="1"/>
  <c r="DG47" i="3" s="1"/>
  <c r="DH62" i="2"/>
  <c r="DH45" i="2"/>
  <c r="DG64" i="3"/>
  <c r="DG67" i="8"/>
  <c r="DG71" i="8"/>
  <c r="DG68" i="8"/>
  <c r="DG72" i="8"/>
  <c r="DG49" i="8" l="1"/>
  <c r="DH75" i="8" s="1"/>
  <c r="DG46" i="9"/>
  <c r="DG47" i="9" s="1"/>
  <c r="DG48" i="9" s="1"/>
  <c r="DG50" i="9" s="1"/>
  <c r="DK55" i="5"/>
  <c r="DH49" i="5"/>
  <c r="DH46" i="2"/>
  <c r="DH47" i="2" s="1"/>
  <c r="EC45" i="2"/>
  <c r="DG50" i="8" l="1"/>
  <c r="DG51" i="8" s="1"/>
  <c r="DG59" i="8" s="1"/>
  <c r="DH61" i="3"/>
  <c r="DH32" i="3"/>
  <c r="DH67" i="7"/>
  <c r="DH68" i="7" s="1"/>
  <c r="DH46" i="6"/>
  <c r="DH47" i="6" s="1"/>
  <c r="DH48" i="6" s="1"/>
  <c r="DH50" i="6" s="1"/>
  <c r="DI75" i="5"/>
  <c r="DH50" i="5"/>
  <c r="EC50" i="5" s="1"/>
  <c r="M19" i="5" s="1"/>
  <c r="EC49" i="5"/>
  <c r="DL55" i="5"/>
  <c r="DH49" i="9"/>
  <c r="DG77" i="8"/>
  <c r="DG32" i="8"/>
  <c r="DH51" i="5" l="1"/>
  <c r="DI61" i="2"/>
  <c r="DI32" i="2"/>
  <c r="DI67" i="4"/>
  <c r="DI68" i="4" s="1"/>
  <c r="EC51" i="5"/>
  <c r="DH59" i="5"/>
  <c r="EC59" i="5" s="1"/>
  <c r="DI49" i="6"/>
  <c r="DI76" i="5" s="1"/>
  <c r="DH77" i="5"/>
  <c r="DH32" i="5"/>
  <c r="EC50" i="6"/>
  <c r="M18" i="6" s="1"/>
  <c r="DM55" i="5"/>
  <c r="DH31" i="9"/>
  <c r="DH38" i="9" s="1"/>
  <c r="DH56" i="8"/>
  <c r="DH69" i="7"/>
  <c r="DH30" i="3"/>
  <c r="DH34" i="3" s="1"/>
  <c r="DH76" i="8"/>
  <c r="EC49" i="9"/>
  <c r="DG35" i="8"/>
  <c r="DG42" i="8" s="1"/>
  <c r="DG61" i="8" s="1"/>
  <c r="DN55" i="5" l="1"/>
  <c r="DH35" i="5"/>
  <c r="EC35" i="5" s="1"/>
  <c r="EC32" i="5"/>
  <c r="M15" i="5" s="1"/>
  <c r="DH43" i="3"/>
  <c r="DH63" i="3"/>
  <c r="DI55" i="8"/>
  <c r="EC56" i="8"/>
  <c r="DH57" i="8"/>
  <c r="EC57" i="8" s="1"/>
  <c r="DI31" i="6"/>
  <c r="DI56" i="5"/>
  <c r="DI69" i="4"/>
  <c r="DI30" i="2"/>
  <c r="DH74" i="8"/>
  <c r="DH73" i="8" s="1"/>
  <c r="DH58" i="3"/>
  <c r="DH68" i="8" l="1"/>
  <c r="DH67" i="8"/>
  <c r="DH71" i="8"/>
  <c r="DH72" i="8"/>
  <c r="DH62" i="3"/>
  <c r="DH45" i="3"/>
  <c r="DH64" i="3"/>
  <c r="DI34" i="2"/>
  <c r="DH42" i="5"/>
  <c r="DJ55" i="8"/>
  <c r="DI57" i="5"/>
  <c r="DI58" i="5" s="1"/>
  <c r="DI38" i="6"/>
  <c r="DH58" i="8"/>
  <c r="DO55" i="5"/>
  <c r="DH49" i="8" l="1"/>
  <c r="DH61" i="5"/>
  <c r="EC42" i="5"/>
  <c r="EC61" i="5" s="1"/>
  <c r="DI43" i="2"/>
  <c r="DI63" i="2"/>
  <c r="DP55" i="5"/>
  <c r="EC58" i="8"/>
  <c r="DH46" i="3"/>
  <c r="DH47" i="3" s="1"/>
  <c r="EC45" i="3"/>
  <c r="DI74" i="5"/>
  <c r="DI73" i="5" s="1"/>
  <c r="DI58" i="2"/>
  <c r="DI64" i="2" s="1"/>
  <c r="DH46" i="9"/>
  <c r="DH47" i="9" s="1"/>
  <c r="DH48" i="9" s="1"/>
  <c r="DH50" i="9" s="1"/>
  <c r="DI75" i="8"/>
  <c r="DH50" i="8"/>
  <c r="EC50" i="8" s="1"/>
  <c r="M19" i="8" s="1"/>
  <c r="EC49" i="8"/>
  <c r="DH51" i="8"/>
  <c r="EC51" i="8" s="1"/>
  <c r="DK55" i="8"/>
  <c r="DH59" i="8" l="1"/>
  <c r="EC59" i="8" s="1"/>
  <c r="DL55" i="8"/>
  <c r="DI61" i="3"/>
  <c r="DI32" i="3"/>
  <c r="DI67" i="7"/>
  <c r="DI68" i="7" s="1"/>
  <c r="DQ55" i="5"/>
  <c r="DI49" i="9"/>
  <c r="DI76" i="8" s="1"/>
  <c r="DH77" i="8"/>
  <c r="DH32" i="8"/>
  <c r="EC50" i="9"/>
  <c r="M18" i="9" s="1"/>
  <c r="DI67" i="5"/>
  <c r="DI68" i="5"/>
  <c r="DI71" i="5"/>
  <c r="DI72" i="5"/>
  <c r="DI62" i="2"/>
  <c r="DI45" i="2"/>
  <c r="DI46" i="2" s="1"/>
  <c r="DR55" i="5" l="1"/>
  <c r="DI47" i="2"/>
  <c r="DI31" i="9"/>
  <c r="DI56" i="8"/>
  <c r="DI69" i="7"/>
  <c r="DI30" i="3"/>
  <c r="DI49" i="5"/>
  <c r="DH35" i="8"/>
  <c r="EC35" i="8" s="1"/>
  <c r="EC32" i="8"/>
  <c r="M15" i="8" s="1"/>
  <c r="DM55" i="8"/>
  <c r="DH42" i="8" l="1"/>
  <c r="DH61" i="8" s="1"/>
  <c r="EC42" i="8"/>
  <c r="EC61" i="8" s="1"/>
  <c r="DI34" i="3"/>
  <c r="DI57" i="8"/>
  <c r="DI58" i="8" s="1"/>
  <c r="DI38" i="9"/>
  <c r="DI46" i="6"/>
  <c r="DJ75" i="5"/>
  <c r="DI50" i="5"/>
  <c r="DI51" i="5" s="1"/>
  <c r="DI59" i="5" s="1"/>
  <c r="DN55" i="8"/>
  <c r="DS55" i="5"/>
  <c r="DI47" i="6" l="1"/>
  <c r="DI74" i="8"/>
  <c r="DI73" i="8" s="1"/>
  <c r="DI58" i="3"/>
  <c r="DI63" i="3"/>
  <c r="DI43" i="3"/>
  <c r="DT55" i="5"/>
  <c r="DO55" i="8"/>
  <c r="DJ61" i="2"/>
  <c r="DJ32" i="2"/>
  <c r="DJ67" i="4"/>
  <c r="DJ68" i="4" s="1"/>
  <c r="DI64" i="3" l="1"/>
  <c r="ED55" i="5"/>
  <c r="DI45" i="3"/>
  <c r="DI46" i="3" s="1"/>
  <c r="DI62" i="3"/>
  <c r="DI71" i="8"/>
  <c r="DI68" i="8"/>
  <c r="DI67" i="8"/>
  <c r="DI72" i="8"/>
  <c r="DJ31" i="6"/>
  <c r="DJ56" i="5"/>
  <c r="DJ69" i="4"/>
  <c r="DJ30" i="2"/>
  <c r="DP55" i="8"/>
  <c r="DI48" i="6"/>
  <c r="DI49" i="8" l="1"/>
  <c r="DI46" i="9"/>
  <c r="DJ75" i="8"/>
  <c r="DI50" i="8"/>
  <c r="DI51" i="8" s="1"/>
  <c r="DI59" i="8" s="1"/>
  <c r="DJ57" i="5"/>
  <c r="DJ58" i="5" s="1"/>
  <c r="DI47" i="3"/>
  <c r="DJ38" i="6"/>
  <c r="DI50" i="6"/>
  <c r="DQ55" i="8"/>
  <c r="DJ34" i="2"/>
  <c r="DJ74" i="5" l="1"/>
  <c r="DJ58" i="2"/>
  <c r="DJ49" i="6"/>
  <c r="DJ76" i="5" s="1"/>
  <c r="DJ73" i="5" s="1"/>
  <c r="DI77" i="5"/>
  <c r="DI32" i="5"/>
  <c r="DJ32" i="3"/>
  <c r="DJ61" i="3"/>
  <c r="DJ67" i="7"/>
  <c r="DJ68" i="7" s="1"/>
  <c r="DJ63" i="2"/>
  <c r="DJ43" i="2"/>
  <c r="DR55" i="8"/>
  <c r="DI47" i="9"/>
  <c r="DJ31" i="9" l="1"/>
  <c r="DJ56" i="8"/>
  <c r="DJ69" i="7"/>
  <c r="DJ30" i="3"/>
  <c r="DI35" i="5"/>
  <c r="DI42" i="5" s="1"/>
  <c r="DI61" i="5" s="1"/>
  <c r="DJ68" i="5"/>
  <c r="DJ71" i="5"/>
  <c r="DJ67" i="5"/>
  <c r="DJ72" i="5"/>
  <c r="DI48" i="9"/>
  <c r="DS55" i="8"/>
  <c r="DJ64" i="2"/>
  <c r="DJ62" i="2"/>
  <c r="DJ45" i="2"/>
  <c r="DJ46" i="2" s="1"/>
  <c r="DJ49" i="5" l="1"/>
  <c r="DJ34" i="3"/>
  <c r="DJ47" i="2"/>
  <c r="DT55" i="8"/>
  <c r="DJ57" i="8"/>
  <c r="DJ58" i="8" s="1"/>
  <c r="DI50" i="9"/>
  <c r="DJ38" i="9"/>
  <c r="DJ49" i="9" l="1"/>
  <c r="DJ76" i="8" s="1"/>
  <c r="DI77" i="8"/>
  <c r="DI32" i="8"/>
  <c r="DJ43" i="3"/>
  <c r="DJ63" i="3"/>
  <c r="ED55" i="8"/>
  <c r="DJ74" i="8"/>
  <c r="DJ58" i="3"/>
  <c r="DJ46" i="6"/>
  <c r="DK75" i="5"/>
  <c r="DJ50" i="5"/>
  <c r="DJ51" i="5" s="1"/>
  <c r="DJ59" i="5" s="1"/>
  <c r="DJ73" i="8" l="1"/>
  <c r="DJ62" i="3"/>
  <c r="DJ45" i="3"/>
  <c r="DJ46" i="3" s="1"/>
  <c r="DI35" i="8"/>
  <c r="DI42" i="8" s="1"/>
  <c r="DI61" i="8" s="1"/>
  <c r="DJ67" i="8"/>
  <c r="DJ68" i="8"/>
  <c r="DJ71" i="8"/>
  <c r="DJ72" i="8"/>
  <c r="DK61" i="2"/>
  <c r="DK32" i="2"/>
  <c r="DK67" i="4"/>
  <c r="DK68" i="4" s="1"/>
  <c r="DJ47" i="6"/>
  <c r="DJ64" i="3"/>
  <c r="DJ49" i="8" l="1"/>
  <c r="DJ47" i="3"/>
  <c r="DJ48" i="6"/>
  <c r="DK31" i="6"/>
  <c r="DK56" i="5"/>
  <c r="DK69" i="4"/>
  <c r="DK30" i="2"/>
  <c r="DK34" i="2" l="1"/>
  <c r="DK38" i="6"/>
  <c r="DK57" i="5"/>
  <c r="DK58" i="5" s="1"/>
  <c r="DJ50" i="6"/>
  <c r="DJ46" i="9"/>
  <c r="DK75" i="8"/>
  <c r="DJ50" i="8"/>
  <c r="DJ51" i="8" s="1"/>
  <c r="DJ59" i="8" s="1"/>
  <c r="DJ77" i="5" l="1"/>
  <c r="DK49" i="6"/>
  <c r="DK76" i="5" s="1"/>
  <c r="DJ32" i="5"/>
  <c r="DK74" i="5"/>
  <c r="DK58" i="2"/>
  <c r="DJ47" i="9"/>
  <c r="DK61" i="3"/>
  <c r="DK32" i="3"/>
  <c r="DK67" i="7"/>
  <c r="DK68" i="7" s="1"/>
  <c r="DK43" i="2"/>
  <c r="DK63" i="2"/>
  <c r="DK64" i="2" l="1"/>
  <c r="DJ48" i="9"/>
  <c r="DK62" i="2"/>
  <c r="DK45" i="2"/>
  <c r="DK46" i="2" s="1"/>
  <c r="DJ35" i="5"/>
  <c r="DJ42" i="5"/>
  <c r="DJ61" i="5" s="1"/>
  <c r="DK73" i="5"/>
  <c r="DK31" i="9"/>
  <c r="DK56" i="8"/>
  <c r="DK69" i="7"/>
  <c r="DK30" i="3"/>
  <c r="DK34" i="3" l="1"/>
  <c r="DK67" i="5"/>
  <c r="DK71" i="5"/>
  <c r="DK68" i="5"/>
  <c r="DK72" i="5"/>
  <c r="DK38" i="9"/>
  <c r="DK47" i="2"/>
  <c r="DK57" i="8"/>
  <c r="DK58" i="8" s="1"/>
  <c r="DJ50" i="9"/>
  <c r="DK74" i="8" l="1"/>
  <c r="DK58" i="3"/>
  <c r="DK49" i="5"/>
  <c r="DK49" i="9"/>
  <c r="DK76" i="8" s="1"/>
  <c r="DK73" i="8" s="1"/>
  <c r="DJ77" i="8"/>
  <c r="DJ32" i="8"/>
  <c r="DK63" i="3"/>
  <c r="DK43" i="3"/>
  <c r="DJ35" i="8" l="1"/>
  <c r="DJ42" i="8" s="1"/>
  <c r="DJ61" i="8" s="1"/>
  <c r="DK62" i="3"/>
  <c r="DK45" i="3"/>
  <c r="DK46" i="3" s="1"/>
  <c r="DK46" i="6"/>
  <c r="DL75" i="5"/>
  <c r="DK50" i="5"/>
  <c r="DK51" i="5" s="1"/>
  <c r="DK59" i="5" s="1"/>
  <c r="DK68" i="8"/>
  <c r="DK67" i="8"/>
  <c r="DK71" i="8"/>
  <c r="DK72" i="8"/>
  <c r="DK64" i="3"/>
  <c r="DK47" i="3" l="1"/>
  <c r="DL61" i="2"/>
  <c r="DL32" i="2"/>
  <c r="DL67" i="4"/>
  <c r="DL68" i="4" s="1"/>
  <c r="DK47" i="6"/>
  <c r="DK49" i="8"/>
  <c r="DK46" i="9" l="1"/>
  <c r="DL75" i="8"/>
  <c r="DK50" i="8"/>
  <c r="DK51" i="8" s="1"/>
  <c r="DK59" i="8" s="1"/>
  <c r="DK48" i="6"/>
  <c r="DL31" i="6"/>
  <c r="DL56" i="5"/>
  <c r="DL69" i="4"/>
  <c r="DL30" i="2"/>
  <c r="DL57" i="5" l="1"/>
  <c r="DL58" i="5" s="1"/>
  <c r="DL34" i="2"/>
  <c r="DK50" i="6"/>
  <c r="DL61" i="3"/>
  <c r="DL32" i="3"/>
  <c r="DL67" i="7"/>
  <c r="DL68" i="7" s="1"/>
  <c r="DL38" i="6"/>
  <c r="DK47" i="9"/>
  <c r="DL31" i="9" l="1"/>
  <c r="DL56" i="8"/>
  <c r="DL69" i="7"/>
  <c r="DL30" i="3"/>
  <c r="DL49" i="6"/>
  <c r="DL76" i="5" s="1"/>
  <c r="DK77" i="5"/>
  <c r="DK32" i="5"/>
  <c r="DL74" i="5"/>
  <c r="DL58" i="2"/>
  <c r="DL63" i="2"/>
  <c r="DL43" i="2"/>
  <c r="DK48" i="9"/>
  <c r="DL64" i="2" l="1"/>
  <c r="DK35" i="5"/>
  <c r="DK42" i="5"/>
  <c r="DK61" i="5" s="1"/>
  <c r="DL73" i="5"/>
  <c r="DK50" i="9"/>
  <c r="DL34" i="3"/>
  <c r="DL57" i="8"/>
  <c r="DL58" i="8" s="1"/>
  <c r="DL62" i="2"/>
  <c r="DL45" i="2"/>
  <c r="DL46" i="2" s="1"/>
  <c r="DL38" i="9"/>
  <c r="DL43" i="3" l="1"/>
  <c r="DL63" i="3"/>
  <c r="DL49" i="9"/>
  <c r="DL76" i="8" s="1"/>
  <c r="DK77" i="8"/>
  <c r="DK32" i="8"/>
  <c r="DL47" i="2"/>
  <c r="DL68" i="5"/>
  <c r="DL71" i="5"/>
  <c r="DL67" i="5"/>
  <c r="DL72" i="5"/>
  <c r="DL74" i="8"/>
  <c r="DL58" i="3"/>
  <c r="DL64" i="3" s="1"/>
  <c r="DL73" i="8" l="1"/>
  <c r="DL49" i="5"/>
  <c r="DL46" i="6"/>
  <c r="DM75" i="5"/>
  <c r="DL50" i="5"/>
  <c r="DL51" i="5"/>
  <c r="DL59" i="5" s="1"/>
  <c r="DK35" i="8"/>
  <c r="DK42" i="8" s="1"/>
  <c r="DK61" i="8" s="1"/>
  <c r="DL71" i="8"/>
  <c r="DL67" i="8"/>
  <c r="DL68" i="8"/>
  <c r="DL72" i="8"/>
  <c r="DL45" i="3"/>
  <c r="DL46" i="3" s="1"/>
  <c r="DL62" i="3"/>
  <c r="DL49" i="8" l="1"/>
  <c r="DL46" i="9"/>
  <c r="DM75" i="8"/>
  <c r="DL50" i="8"/>
  <c r="DL51" i="8" s="1"/>
  <c r="DL59" i="8" s="1"/>
  <c r="DM61" i="2"/>
  <c r="DM32" i="2"/>
  <c r="DM67" i="4"/>
  <c r="DM68" i="4" s="1"/>
  <c r="DL47" i="3"/>
  <c r="DL47" i="6"/>
  <c r="DL48" i="6" l="1"/>
  <c r="DM61" i="3"/>
  <c r="DM32" i="3"/>
  <c r="DM67" i="7"/>
  <c r="DM68" i="7" s="1"/>
  <c r="DM31" i="6"/>
  <c r="DM38" i="6" s="1"/>
  <c r="DM56" i="5"/>
  <c r="DM69" i="4"/>
  <c r="DM30" i="2"/>
  <c r="DM34" i="2" s="1"/>
  <c r="DL47" i="9"/>
  <c r="DM74" i="5" l="1"/>
  <c r="DM58" i="2"/>
  <c r="DM31" i="9"/>
  <c r="DM38" i="9" s="1"/>
  <c r="DM56" i="8"/>
  <c r="DM69" i="7"/>
  <c r="DM30" i="3"/>
  <c r="DM34" i="3" s="1"/>
  <c r="DL48" i="9"/>
  <c r="DM57" i="5"/>
  <c r="DM58" i="5" s="1"/>
  <c r="DL50" i="6"/>
  <c r="DM63" i="2"/>
  <c r="DM43" i="2"/>
  <c r="DM64" i="2" l="1"/>
  <c r="DM43" i="3"/>
  <c r="DM63" i="3"/>
  <c r="DL50" i="9"/>
  <c r="DM57" i="8"/>
  <c r="DM58" i="8" s="1"/>
  <c r="DM49" i="6"/>
  <c r="DM76" i="5" s="1"/>
  <c r="DM73" i="5" s="1"/>
  <c r="DL77" i="5"/>
  <c r="DL32" i="5"/>
  <c r="DM74" i="8"/>
  <c r="DM58" i="3"/>
  <c r="DM62" i="2"/>
  <c r="DM45" i="2"/>
  <c r="DM46" i="2" s="1"/>
  <c r="DM47" i="2" s="1"/>
  <c r="DL35" i="5" l="1"/>
  <c r="DL42" i="5"/>
  <c r="DL61" i="5" s="1"/>
  <c r="DM67" i="5"/>
  <c r="DM71" i="5"/>
  <c r="DM68" i="5"/>
  <c r="DM72" i="5"/>
  <c r="DM49" i="9"/>
  <c r="DM76" i="8" s="1"/>
  <c r="DM73" i="8" s="1"/>
  <c r="DL77" i="8"/>
  <c r="DL32" i="8"/>
  <c r="DM62" i="3"/>
  <c r="DM45" i="3"/>
  <c r="DM46" i="3" s="1"/>
  <c r="DM47" i="3" s="1"/>
  <c r="DM64" i="3"/>
  <c r="DL35" i="8" l="1"/>
  <c r="DL42" i="8" s="1"/>
  <c r="DL61" i="8" s="1"/>
  <c r="DM67" i="8"/>
  <c r="DM68" i="8"/>
  <c r="DM71" i="8"/>
  <c r="DM72" i="8"/>
  <c r="DM49" i="5"/>
  <c r="DM49" i="8" l="1"/>
  <c r="DM46" i="9"/>
  <c r="DM47" i="9" s="1"/>
  <c r="DM48" i="9" s="1"/>
  <c r="DM50" i="9" s="1"/>
  <c r="DN75" i="8"/>
  <c r="DM50" i="8"/>
  <c r="DM51" i="8"/>
  <c r="DM59" i="8" s="1"/>
  <c r="DM46" i="6"/>
  <c r="DM47" i="6" s="1"/>
  <c r="DM48" i="6" s="1"/>
  <c r="DM50" i="6" s="1"/>
  <c r="DN75" i="5"/>
  <c r="DM50" i="5"/>
  <c r="DM51" i="5" s="1"/>
  <c r="DM59" i="5" s="1"/>
  <c r="DN61" i="2" l="1"/>
  <c r="DN32" i="2"/>
  <c r="DN67" i="4"/>
  <c r="DN68" i="4" s="1"/>
  <c r="DN61" i="3"/>
  <c r="DN32" i="3"/>
  <c r="DN67" i="7"/>
  <c r="DN68" i="7" s="1"/>
  <c r="DN49" i="6"/>
  <c r="DN76" i="5" s="1"/>
  <c r="DM77" i="5"/>
  <c r="DM32" i="5"/>
  <c r="DN49" i="9"/>
  <c r="DN76" i="8" s="1"/>
  <c r="DM77" i="8"/>
  <c r="DM32" i="8"/>
  <c r="DN31" i="6" l="1"/>
  <c r="DN38" i="6" s="1"/>
  <c r="DN56" i="5"/>
  <c r="DN69" i="4"/>
  <c r="DN30" i="2"/>
  <c r="DN34" i="2" s="1"/>
  <c r="DM35" i="8"/>
  <c r="DM42" i="8" s="1"/>
  <c r="DM61" i="8" s="1"/>
  <c r="DM35" i="5"/>
  <c r="DM42" i="5" s="1"/>
  <c r="DM61" i="5" s="1"/>
  <c r="DN31" i="9"/>
  <c r="DN38" i="9" s="1"/>
  <c r="DN56" i="8"/>
  <c r="DN69" i="7"/>
  <c r="DN30" i="3"/>
  <c r="DN34" i="3" s="1"/>
  <c r="DN57" i="8" l="1"/>
  <c r="DN58" i="8" s="1"/>
  <c r="DN58" i="3"/>
  <c r="DN74" i="8"/>
  <c r="DN73" i="8" s="1"/>
  <c r="DN57" i="5"/>
  <c r="DN58" i="5" s="1"/>
  <c r="DN74" i="5"/>
  <c r="DN73" i="5" s="1"/>
  <c r="DN58" i="2"/>
  <c r="DN63" i="3"/>
  <c r="DN43" i="3"/>
  <c r="DN43" i="2"/>
  <c r="DN63" i="2"/>
  <c r="DN64" i="2" l="1"/>
  <c r="DN68" i="5"/>
  <c r="DN71" i="5"/>
  <c r="DN67" i="5"/>
  <c r="DN72" i="5"/>
  <c r="DN64" i="3"/>
  <c r="DN45" i="3"/>
  <c r="DN46" i="3" s="1"/>
  <c r="DN47" i="3" s="1"/>
  <c r="DN62" i="3"/>
  <c r="DN68" i="8"/>
  <c r="DN71" i="8"/>
  <c r="DN67" i="8"/>
  <c r="DN72" i="8"/>
  <c r="DN62" i="2"/>
  <c r="DN45" i="2"/>
  <c r="DN46" i="2" s="1"/>
  <c r="DN47" i="2" s="1"/>
  <c r="DN49" i="8" l="1"/>
  <c r="DN49" i="5"/>
  <c r="DN46" i="9"/>
  <c r="DN47" i="9" s="1"/>
  <c r="DN48" i="9" s="1"/>
  <c r="DN50" i="9" s="1"/>
  <c r="DO75" i="8"/>
  <c r="DN50" i="8"/>
  <c r="DN51" i="8"/>
  <c r="DN59" i="8" s="1"/>
  <c r="DN46" i="6"/>
  <c r="DN47" i="6" s="1"/>
  <c r="DN48" i="6" s="1"/>
  <c r="DN50" i="6" s="1"/>
  <c r="DO75" i="5"/>
  <c r="DN50" i="5"/>
  <c r="DN51" i="5" s="1"/>
  <c r="DN59" i="5" s="1"/>
  <c r="DO61" i="3" l="1"/>
  <c r="DO32" i="3"/>
  <c r="DO67" i="7"/>
  <c r="DO68" i="7" s="1"/>
  <c r="DO61" i="2"/>
  <c r="DO32" i="2"/>
  <c r="DO67" i="4"/>
  <c r="DO68" i="4" s="1"/>
  <c r="DO49" i="6"/>
  <c r="DO76" i="5" s="1"/>
  <c r="DN77" i="5"/>
  <c r="DN32" i="5"/>
  <c r="DO49" i="9"/>
  <c r="DO76" i="8" s="1"/>
  <c r="DN77" i="8"/>
  <c r="DN32" i="8"/>
  <c r="DO31" i="9" l="1"/>
  <c r="DO38" i="9" s="1"/>
  <c r="DO56" i="8"/>
  <c r="DO69" i="7"/>
  <c r="DO30" i="3"/>
  <c r="DO34" i="3" s="1"/>
  <c r="DN35" i="5"/>
  <c r="DN42" i="5" s="1"/>
  <c r="DN61" i="5" s="1"/>
  <c r="DO31" i="6"/>
  <c r="DO38" i="6" s="1"/>
  <c r="DO69" i="4"/>
  <c r="DO56" i="5"/>
  <c r="DO30" i="2"/>
  <c r="DO34" i="2" s="1"/>
  <c r="DN35" i="8"/>
  <c r="DN42" i="8" s="1"/>
  <c r="DN61" i="8" s="1"/>
  <c r="DO63" i="3" l="1"/>
  <c r="DO43" i="3"/>
  <c r="DO57" i="5"/>
  <c r="DO58" i="5" s="1"/>
  <c r="DO57" i="8"/>
  <c r="DO58" i="8" s="1"/>
  <c r="DO74" i="5"/>
  <c r="DO73" i="5" s="1"/>
  <c r="DO58" i="2"/>
  <c r="DO74" i="8"/>
  <c r="DO73" i="8" s="1"/>
  <c r="DO58" i="3"/>
  <c r="DO64" i="3" s="1"/>
  <c r="DO63" i="2"/>
  <c r="DO43" i="2"/>
  <c r="DO64" i="2" l="1"/>
  <c r="DO67" i="5"/>
  <c r="DO71" i="5"/>
  <c r="DO68" i="5"/>
  <c r="DO72" i="5"/>
  <c r="DO67" i="8"/>
  <c r="DO71" i="8"/>
  <c r="DO68" i="8"/>
  <c r="DO72" i="8"/>
  <c r="DO45" i="2"/>
  <c r="DO46" i="2" s="1"/>
  <c r="DO47" i="2" s="1"/>
  <c r="DO62" i="2"/>
  <c r="DO45" i="3"/>
  <c r="DO46" i="3" s="1"/>
  <c r="DO47" i="3" s="1"/>
  <c r="DO62" i="3"/>
  <c r="DO49" i="5" l="1"/>
  <c r="DO49" i="8"/>
  <c r="DP75" i="5"/>
  <c r="DO46" i="6"/>
  <c r="DO47" i="6" s="1"/>
  <c r="DO48" i="6" s="1"/>
  <c r="DO50" i="6" s="1"/>
  <c r="DO50" i="5"/>
  <c r="DO51" i="5" s="1"/>
  <c r="DO59" i="5" s="1"/>
  <c r="DP49" i="6" l="1"/>
  <c r="DP76" i="5" s="1"/>
  <c r="DO77" i="5"/>
  <c r="DO32" i="5"/>
  <c r="DP61" i="2"/>
  <c r="DP32" i="2"/>
  <c r="DP67" i="4"/>
  <c r="DP68" i="4" s="1"/>
  <c r="DO46" i="9"/>
  <c r="DO47" i="9" s="1"/>
  <c r="DO48" i="9" s="1"/>
  <c r="DO50" i="9" s="1"/>
  <c r="DP75" i="8"/>
  <c r="DO50" i="8"/>
  <c r="DO51" i="8"/>
  <c r="DO59" i="8" s="1"/>
  <c r="DP61" i="3" l="1"/>
  <c r="DP32" i="3"/>
  <c r="DP67" i="7"/>
  <c r="DP68" i="7" s="1"/>
  <c r="DP49" i="9"/>
  <c r="DP76" i="8" s="1"/>
  <c r="DO77" i="8"/>
  <c r="DO32" i="8"/>
  <c r="DO35" i="5"/>
  <c r="DO42" i="5" s="1"/>
  <c r="DO61" i="5" s="1"/>
  <c r="DP31" i="6"/>
  <c r="DP38" i="6" s="1"/>
  <c r="DP56" i="5"/>
  <c r="DP69" i="4"/>
  <c r="DP30" i="2"/>
  <c r="DP34" i="2" s="1"/>
  <c r="DP57" i="5" l="1"/>
  <c r="DP58" i="5" s="1"/>
  <c r="DP31" i="9"/>
  <c r="DP38" i="9" s="1"/>
  <c r="DP56" i="8"/>
  <c r="DP69" i="7"/>
  <c r="DP30" i="3"/>
  <c r="DP34" i="3" s="1"/>
  <c r="DP74" i="5"/>
  <c r="DP73" i="5" s="1"/>
  <c r="DP58" i="2"/>
  <c r="DO35" i="8"/>
  <c r="DO42" i="8" s="1"/>
  <c r="DO61" i="8" s="1"/>
  <c r="DP63" i="2"/>
  <c r="DP43" i="2"/>
  <c r="DP64" i="2" l="1"/>
  <c r="DP57" i="8"/>
  <c r="DP58" i="8" s="1"/>
  <c r="DP74" i="8"/>
  <c r="DP73" i="8" s="1"/>
  <c r="DP58" i="3"/>
  <c r="DP63" i="3"/>
  <c r="DP43" i="3"/>
  <c r="DP62" i="2"/>
  <c r="DP45" i="2"/>
  <c r="DP46" i="2" s="1"/>
  <c r="DP47" i="2" s="1"/>
  <c r="DP68" i="5"/>
  <c r="DP67" i="5"/>
  <c r="DP71" i="5"/>
  <c r="DP72" i="5"/>
  <c r="DP64" i="3" l="1"/>
  <c r="DP68" i="8"/>
  <c r="DP71" i="8"/>
  <c r="DP67" i="8"/>
  <c r="DP72" i="8"/>
  <c r="DP62" i="3"/>
  <c r="DP45" i="3"/>
  <c r="DP46" i="3" s="1"/>
  <c r="DP47" i="3" s="1"/>
  <c r="DP49" i="5"/>
  <c r="DQ75" i="5" l="1"/>
  <c r="DP46" i="6"/>
  <c r="DP47" i="6" s="1"/>
  <c r="DP48" i="6" s="1"/>
  <c r="DP50" i="6" s="1"/>
  <c r="DP50" i="5"/>
  <c r="DP51" i="5"/>
  <c r="DP59" i="5" s="1"/>
  <c r="DP49" i="8"/>
  <c r="DQ49" i="6" l="1"/>
  <c r="DQ76" i="5" s="1"/>
  <c r="DP77" i="5"/>
  <c r="DP32" i="5"/>
  <c r="DP46" i="9"/>
  <c r="DP47" i="9" s="1"/>
  <c r="DP48" i="9" s="1"/>
  <c r="DP50" i="9" s="1"/>
  <c r="DQ75" i="8"/>
  <c r="DP50" i="8"/>
  <c r="DP51" i="8"/>
  <c r="DP59" i="8" s="1"/>
  <c r="DQ61" i="2"/>
  <c r="DQ32" i="2"/>
  <c r="DQ67" i="4"/>
  <c r="DQ68" i="4" s="1"/>
  <c r="DQ31" i="6" l="1"/>
  <c r="DQ38" i="6" s="1"/>
  <c r="DQ56" i="5"/>
  <c r="DQ69" i="4"/>
  <c r="DQ30" i="2"/>
  <c r="DQ34" i="2" s="1"/>
  <c r="DQ49" i="9"/>
  <c r="DQ76" i="8" s="1"/>
  <c r="DP77" i="8"/>
  <c r="DP32" i="8"/>
  <c r="DQ61" i="3"/>
  <c r="DQ32" i="3"/>
  <c r="DQ67" i="7"/>
  <c r="DQ68" i="7" s="1"/>
  <c r="DP35" i="5"/>
  <c r="DP42" i="5" s="1"/>
  <c r="DP61" i="5" s="1"/>
  <c r="DP35" i="8" l="1"/>
  <c r="DP42" i="8" s="1"/>
  <c r="DP61" i="8" s="1"/>
  <c r="DQ31" i="9"/>
  <c r="DQ38" i="9" s="1"/>
  <c r="DQ56" i="8"/>
  <c r="DQ69" i="7"/>
  <c r="DQ30" i="3"/>
  <c r="DQ34" i="3" s="1"/>
  <c r="DQ63" i="2"/>
  <c r="DQ43" i="2"/>
  <c r="DQ57" i="5"/>
  <c r="DQ58" i="5" s="1"/>
  <c r="DQ74" i="5"/>
  <c r="DQ73" i="5" s="1"/>
  <c r="DQ58" i="2"/>
  <c r="DQ43" i="3" l="1"/>
  <c r="DQ63" i="3"/>
  <c r="DQ57" i="8"/>
  <c r="DQ58" i="8" s="1"/>
  <c r="DQ74" i="8"/>
  <c r="DQ73" i="8" s="1"/>
  <c r="DQ58" i="3"/>
  <c r="DQ64" i="3" s="1"/>
  <c r="DQ64" i="2"/>
  <c r="DQ45" i="2"/>
  <c r="DQ46" i="2" s="1"/>
  <c r="DQ47" i="2" s="1"/>
  <c r="DQ62" i="2"/>
  <c r="DQ71" i="5"/>
  <c r="DQ68" i="5"/>
  <c r="DQ67" i="5"/>
  <c r="DQ72" i="5"/>
  <c r="DQ49" i="5" l="1"/>
  <c r="DQ46" i="6"/>
  <c r="DQ47" i="6" s="1"/>
  <c r="DQ48" i="6" s="1"/>
  <c r="DQ50" i="6" s="1"/>
  <c r="DR75" i="5"/>
  <c r="DQ50" i="5"/>
  <c r="DQ51" i="5" s="1"/>
  <c r="DQ59" i="5" s="1"/>
  <c r="DQ62" i="3"/>
  <c r="DQ45" i="3"/>
  <c r="DQ46" i="3" s="1"/>
  <c r="DQ47" i="3" s="1"/>
  <c r="DQ67" i="8"/>
  <c r="DQ71" i="8"/>
  <c r="DQ68" i="8"/>
  <c r="DQ72" i="8"/>
  <c r="DR61" i="2" l="1"/>
  <c r="DR32" i="2"/>
  <c r="DR67" i="4"/>
  <c r="DR68" i="4" s="1"/>
  <c r="DQ49" i="8"/>
  <c r="DR49" i="6"/>
  <c r="DR76" i="5" s="1"/>
  <c r="DQ77" i="5"/>
  <c r="DQ32" i="5"/>
  <c r="DQ46" i="9" l="1"/>
  <c r="DQ47" i="9" s="1"/>
  <c r="DQ48" i="9" s="1"/>
  <c r="DQ50" i="9" s="1"/>
  <c r="DR75" i="8"/>
  <c r="DQ50" i="8"/>
  <c r="DQ51" i="8"/>
  <c r="DQ59" i="8" s="1"/>
  <c r="DR31" i="6"/>
  <c r="DR38" i="6" s="1"/>
  <c r="DR56" i="5"/>
  <c r="DR69" i="4"/>
  <c r="DR30" i="2"/>
  <c r="DR34" i="2" s="1"/>
  <c r="DQ35" i="5"/>
  <c r="DQ42" i="5" s="1"/>
  <c r="DQ61" i="5" s="1"/>
  <c r="DR63" i="2" l="1"/>
  <c r="DR43" i="2"/>
  <c r="DR61" i="3"/>
  <c r="DR32" i="3"/>
  <c r="DR67" i="7"/>
  <c r="DR68" i="7" s="1"/>
  <c r="DR57" i="5"/>
  <c r="DR58" i="5" s="1"/>
  <c r="DR74" i="5"/>
  <c r="DR73" i="5" s="1"/>
  <c r="DR58" i="2"/>
  <c r="DR64" i="2" s="1"/>
  <c r="DR49" i="9"/>
  <c r="DR76" i="8" s="1"/>
  <c r="DQ77" i="8"/>
  <c r="DQ32" i="8"/>
  <c r="DR71" i="5" l="1"/>
  <c r="DR68" i="5"/>
  <c r="DR67" i="5"/>
  <c r="DR72" i="5"/>
  <c r="DR31" i="9"/>
  <c r="DR38" i="9" s="1"/>
  <c r="DR56" i="8"/>
  <c r="DR69" i="7"/>
  <c r="DR30" i="3"/>
  <c r="DR34" i="3" s="1"/>
  <c r="DQ35" i="8"/>
  <c r="DQ42" i="8" s="1"/>
  <c r="DQ61" i="8" s="1"/>
  <c r="DR62" i="2"/>
  <c r="DR45" i="2"/>
  <c r="DR46" i="2" s="1"/>
  <c r="DR47" i="2" s="1"/>
  <c r="DR49" i="5" l="1"/>
  <c r="DR57" i="8"/>
  <c r="DR58" i="8" s="1"/>
  <c r="DR74" i="8"/>
  <c r="DR73" i="8" s="1"/>
  <c r="DR58" i="3"/>
  <c r="DR63" i="3"/>
  <c r="DR43" i="3"/>
  <c r="DR46" i="6"/>
  <c r="DR47" i="6" s="1"/>
  <c r="DR48" i="6" s="1"/>
  <c r="DR50" i="6" s="1"/>
  <c r="DS75" i="5"/>
  <c r="DR50" i="5"/>
  <c r="DR51" i="5" s="1"/>
  <c r="DR59" i="5" s="1"/>
  <c r="DR64" i="3" l="1"/>
  <c r="DS49" i="6"/>
  <c r="DS76" i="5" s="1"/>
  <c r="DR77" i="5"/>
  <c r="DR32" i="5"/>
  <c r="DS61" i="2"/>
  <c r="DS32" i="2"/>
  <c r="DS67" i="4"/>
  <c r="DS68" i="4" s="1"/>
  <c r="DR62" i="3"/>
  <c r="DR45" i="3"/>
  <c r="DR46" i="3" s="1"/>
  <c r="DR47" i="3" s="1"/>
  <c r="DR68" i="8"/>
  <c r="DR71" i="8"/>
  <c r="DR49" i="8" s="1"/>
  <c r="DR67" i="8"/>
  <c r="DR72" i="8"/>
  <c r="DR46" i="9" l="1"/>
  <c r="DR47" i="9" s="1"/>
  <c r="DR48" i="9" s="1"/>
  <c r="DR50" i="9" s="1"/>
  <c r="DS75" i="8"/>
  <c r="DR50" i="8"/>
  <c r="DR51" i="8" s="1"/>
  <c r="DR59" i="8" s="1"/>
  <c r="DS31" i="6"/>
  <c r="DS38" i="6" s="1"/>
  <c r="DS56" i="5"/>
  <c r="DS69" i="4"/>
  <c r="DS30" i="2"/>
  <c r="DS34" i="2" s="1"/>
  <c r="DR35" i="5"/>
  <c r="DR42" i="5" s="1"/>
  <c r="DR61" i="5" s="1"/>
  <c r="DS57" i="5" l="1"/>
  <c r="DS58" i="5" s="1"/>
  <c r="DS61" i="3"/>
  <c r="DS32" i="3"/>
  <c r="DS67" i="7"/>
  <c r="DS68" i="7" s="1"/>
  <c r="DS74" i="5"/>
  <c r="DS73" i="5" s="1"/>
  <c r="DS58" i="2"/>
  <c r="DS43" i="2"/>
  <c r="DS63" i="2"/>
  <c r="DS49" i="9"/>
  <c r="DS76" i="8" s="1"/>
  <c r="DR77" i="8"/>
  <c r="DR32" i="8"/>
  <c r="DS62" i="2" l="1"/>
  <c r="DS45" i="2"/>
  <c r="DS46" i="2" s="1"/>
  <c r="DS47" i="2" s="1"/>
  <c r="DS31" i="9"/>
  <c r="DS38" i="9" s="1"/>
  <c r="DS56" i="8"/>
  <c r="DS69" i="7"/>
  <c r="DS30" i="3"/>
  <c r="DS34" i="3" s="1"/>
  <c r="DS67" i="5"/>
  <c r="DS68" i="5"/>
  <c r="DS71" i="5"/>
  <c r="DS72" i="5"/>
  <c r="DS64" i="2"/>
  <c r="DR35" i="8"/>
  <c r="DR42" i="8" s="1"/>
  <c r="DR61" i="8" s="1"/>
  <c r="DS49" i="5" l="1"/>
  <c r="DS74" i="8"/>
  <c r="DS73" i="8" s="1"/>
  <c r="DS58" i="3"/>
  <c r="DS63" i="3"/>
  <c r="DS43" i="3"/>
  <c r="DS57" i="8"/>
  <c r="DS58" i="8" s="1"/>
  <c r="DS64" i="3" l="1"/>
  <c r="DS62" i="3"/>
  <c r="DS45" i="3"/>
  <c r="DS46" i="3" s="1"/>
  <c r="DS47" i="3" s="1"/>
  <c r="DS67" i="8"/>
  <c r="DS71" i="8"/>
  <c r="DS68" i="8"/>
  <c r="DS72" i="8"/>
  <c r="DS46" i="6"/>
  <c r="DS47" i="6" s="1"/>
  <c r="DS48" i="6" s="1"/>
  <c r="DS50" i="6" s="1"/>
  <c r="DT75" i="5"/>
  <c r="DS50" i="5"/>
  <c r="DS51" i="5" s="1"/>
  <c r="DS59" i="5" s="1"/>
  <c r="DT49" i="6" l="1"/>
  <c r="DS77" i="5"/>
  <c r="DS32" i="5"/>
  <c r="DT61" i="2"/>
  <c r="DT32" i="2"/>
  <c r="DT67" i="4"/>
  <c r="DT68" i="4" s="1"/>
  <c r="DU66" i="4"/>
  <c r="DV66" i="4"/>
  <c r="DW66" i="4"/>
  <c r="DX66" i="4"/>
  <c r="DY66" i="4"/>
  <c r="DZ66" i="4"/>
  <c r="EA66" i="4"/>
  <c r="EB66" i="4"/>
  <c r="EC66" i="4"/>
  <c r="ED66" i="4"/>
  <c r="DS49" i="8"/>
  <c r="DY61" i="2" l="1"/>
  <c r="DY67" i="4"/>
  <c r="DW61" i="2"/>
  <c r="DW67" i="4"/>
  <c r="DV61" i="2"/>
  <c r="DV67" i="4"/>
  <c r="DU61" i="2"/>
  <c r="DU67" i="4"/>
  <c r="DT31" i="6"/>
  <c r="DT56" i="5"/>
  <c r="DT69" i="4"/>
  <c r="DT30" i="2"/>
  <c r="DS46" i="9"/>
  <c r="DS47" i="9" s="1"/>
  <c r="DS48" i="9" s="1"/>
  <c r="DS50" i="9" s="1"/>
  <c r="DT75" i="8"/>
  <c r="DS50" i="8"/>
  <c r="DS51" i="8" s="1"/>
  <c r="DS59" i="8" s="1"/>
  <c r="DU32" i="2"/>
  <c r="DV32" i="2"/>
  <c r="DW32" i="2"/>
  <c r="DX32" i="2"/>
  <c r="DY32" i="2"/>
  <c r="DZ32" i="2"/>
  <c r="EA32" i="2"/>
  <c r="EB32" i="2"/>
  <c r="EC32" i="2"/>
  <c r="ED32" i="2"/>
  <c r="ED61" i="2"/>
  <c r="ED67" i="4"/>
  <c r="EC61" i="2"/>
  <c r="EC67" i="4"/>
  <c r="EB61" i="2"/>
  <c r="EB67" i="4"/>
  <c r="DS35" i="5"/>
  <c r="DS42" i="5" s="1"/>
  <c r="DS61" i="5" s="1"/>
  <c r="EA61" i="2"/>
  <c r="EA67" i="4"/>
  <c r="DX61" i="2"/>
  <c r="DX67" i="4"/>
  <c r="DZ61" i="2"/>
  <c r="DZ67" i="4"/>
  <c r="DT76" i="5"/>
  <c r="ED49" i="6"/>
  <c r="DT34" i="2" l="1"/>
  <c r="DU30" i="2"/>
  <c r="DV30" i="2"/>
  <c r="DW30" i="2"/>
  <c r="DX30" i="2"/>
  <c r="DY30" i="2"/>
  <c r="DZ30" i="2"/>
  <c r="EA30" i="2"/>
  <c r="EB30" i="2"/>
  <c r="EC30" i="2"/>
  <c r="ED30" i="2"/>
  <c r="ED56" i="5"/>
  <c r="DT57" i="5"/>
  <c r="ED57" i="5" s="1"/>
  <c r="DT58" i="5"/>
  <c r="DT38" i="6"/>
  <c r="DU31" i="6"/>
  <c r="DV31" i="6"/>
  <c r="DW31" i="6"/>
  <c r="DX31" i="6"/>
  <c r="DY31" i="6"/>
  <c r="DZ31" i="6"/>
  <c r="EA31" i="6"/>
  <c r="EB31" i="6"/>
  <c r="EC31" i="6"/>
  <c r="ED31" i="6"/>
  <c r="E24" i="4"/>
  <c r="DU68" i="4"/>
  <c r="F24" i="4"/>
  <c r="DV68" i="4"/>
  <c r="L24" i="4"/>
  <c r="EB68" i="4"/>
  <c r="M24" i="4"/>
  <c r="EC68" i="4"/>
  <c r="J24" i="4"/>
  <c r="DZ68" i="4"/>
  <c r="N24" i="4"/>
  <c r="ED68" i="4"/>
  <c r="DT61" i="3"/>
  <c r="DT32" i="3"/>
  <c r="DT67" i="7"/>
  <c r="DT68" i="7" s="1"/>
  <c r="DU66" i="7"/>
  <c r="DV66" i="7"/>
  <c r="DW66" i="7"/>
  <c r="DX66" i="7"/>
  <c r="DY66" i="7"/>
  <c r="DZ66" i="7"/>
  <c r="EA66" i="7"/>
  <c r="EB66" i="7"/>
  <c r="EC66" i="7"/>
  <c r="ED66" i="7"/>
  <c r="G24" i="4"/>
  <c r="DW68" i="4"/>
  <c r="H24" i="4"/>
  <c r="DX68" i="4"/>
  <c r="I24" i="4"/>
  <c r="DY68" i="4"/>
  <c r="K24" i="4"/>
  <c r="EA68" i="4"/>
  <c r="DT49" i="9"/>
  <c r="DS77" i="8"/>
  <c r="DS32" i="8"/>
  <c r="EA61" i="3" l="1"/>
  <c r="EA67" i="7"/>
  <c r="DZ69" i="4"/>
  <c r="J25" i="4"/>
  <c r="EC69" i="4"/>
  <c r="M25" i="4"/>
  <c r="EA69" i="4"/>
  <c r="K25" i="4"/>
  <c r="EB69" i="4"/>
  <c r="L25" i="4"/>
  <c r="DX61" i="3"/>
  <c r="DX67" i="7"/>
  <c r="DZ61" i="3"/>
  <c r="DZ67" i="7"/>
  <c r="DY69" i="4"/>
  <c r="I25" i="4"/>
  <c r="DU61" i="3"/>
  <c r="DU67" i="7"/>
  <c r="DV69" i="4"/>
  <c r="F25" i="4"/>
  <c r="DT31" i="9"/>
  <c r="DT56" i="8"/>
  <c r="DT69" i="7"/>
  <c r="DT30" i="3"/>
  <c r="DY61" i="3"/>
  <c r="DY67" i="7"/>
  <c r="DX69" i="4"/>
  <c r="H25" i="4"/>
  <c r="DU32" i="3"/>
  <c r="DV32" i="3"/>
  <c r="DW32" i="3"/>
  <c r="DX32" i="3"/>
  <c r="DY32" i="3"/>
  <c r="DZ32" i="3"/>
  <c r="EA32" i="3"/>
  <c r="EB32" i="3"/>
  <c r="EC32" i="3"/>
  <c r="ED32" i="3"/>
  <c r="DV61" i="3"/>
  <c r="DV67" i="7"/>
  <c r="DS35" i="8"/>
  <c r="DS42" i="8"/>
  <c r="DS61" i="8" s="1"/>
  <c r="ED61" i="3"/>
  <c r="ED67" i="7"/>
  <c r="DU69" i="4"/>
  <c r="E25" i="4"/>
  <c r="DU38" i="6"/>
  <c r="DV38" i="6"/>
  <c r="DT58" i="2"/>
  <c r="DT74" i="5"/>
  <c r="DT73" i="5" s="1"/>
  <c r="DW38" i="6"/>
  <c r="DX38" i="6"/>
  <c r="DY38" i="6"/>
  <c r="DZ38" i="6"/>
  <c r="EA38" i="6"/>
  <c r="EB38" i="6"/>
  <c r="EC38" i="6"/>
  <c r="ED38" i="6"/>
  <c r="DW61" i="3"/>
  <c r="DW67" i="7"/>
  <c r="DW69" i="4"/>
  <c r="G25" i="4"/>
  <c r="EC61" i="3"/>
  <c r="EC67" i="7"/>
  <c r="ED69" i="4"/>
  <c r="N25" i="4"/>
  <c r="ED58" i="5"/>
  <c r="DT76" i="8"/>
  <c r="ED49" i="9"/>
  <c r="EB61" i="3"/>
  <c r="EB67" i="7"/>
  <c r="DT63" i="2"/>
  <c r="DT43" i="2"/>
  <c r="DU34" i="2"/>
  <c r="DV34" i="2"/>
  <c r="DV63" i="2" s="1"/>
  <c r="DW34" i="2"/>
  <c r="DW63" i="2" s="1"/>
  <c r="DX34" i="2"/>
  <c r="DX63" i="2" s="1"/>
  <c r="DY34" i="2"/>
  <c r="DY63" i="2" s="1"/>
  <c r="DZ34" i="2"/>
  <c r="DZ63" i="2" s="1"/>
  <c r="EA34" i="2"/>
  <c r="EA63" i="2" s="1"/>
  <c r="EB34" i="2"/>
  <c r="EB63" i="2" s="1"/>
  <c r="EC34" i="2"/>
  <c r="EC63" i="2" s="1"/>
  <c r="ED34" i="2"/>
  <c r="ED63" i="2" s="1"/>
  <c r="E15" i="6" l="1"/>
  <c r="DU58" i="2"/>
  <c r="DT34" i="3"/>
  <c r="DU30" i="3"/>
  <c r="DV30" i="3"/>
  <c r="DW30" i="3"/>
  <c r="DX30" i="3"/>
  <c r="DY30" i="3"/>
  <c r="DZ30" i="3"/>
  <c r="EA30" i="3"/>
  <c r="EB30" i="3"/>
  <c r="EC30" i="3"/>
  <c r="ED30" i="3"/>
  <c r="H24" i="7"/>
  <c r="DX68" i="7"/>
  <c r="M15" i="6"/>
  <c r="EC58" i="2"/>
  <c r="EC64" i="2" s="1"/>
  <c r="ED56" i="8"/>
  <c r="DT57" i="8"/>
  <c r="ED57" i="8" s="1"/>
  <c r="DT38" i="9"/>
  <c r="DU31" i="9"/>
  <c r="DV31" i="9"/>
  <c r="DW31" i="9"/>
  <c r="DX31" i="9"/>
  <c r="DY31" i="9"/>
  <c r="DZ31" i="9"/>
  <c r="EA31" i="9"/>
  <c r="EB31" i="9"/>
  <c r="EC31" i="9"/>
  <c r="ED31" i="9"/>
  <c r="L15" i="6"/>
  <c r="EB58" i="2"/>
  <c r="EB64" i="2" s="1"/>
  <c r="K15" i="6"/>
  <c r="EA58" i="2"/>
  <c r="EA64" i="2" s="1"/>
  <c r="N24" i="7"/>
  <c r="ED68" i="7"/>
  <c r="N15" i="6"/>
  <c r="ED58" i="2"/>
  <c r="ED64" i="2" s="1"/>
  <c r="J15" i="6"/>
  <c r="DZ58" i="2"/>
  <c r="DZ64" i="2" s="1"/>
  <c r="E24" i="7"/>
  <c r="DU68" i="7"/>
  <c r="H15" i="6"/>
  <c r="DX58" i="2"/>
  <c r="DX64" i="2" s="1"/>
  <c r="I15" i="6"/>
  <c r="DY58" i="2"/>
  <c r="DY64" i="2" s="1"/>
  <c r="M24" i="7"/>
  <c r="EC68" i="7"/>
  <c r="G15" i="6"/>
  <c r="DW58" i="2"/>
  <c r="DW64" i="2" s="1"/>
  <c r="F24" i="7"/>
  <c r="DV68" i="7"/>
  <c r="DU63" i="2"/>
  <c r="C16" i="2"/>
  <c r="DT62" i="2"/>
  <c r="DT45" i="2"/>
  <c r="DU43" i="2"/>
  <c r="DV43" i="2"/>
  <c r="DV62" i="2" s="1"/>
  <c r="DW43" i="2"/>
  <c r="DW62" i="2" s="1"/>
  <c r="DX43" i="2"/>
  <c r="DX62" i="2" s="1"/>
  <c r="DY43" i="2"/>
  <c r="DZ43" i="2"/>
  <c r="DZ62" i="2" s="1"/>
  <c r="EA43" i="2"/>
  <c r="EB43" i="2"/>
  <c r="EC43" i="2"/>
  <c r="EC62" i="2" s="1"/>
  <c r="ED43" i="2"/>
  <c r="ED62" i="2" s="1"/>
  <c r="DT67" i="5"/>
  <c r="DT68" i="5"/>
  <c r="DT71" i="5"/>
  <c r="DT72" i="5"/>
  <c r="DT64" i="2"/>
  <c r="I24" i="7"/>
  <c r="DY68" i="7"/>
  <c r="J24" i="7"/>
  <c r="DZ68" i="7"/>
  <c r="K24" i="7"/>
  <c r="EA68" i="7"/>
  <c r="L24" i="7"/>
  <c r="EB68" i="7"/>
  <c r="G24" i="7"/>
  <c r="DW68" i="7"/>
  <c r="F15" i="6"/>
  <c r="DV58" i="2"/>
  <c r="DV64" i="2" s="1"/>
  <c r="EB62" i="2" l="1"/>
  <c r="EA62" i="2"/>
  <c r="DY62" i="2"/>
  <c r="DU62" i="2"/>
  <c r="C19" i="2"/>
  <c r="DT46" i="2"/>
  <c r="ED45" i="2"/>
  <c r="DW69" i="7"/>
  <c r="G25" i="7"/>
  <c r="EB69" i="7"/>
  <c r="L25" i="7"/>
  <c r="DU38" i="9"/>
  <c r="DV38" i="9"/>
  <c r="DT74" i="8"/>
  <c r="DT73" i="8" s="1"/>
  <c r="DT58" i="3"/>
  <c r="DW38" i="9"/>
  <c r="DX38" i="9"/>
  <c r="DY38" i="9"/>
  <c r="DZ38" i="9"/>
  <c r="EA38" i="9"/>
  <c r="EB38" i="9"/>
  <c r="EC38" i="9"/>
  <c r="ED38" i="9"/>
  <c r="DT58" i="8"/>
  <c r="DU69" i="7"/>
  <c r="E25" i="7"/>
  <c r="EA69" i="7"/>
  <c r="K25" i="7"/>
  <c r="DV69" i="7"/>
  <c r="F25" i="7"/>
  <c r="DT49" i="5"/>
  <c r="DX69" i="7"/>
  <c r="H25" i="7"/>
  <c r="DT63" i="3"/>
  <c r="DT43" i="3"/>
  <c r="DU34" i="3"/>
  <c r="DV34" i="3"/>
  <c r="DV63" i="3" s="1"/>
  <c r="DW34" i="3"/>
  <c r="DW63" i="3" s="1"/>
  <c r="DX34" i="3"/>
  <c r="DX63" i="3" s="1"/>
  <c r="DY34" i="3"/>
  <c r="DY63" i="3" s="1"/>
  <c r="DZ34" i="3"/>
  <c r="DZ63" i="3" s="1"/>
  <c r="EA34" i="3"/>
  <c r="EA63" i="3" s="1"/>
  <c r="EB34" i="3"/>
  <c r="EB63" i="3" s="1"/>
  <c r="EC34" i="3"/>
  <c r="EC63" i="3" s="1"/>
  <c r="ED34" i="3"/>
  <c r="ED63" i="3" s="1"/>
  <c r="EC69" i="7"/>
  <c r="M25" i="7"/>
  <c r="DU64" i="2"/>
  <c r="DZ69" i="7"/>
  <c r="J25" i="7"/>
  <c r="DY69" i="7"/>
  <c r="I25" i="7"/>
  <c r="ED69" i="7"/>
  <c r="N25" i="7"/>
  <c r="DT68" i="8" l="1"/>
  <c r="DT71" i="8"/>
  <c r="DT67" i="8"/>
  <c r="DT72" i="8"/>
  <c r="F15" i="9"/>
  <c r="DV58" i="3"/>
  <c r="DV64" i="3" s="1"/>
  <c r="DU63" i="3"/>
  <c r="C16" i="3"/>
  <c r="ED58" i="8"/>
  <c r="E15" i="9"/>
  <c r="DU58" i="3"/>
  <c r="DU64" i="3" s="1"/>
  <c r="DT62" i="3"/>
  <c r="DT45" i="3"/>
  <c r="DU43" i="3"/>
  <c r="DV43" i="3"/>
  <c r="DV62" i="3" s="1"/>
  <c r="DW43" i="3"/>
  <c r="DX43" i="3"/>
  <c r="DY43" i="3"/>
  <c r="DZ43" i="3"/>
  <c r="DZ62" i="3" s="1"/>
  <c r="EA43" i="3"/>
  <c r="EB43" i="3"/>
  <c r="EB62" i="3" s="1"/>
  <c r="EC43" i="3"/>
  <c r="EC62" i="3" s="1"/>
  <c r="ED43" i="3"/>
  <c r="ED62" i="3" s="1"/>
  <c r="N15" i="9"/>
  <c r="ED58" i="3"/>
  <c r="ED64" i="3" s="1"/>
  <c r="M15" i="9"/>
  <c r="EC58" i="3"/>
  <c r="EC64" i="3" s="1"/>
  <c r="L15" i="9"/>
  <c r="EB58" i="3"/>
  <c r="EB64" i="3" s="1"/>
  <c r="K15" i="9"/>
  <c r="EA58" i="3"/>
  <c r="EA64" i="3" s="1"/>
  <c r="DT46" i="6"/>
  <c r="DT50" i="5"/>
  <c r="ED50" i="5" s="1"/>
  <c r="N19" i="5" s="1"/>
  <c r="ED49" i="5"/>
  <c r="DT51" i="5"/>
  <c r="J15" i="9"/>
  <c r="DZ58" i="3"/>
  <c r="DZ64" i="3" s="1"/>
  <c r="I15" i="9"/>
  <c r="DY58" i="3"/>
  <c r="DY64" i="3" s="1"/>
  <c r="H15" i="9"/>
  <c r="DX58" i="3"/>
  <c r="DX64" i="3" s="1"/>
  <c r="DT47" i="2"/>
  <c r="DU46" i="2"/>
  <c r="DV46" i="2"/>
  <c r="DW46" i="2"/>
  <c r="DX46" i="2"/>
  <c r="DY46" i="2"/>
  <c r="DZ46" i="2"/>
  <c r="EA46" i="2"/>
  <c r="EB46" i="2"/>
  <c r="EC46" i="2"/>
  <c r="ED46" i="2"/>
  <c r="G15" i="9"/>
  <c r="DW58" i="3"/>
  <c r="DW64" i="3" s="1"/>
  <c r="C20" i="2"/>
  <c r="C21" i="2"/>
  <c r="DT64" i="3"/>
  <c r="DY62" i="3" l="1"/>
  <c r="ED51" i="5"/>
  <c r="DT59" i="5"/>
  <c r="ED59" i="5" s="1"/>
  <c r="DU46" i="6"/>
  <c r="DV46" i="6"/>
  <c r="DT47" i="6"/>
  <c r="DW46" i="6"/>
  <c r="DX46" i="6"/>
  <c r="DY46" i="6"/>
  <c r="DZ46" i="6"/>
  <c r="EA46" i="6"/>
  <c r="EB46" i="6"/>
  <c r="EC46" i="6"/>
  <c r="ED46" i="6"/>
  <c r="EA62" i="3"/>
  <c r="DU47" i="2"/>
  <c r="DV47" i="2"/>
  <c r="DW47" i="2"/>
  <c r="DX47" i="2"/>
  <c r="DY47" i="2"/>
  <c r="DZ47" i="2"/>
  <c r="EA47" i="2"/>
  <c r="EB47" i="2"/>
  <c r="EC47" i="2"/>
  <c r="ED47" i="2"/>
  <c r="DX62" i="3"/>
  <c r="DW62" i="3"/>
  <c r="C19" i="3"/>
  <c r="DU62" i="3"/>
  <c r="DT46" i="3"/>
  <c r="ED45" i="3"/>
  <c r="DT49" i="8"/>
  <c r="DU47" i="6" l="1"/>
  <c r="E17" i="6" s="1"/>
  <c r="DV47" i="6"/>
  <c r="F17" i="6" s="1"/>
  <c r="DW47" i="6"/>
  <c r="G17" i="6" s="1"/>
  <c r="DX47" i="6"/>
  <c r="H17" i="6" s="1"/>
  <c r="DY47" i="6"/>
  <c r="I17" i="6" s="1"/>
  <c r="DZ47" i="6"/>
  <c r="J17" i="6" s="1"/>
  <c r="EA47" i="6"/>
  <c r="K17" i="6" s="1"/>
  <c r="EB47" i="6"/>
  <c r="L17" i="6" s="1"/>
  <c r="EC47" i="6"/>
  <c r="M17" i="6" s="1"/>
  <c r="ED47" i="6"/>
  <c r="N17" i="6" s="1"/>
  <c r="DT48" i="6"/>
  <c r="DT46" i="9"/>
  <c r="DT50" i="8"/>
  <c r="ED50" i="8" s="1"/>
  <c r="N19" i="8" s="1"/>
  <c r="ED49" i="8"/>
  <c r="DT51" i="8"/>
  <c r="DT47" i="3"/>
  <c r="DU46" i="3"/>
  <c r="DV46" i="3"/>
  <c r="DW46" i="3"/>
  <c r="DX46" i="3"/>
  <c r="DY46" i="3"/>
  <c r="DZ46" i="3"/>
  <c r="EA46" i="3"/>
  <c r="EB46" i="3"/>
  <c r="EC46" i="3"/>
  <c r="ED46" i="3"/>
  <c r="C21" i="3"/>
  <c r="C20" i="3"/>
  <c r="DT50" i="6" l="1"/>
  <c r="DU48" i="6"/>
  <c r="DV48" i="6"/>
  <c r="DW48" i="6"/>
  <c r="DX48" i="6"/>
  <c r="DY48" i="6"/>
  <c r="DZ48" i="6"/>
  <c r="EA48" i="6"/>
  <c r="EB48" i="6"/>
  <c r="EC48" i="6"/>
  <c r="ED48" i="6"/>
  <c r="DU46" i="9"/>
  <c r="DV46" i="9"/>
  <c r="DT47" i="9"/>
  <c r="DW46" i="9"/>
  <c r="DX46" i="9"/>
  <c r="DY46" i="9"/>
  <c r="DZ46" i="9"/>
  <c r="EA46" i="9"/>
  <c r="EB46" i="9"/>
  <c r="EC46" i="9"/>
  <c r="ED46" i="9"/>
  <c r="DU47" i="3"/>
  <c r="DV47" i="3"/>
  <c r="DW47" i="3"/>
  <c r="DX47" i="3"/>
  <c r="DY47" i="3"/>
  <c r="DZ47" i="3"/>
  <c r="EA47" i="3"/>
  <c r="EB47" i="3"/>
  <c r="EC47" i="3"/>
  <c r="ED47" i="3"/>
  <c r="ED51" i="8"/>
  <c r="DT59" i="8"/>
  <c r="ED59" i="8" s="1"/>
  <c r="DU47" i="9" l="1"/>
  <c r="E17" i="9" s="1"/>
  <c r="DV47" i="9"/>
  <c r="F17" i="9" s="1"/>
  <c r="DW47" i="9"/>
  <c r="G17" i="9" s="1"/>
  <c r="DX47" i="9"/>
  <c r="H17" i="9" s="1"/>
  <c r="DY47" i="9"/>
  <c r="I17" i="9" s="1"/>
  <c r="DZ47" i="9"/>
  <c r="J17" i="9" s="1"/>
  <c r="EA47" i="9"/>
  <c r="K17" i="9" s="1"/>
  <c r="EB47" i="9"/>
  <c r="L17" i="9" s="1"/>
  <c r="EC47" i="9"/>
  <c r="M17" i="9" s="1"/>
  <c r="ED47" i="9"/>
  <c r="N17" i="9" s="1"/>
  <c r="DT48" i="9"/>
  <c r="DT77" i="5"/>
  <c r="DT32" i="5"/>
  <c r="ED50" i="6"/>
  <c r="N18" i="6" s="1"/>
  <c r="DT50" i="9" l="1"/>
  <c r="DU48" i="9"/>
  <c r="DV48" i="9"/>
  <c r="DW48" i="9"/>
  <c r="DX48" i="9"/>
  <c r="DY48" i="9"/>
  <c r="DZ48" i="9"/>
  <c r="EA48" i="9"/>
  <c r="EB48" i="9"/>
  <c r="EC48" i="9"/>
  <c r="ED48" i="9"/>
  <c r="DT42" i="5"/>
  <c r="DT35" i="5"/>
  <c r="ED35" i="5" s="1"/>
  <c r="ED32" i="5"/>
  <c r="N15" i="5" s="1"/>
  <c r="DT61" i="5" l="1"/>
  <c r="ED42" i="5"/>
  <c r="ED61" i="5" s="1"/>
  <c r="DT77" i="8"/>
  <c r="DT32" i="8"/>
  <c r="ED50" i="9"/>
  <c r="N18" i="9" s="1"/>
  <c r="DT35" i="8" l="1"/>
  <c r="ED35" i="8" s="1"/>
  <c r="ED32" i="8"/>
  <c r="N15" i="8" s="1"/>
  <c r="DT42" i="8" l="1"/>
  <c r="DT61" i="8" l="1"/>
  <c r="ED42" i="8"/>
  <c r="ED61" i="8" s="1"/>
</calcChain>
</file>

<file path=xl/sharedStrings.xml><?xml version="1.0" encoding="utf-8"?>
<sst xmlns="http://schemas.openxmlformats.org/spreadsheetml/2006/main" count="501" uniqueCount="240">
  <si>
    <t>Pleasant Hill - Financial Analysis Explanation</t>
  </si>
  <si>
    <t xml:space="preserve">This attached financial analysis includes an income statement, balance sheet, and statement of cash flows for 10 years, both with and without grant funds is presented.  There is also an analysis of payback period with and without grant.  Disallowed expenses included in the budget template are calculated in the IS as those are operating or service costs covered 100% by Nextlink. </t>
  </si>
  <si>
    <t xml:space="preserve">The assumed take rate for eligible locations is 70%, given the low speeds available to the households in this area the expectation is that take rate will be high.  Revenue is based on pricing of plans from 100/100 to 500/100 with a rented router, ranging in prices from $58.94 to $98.94, with an equal distribution of subscribed plans when calculating revenue in the Income Statements. The subscribers grow over time from year 1 to year 3 as towers become active and households obtain or switch to Nextlink, estimated to be 20% take rate in year 1, 35% in year 2, and 15% in year 3. </t>
  </si>
  <si>
    <t>As indicated in the payback period analysis, this project would not make sufficient ROI without grant funds.  In addition, Pleasant Hill with grant funds is still a payback period greater than 10 years, but is accretive to the area for Nextlink broadly and Nextlink will cover this area in conjunction with surrounding area if grant funds are awarded.</t>
  </si>
  <si>
    <t>WITH GRANT</t>
  </si>
  <si>
    <t>Pro Forma Income Statement Summary</t>
  </si>
  <si>
    <t>Year</t>
  </si>
  <si>
    <t>Monthly Incremental % complete</t>
  </si>
  <si>
    <t>Cumulative complete by year</t>
  </si>
  <si>
    <t>Total subscribers</t>
  </si>
  <si>
    <t>Grant revenue</t>
  </si>
  <si>
    <t>Subscriber fee revenue</t>
  </si>
  <si>
    <t>Total revenue</t>
  </si>
  <si>
    <t>Cost of goods sold</t>
  </si>
  <si>
    <t>Gross profit</t>
  </si>
  <si>
    <t>Total operating expense</t>
  </si>
  <si>
    <t>Operating income</t>
  </si>
  <si>
    <t>Total other expense (income)</t>
  </si>
  <si>
    <t>Net income</t>
  </si>
  <si>
    <t>Pro Forma Income Statement</t>
  </si>
  <si>
    <t>Year:</t>
  </si>
  <si>
    <t>Month:</t>
  </si>
  <si>
    <t>Cumulative % complete</t>
  </si>
  <si>
    <t>Subscriber adds</t>
  </si>
  <si>
    <t>Revenue</t>
  </si>
  <si>
    <t>CAF grant revenue</t>
  </si>
  <si>
    <t>RDOF grant revenue</t>
  </si>
  <si>
    <t>100/100 with router</t>
  </si>
  <si>
    <t>200/100 with router</t>
  </si>
  <si>
    <t>300/100 with router</t>
  </si>
  <si>
    <t>500/100 with router</t>
  </si>
  <si>
    <t>Bandwidth Expense</t>
  </si>
  <si>
    <t>Utilities and rent</t>
  </si>
  <si>
    <t>Data Center</t>
  </si>
  <si>
    <t>Customer license fee</t>
  </si>
  <si>
    <t>Fuel Expenses</t>
  </si>
  <si>
    <t>Gross margin</t>
  </si>
  <si>
    <t>Operating expenses</t>
  </si>
  <si>
    <t>Sales and marketing</t>
  </si>
  <si>
    <t>Technical operations expense</t>
  </si>
  <si>
    <t>Customer support expense</t>
  </si>
  <si>
    <t>G&amp;A expense</t>
  </si>
  <si>
    <t>Operating margin</t>
  </si>
  <si>
    <t>Other expense (income)</t>
  </si>
  <si>
    <t>Depreciation &amp; Amortization</t>
  </si>
  <si>
    <t>Interest expense</t>
  </si>
  <si>
    <t>Net margin</t>
  </si>
  <si>
    <t>ARPU</t>
  </si>
  <si>
    <t>Final build month</t>
  </si>
  <si>
    <t>Pro Forma Balance Sheet Summary</t>
  </si>
  <si>
    <t>Cash</t>
  </si>
  <si>
    <t>Other current assets</t>
  </si>
  <si>
    <t>PPE</t>
  </si>
  <si>
    <t>Current liabilities</t>
  </si>
  <si>
    <t>Debt</t>
  </si>
  <si>
    <t>Retained earnings and equity</t>
  </si>
  <si>
    <t>Pro Forma Balance Sheet</t>
  </si>
  <si>
    <t>Assets</t>
  </si>
  <si>
    <t>Current assets</t>
  </si>
  <si>
    <t>Accounts receivable</t>
  </si>
  <si>
    <t>Inventory</t>
  </si>
  <si>
    <t>Total current assets</t>
  </si>
  <si>
    <t>Property, plant &amp; equipment</t>
  </si>
  <si>
    <t>Network</t>
  </si>
  <si>
    <t>Construction equipment and vehicles</t>
  </si>
  <si>
    <t>Installed equipment  (CPE)</t>
  </si>
  <si>
    <t>Accumulated depreciation</t>
  </si>
  <si>
    <t>Total property, plant &amp; equipment</t>
  </si>
  <si>
    <t>Total assets</t>
  </si>
  <si>
    <t>Liabilities and equity</t>
  </si>
  <si>
    <t>Current Liabilities</t>
  </si>
  <si>
    <t>Accounts Payable</t>
  </si>
  <si>
    <t>Payroll related liabilities</t>
  </si>
  <si>
    <t>Total current liabilities</t>
  </si>
  <si>
    <t>Long-Term Liabilities</t>
  </si>
  <si>
    <t>Total Long-Term Liabilities</t>
  </si>
  <si>
    <t>Total liabilities</t>
  </si>
  <si>
    <t>Equity</t>
  </si>
  <si>
    <t>Required initial investment from Grantee</t>
  </si>
  <si>
    <t>Additional investment outside of Grant proposal</t>
  </si>
  <si>
    <t>Retained Earnings</t>
  </si>
  <si>
    <t>Net Income</t>
  </si>
  <si>
    <t>Total Retained Earnings</t>
  </si>
  <si>
    <t>Total equity</t>
  </si>
  <si>
    <t>Total liabilities and equity</t>
  </si>
  <si>
    <t>Balance check</t>
  </si>
  <si>
    <t>Using equity</t>
  </si>
  <si>
    <t>Initial equity investment into Project</t>
  </si>
  <si>
    <t>Initial equity investment remaining</t>
  </si>
  <si>
    <t>Equity investment into Project</t>
  </si>
  <si>
    <t>Equity distribution from Project</t>
  </si>
  <si>
    <t>Using Debt</t>
  </si>
  <si>
    <t>Debt increase</t>
  </si>
  <si>
    <t>Debt paydown</t>
  </si>
  <si>
    <t>Beginning cash in excess of change in cash</t>
  </si>
  <si>
    <t>Change in cash excluding debt and equity</t>
  </si>
  <si>
    <t>Prior debt balance</t>
  </si>
  <si>
    <t>Begin cash</t>
  </si>
  <si>
    <t>End cash</t>
  </si>
  <si>
    <t>Pro Forma Statement of Cash Flows Summary</t>
  </si>
  <si>
    <t>Net cash from operating activities</t>
  </si>
  <si>
    <t>Net cash used in investing activities</t>
  </si>
  <si>
    <t>Net cash used in financing activities</t>
  </si>
  <si>
    <t>Cash and cash equivalents at end of period</t>
  </si>
  <si>
    <t>Pro Forma Statement of Cash Flows</t>
  </si>
  <si>
    <t>Cash flows from operating activities</t>
  </si>
  <si>
    <t>Net Earnings</t>
  </si>
  <si>
    <t>Adjustments to net earnings</t>
  </si>
  <si>
    <t>Add depreciation</t>
  </si>
  <si>
    <t>Decrease/(Increase) in trade and other receivables</t>
  </si>
  <si>
    <t>Decrease/(Increase) in inventory</t>
  </si>
  <si>
    <t>Increase/(Decrease) in trade payable</t>
  </si>
  <si>
    <t>Increase/(Decrease) in other payables</t>
  </si>
  <si>
    <t>Cash flows from investing activities</t>
  </si>
  <si>
    <t>PPE capital expenditure</t>
  </si>
  <si>
    <t>Cash flows from financing activities</t>
  </si>
  <si>
    <t>APIC - Required initial investment from Grantee</t>
  </si>
  <si>
    <t>APIC - Additional investment outside of Grant proposal</t>
  </si>
  <si>
    <t xml:space="preserve">Increase/(Decrease) to Long-term Liabilities </t>
  </si>
  <si>
    <t>Net increase/Decrease in cash and cash equivalents</t>
  </si>
  <si>
    <t>Cash and cash equivalents at beginning of period</t>
  </si>
  <si>
    <t>WITHOUT GRANT</t>
  </si>
  <si>
    <t>Capex Summary</t>
  </si>
  <si>
    <t>Incremental % complete by year</t>
  </si>
  <si>
    <t>Work day ramping reduction (start of year)</t>
  </si>
  <si>
    <t>Incremental CPE market penetration</t>
  </si>
  <si>
    <t># of towers</t>
  </si>
  <si>
    <t># of towers to upgrade</t>
  </si>
  <si>
    <t># of towers to lease</t>
  </si>
  <si>
    <t># of towers to build</t>
  </si>
  <si>
    <t># of days per tower/days per tower</t>
  </si>
  <si>
    <t>Days for build</t>
  </si>
  <si>
    <t>Total Tower network capex</t>
  </si>
  <si>
    <t>Total Tower and Install capex</t>
  </si>
  <si>
    <t>Cost per Tower</t>
  </si>
  <si>
    <t>Passed locations</t>
  </si>
  <si>
    <t>Take rate households &amp; businesses</t>
  </si>
  <si>
    <t>Cost per passed location</t>
  </si>
  <si>
    <t>Capital expenditures</t>
  </si>
  <si>
    <t>Total</t>
  </si>
  <si>
    <t>Incremental market penetration</t>
  </si>
  <si>
    <t>N</t>
  </si>
  <si>
    <t>Monthly Incremental market penetration</t>
  </si>
  <si>
    <t>Cumulative subscriber adds</t>
  </si>
  <si>
    <t>Workdays</t>
  </si>
  <si>
    <t>Work days in month</t>
  </si>
  <si>
    <t>Holidays</t>
  </si>
  <si>
    <t>Winter reduction</t>
  </si>
  <si>
    <t>Work day ramping reduction</t>
  </si>
  <si>
    <t>Work days in month (reduced for ramping and holidays)</t>
  </si>
  <si>
    <t>Incremental % of tower build complete</t>
  </si>
  <si>
    <t>Engineering costs</t>
  </si>
  <si>
    <t>Engineering &amp; Permiting</t>
  </si>
  <si>
    <t>Site Acquisition</t>
  </si>
  <si>
    <t>Construction Management</t>
  </si>
  <si>
    <t>One project Manager, at 5% of time for project build</t>
  </si>
  <si>
    <t>Construction</t>
  </si>
  <si>
    <t>Construction crew labor</t>
  </si>
  <si>
    <t>Tower materials</t>
  </si>
  <si>
    <t>Foreman at 10% of time coordinating project build</t>
  </si>
  <si>
    <t>Directing contracted crews above</t>
  </si>
  <si>
    <t>Total construction</t>
  </si>
  <si>
    <t>EML</t>
  </si>
  <si>
    <t>Backhaul</t>
  </si>
  <si>
    <t>AP</t>
  </si>
  <si>
    <t>Materials</t>
  </si>
  <si>
    <t>Cabinet</t>
  </si>
  <si>
    <t>Labor</t>
  </si>
  <si>
    <t>Backhaul upgrade</t>
  </si>
  <si>
    <t>AP upgrade</t>
  </si>
  <si>
    <t>Materials upgrade</t>
  </si>
  <si>
    <t>Cabinets upgrade</t>
  </si>
  <si>
    <t>Labor upgrade</t>
  </si>
  <si>
    <t>Fiber middle mile connect</t>
  </si>
  <si>
    <t>Total EML</t>
  </si>
  <si>
    <t>Backhaul, AP, Cabinets, Equipment Materials, and Labor</t>
  </si>
  <si>
    <t>Total capex tower network (property, plant &amp; equipment)</t>
  </si>
  <si>
    <t>Install vehicles</t>
  </si>
  <si>
    <t>Monthly capacity per vehicle</t>
  </si>
  <si>
    <t>2 installs per day</t>
  </si>
  <si>
    <t>Installation vehicles needed</t>
  </si>
  <si>
    <t>Add one service vehicle</t>
  </si>
  <si>
    <t>Incremental installation vehicles</t>
  </si>
  <si>
    <t>Install vehicle costs plus loadout of tools and starting inventory</t>
  </si>
  <si>
    <t>Installed equipment (CPE) net of customer charges</t>
  </si>
  <si>
    <t>Install labor net of charges</t>
  </si>
  <si>
    <t>Total install capex</t>
  </si>
  <si>
    <t>Total capex (property, plant &amp; equipment) with Install</t>
  </si>
  <si>
    <t>Cumulative asset costs</t>
  </si>
  <si>
    <t>Cumulative network and engineering costs</t>
  </si>
  <si>
    <t>Cumulative fiber construction equipment costs</t>
  </si>
  <si>
    <t>Cumulative labor / contractor costs</t>
  </si>
  <si>
    <t>Cumulative install vehicle costs</t>
  </si>
  <si>
    <t>Cumulative install capex costs</t>
  </si>
  <si>
    <t>Total cumulative costs</t>
  </si>
  <si>
    <t>Depreciation</t>
  </si>
  <si>
    <t>Life in months</t>
  </si>
  <si>
    <t>Network and engineering costs</t>
  </si>
  <si>
    <t>Fiber construction equipment costs</t>
  </si>
  <si>
    <t>Labor / contractor costs</t>
  </si>
  <si>
    <t>Install vehicle costs</t>
  </si>
  <si>
    <t>Install capex costs</t>
  </si>
  <si>
    <t>Cumulative network and engineering accum deprec</t>
  </si>
  <si>
    <t>Cumulative fiber construction equipment accum deprec</t>
  </si>
  <si>
    <t>Cumulative labor / contractor accum deprec</t>
  </si>
  <si>
    <t>Cumulative install vehicle accum deprec</t>
  </si>
  <si>
    <t>Cumulative install capex accum deprec</t>
  </si>
  <si>
    <t>Payback Period Summary with Grant Support</t>
  </si>
  <si>
    <t>Grant %</t>
  </si>
  <si>
    <t>Operating cash flows</t>
  </si>
  <si>
    <t>Grantee investment</t>
  </si>
  <si>
    <t>NWC funding</t>
  </si>
  <si>
    <t>Net cash flows</t>
  </si>
  <si>
    <t>Payback Period (months)</t>
  </si>
  <si>
    <t>Payback Period (years)</t>
  </si>
  <si>
    <t>Payback Period Calculation with Grant Support</t>
  </si>
  <si>
    <t>After-tax operating income</t>
  </si>
  <si>
    <t>less: Grant</t>
  </si>
  <si>
    <t>plus: Interest expense</t>
  </si>
  <si>
    <t>plus: Depreciation</t>
  </si>
  <si>
    <t>Grantee cash flow for capital investment</t>
  </si>
  <si>
    <t>Investment - Capital expenditures</t>
  </si>
  <si>
    <t>Less grant discount</t>
  </si>
  <si>
    <t>Investment - Capital expenditures - discounted</t>
  </si>
  <si>
    <t>Change in NWC</t>
  </si>
  <si>
    <t>Net cash flows from investments</t>
  </si>
  <si>
    <t>Cumulative net cash flows</t>
  </si>
  <si>
    <t>Payback period (months)</t>
  </si>
  <si>
    <t>Payback period (years)</t>
  </si>
  <si>
    <t>*Tower construction begins</t>
  </si>
  <si>
    <t>Check - SCF cash flow without equity or debt</t>
  </si>
  <si>
    <t>Removed Grant %</t>
  </si>
  <si>
    <t>Removed Grant funds</t>
  </si>
  <si>
    <t>Remove interest expense added back above to get back to SCF</t>
  </si>
  <si>
    <t>Variance</t>
  </si>
  <si>
    <t>Recalc standard cash flow</t>
  </si>
  <si>
    <t>Recalc standard cash flow variance</t>
  </si>
  <si>
    <t>*Initial required grantee investment is cash outflow from grantee perspective, excluded above and considered in the share of capital expenditures. For NPV it is considered cash inflow as an offset of capital investment for the project, much like grant revenue and RDOF revenue on the P&amp;L, except it is through equity.</t>
  </si>
  <si>
    <t>Payback Period Summary without Grant Support</t>
  </si>
  <si>
    <t>Payback Period Calculation without Grant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</si>
</sst>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409]mmm\-yy;@"/>
    <numFmt numFmtId="167" formatCode="#,##0.0%_);\(#,##0.0\)%;\-_);@"/>
    <numFmt numFmtId="168" formatCode="_(* #,##0.0%_);_(* \(#,##0.0%\);_(* &quot;-&quot;??_);_(@_)"/>
    <numFmt numFmtId="169" formatCode="_(* #,##0.0_);_(* \(#,##0.0\);_(* &quot;-&quot;??_);_(@_)"/>
    <numFmt numFmtId="170" formatCode="_(&quot;$&quot;* #,##0_);_(&quot;$&quot;* \(#,##0\);_(&quot;$&quot;* &quot;-&quot;??_);_(@_)"/>
  </numFmts>
  <fonts count="1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b/>
      <sz val="11"/>
      <color theme="4"/>
      <name val="Calibri"/>
      <family val="2"/>
      <scheme val="minor"/>
    </font>
    <font>
      <i/>
      <sz val="11"/>
      <color theme="1"/>
      <name val="Calibri"/>
      <family val="2"/>
      <scheme val="minor"/>
    </font>
    <font>
      <sz val="11"/>
      <color rgb="FF0070C0"/>
      <name val="Calibri"/>
      <family val="2"/>
      <scheme val="minor"/>
    </font>
    <font>
      <b/>
      <sz val="11"/>
      <color rgb="FF0070C0"/>
      <name val="Calibri"/>
      <family val="2"/>
      <scheme val="minor"/>
    </font>
    <font>
      <sz val="11"/>
      <name val="Calibri"/>
      <family val="2"/>
      <scheme val="minor"/>
    </font>
    <font>
      <b/>
      <i/>
      <sz val="11"/>
      <color indexed="8"/>
      <name val="Calibri"/>
      <family val="2"/>
      <scheme val="minor"/>
    </font>
    <font>
      <i/>
      <sz val="11"/>
      <color indexed="8"/>
      <name val="Calibri"/>
      <family val="2"/>
      <scheme val="minor"/>
    </font>
    <font>
      <b/>
      <i/>
      <sz val="11"/>
      <color theme="1"/>
      <name val="Calibri"/>
      <family val="2"/>
      <scheme val="minor"/>
    </font>
    <font>
      <b/>
      <sz val="11"/>
      <color indexed="8"/>
      <name val="Calibri"/>
      <family val="2"/>
      <scheme val="minor"/>
    </font>
    <font>
      <b/>
      <sz val="13"/>
      <color theme="1"/>
      <name val="Calibri"/>
      <family val="2"/>
      <scheme val="minor"/>
    </font>
    <font>
      <i/>
      <sz val="11"/>
      <color rgb="FF0070C0"/>
      <name val="Calibri"/>
      <family val="2"/>
      <scheme val="minor"/>
    </font>
    <font>
      <b/>
      <sz val="11"/>
      <color theme="8"/>
      <name val="Calibri"/>
      <family val="2"/>
      <scheme val="minor"/>
    </font>
  </fonts>
  <fills count="13">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51">
    <border>
      <left/>
      <right/>
      <top/>
      <bottom/>
      <diagonal/>
    </border>
    <border>
      <left style="thin">
        <color theme="4"/>
      </left>
      <right/>
      <top style="thin">
        <color theme="4"/>
      </top>
      <bottom/>
      <diagonal/>
    </border>
    <border>
      <left style="thin">
        <color rgb="FF4472C4"/>
      </left>
      <right/>
      <top/>
      <bottom style="thin">
        <color rgb="FF4472C4"/>
      </bottom>
      <diagonal/>
    </border>
    <border>
      <left/>
      <right/>
      <top style="thin">
        <color theme="4"/>
      </top>
      <bottom style="thin">
        <color rgb="FF4472C4"/>
      </bottom>
      <diagonal/>
    </border>
    <border>
      <left/>
      <right style="thin">
        <color rgb="FF4472C4"/>
      </right>
      <top/>
      <bottom style="thin">
        <color rgb="FF4472C4"/>
      </bottom>
      <diagonal/>
    </border>
    <border>
      <left style="thin">
        <color theme="4"/>
      </left>
      <right/>
      <top/>
      <bottom/>
      <diagonal/>
    </border>
    <border>
      <left/>
      <right style="thin">
        <color rgb="FF4472C4"/>
      </right>
      <top/>
      <bottom/>
      <diagonal/>
    </border>
    <border>
      <left style="thin">
        <color theme="4"/>
      </left>
      <right/>
      <top/>
      <bottom style="thin">
        <color theme="4"/>
      </bottom>
      <diagonal/>
    </border>
    <border>
      <left/>
      <right/>
      <top/>
      <bottom style="thin">
        <color theme="4"/>
      </bottom>
      <diagonal/>
    </border>
    <border>
      <left/>
      <right style="thin">
        <color rgb="FF4472C4"/>
      </right>
      <top/>
      <bottom style="thin">
        <color theme="4"/>
      </bottom>
      <diagonal/>
    </border>
    <border>
      <left/>
      <right style="thin">
        <color theme="4"/>
      </right>
      <top/>
      <bottom/>
      <diagonal/>
    </border>
    <border>
      <left style="thin">
        <color theme="4"/>
      </left>
      <right/>
      <top/>
      <bottom style="medium">
        <color theme="4"/>
      </bottom>
      <diagonal/>
    </border>
    <border>
      <left/>
      <right/>
      <top/>
      <bottom style="medium">
        <color theme="4"/>
      </bottom>
      <diagonal/>
    </border>
    <border>
      <left/>
      <right style="thin">
        <color theme="4"/>
      </right>
      <top/>
      <bottom style="medium">
        <color theme="4"/>
      </bottom>
      <diagonal/>
    </border>
    <border>
      <left style="thin">
        <color theme="4"/>
      </left>
      <right style="thin">
        <color theme="4"/>
      </right>
      <top style="thin">
        <color theme="4"/>
      </top>
      <bottom/>
      <diagonal/>
    </border>
    <border>
      <left/>
      <right/>
      <top style="thin">
        <color theme="4"/>
      </top>
      <bottom/>
      <diagonal/>
    </border>
    <border>
      <left/>
      <right style="dashed">
        <color theme="4"/>
      </right>
      <top style="thin">
        <color theme="4"/>
      </top>
      <bottom/>
      <diagonal/>
    </border>
    <border>
      <left/>
      <right style="thin">
        <color theme="4"/>
      </right>
      <top style="thin">
        <color theme="4"/>
      </top>
      <bottom/>
      <diagonal/>
    </border>
    <border>
      <left/>
      <right style="dashed">
        <color theme="4"/>
      </right>
      <top/>
      <bottom style="thin">
        <color theme="4"/>
      </bottom>
      <diagonal/>
    </border>
    <border>
      <left/>
      <right style="thin">
        <color theme="4"/>
      </right>
      <top/>
      <bottom style="thin">
        <color theme="4"/>
      </bottom>
      <diagonal/>
    </border>
    <border>
      <left/>
      <right style="dashed">
        <color theme="4"/>
      </right>
      <top/>
      <bottom/>
      <diagonal/>
    </border>
    <border>
      <left style="thin">
        <color theme="4"/>
      </left>
      <right/>
      <top style="thin">
        <color theme="4"/>
      </top>
      <bottom style="medium">
        <color theme="4"/>
      </bottom>
      <diagonal/>
    </border>
    <border>
      <left/>
      <right/>
      <top style="thin">
        <color theme="4"/>
      </top>
      <bottom style="medium">
        <color theme="4"/>
      </bottom>
      <diagonal/>
    </border>
    <border>
      <left/>
      <right style="thin">
        <color theme="4"/>
      </right>
      <top style="thin">
        <color theme="4"/>
      </top>
      <bottom style="medium">
        <color theme="4"/>
      </bottom>
      <diagonal/>
    </border>
    <border>
      <left/>
      <right style="dashed">
        <color theme="4"/>
      </right>
      <top style="thin">
        <color theme="4"/>
      </top>
      <bottom style="medium">
        <color theme="4"/>
      </bottom>
      <diagonal/>
    </border>
    <border>
      <left style="thin">
        <color rgb="FF4472C4"/>
      </left>
      <right/>
      <top/>
      <bottom/>
      <diagonal/>
    </border>
    <border>
      <left style="thin">
        <color rgb="FF4472C4"/>
      </left>
      <right/>
      <top style="thin">
        <color rgb="FF4472C4"/>
      </top>
      <bottom/>
      <diagonal/>
    </border>
    <border>
      <left/>
      <right style="thin">
        <color rgb="FF4472C4"/>
      </right>
      <top style="thin">
        <color rgb="FF4472C4"/>
      </top>
      <bottom/>
      <diagonal/>
    </border>
    <border>
      <left style="thin">
        <color rgb="FF4472C4"/>
      </left>
      <right/>
      <top/>
      <bottom style="medium">
        <color rgb="FF4472C4"/>
      </bottom>
      <diagonal/>
    </border>
    <border>
      <left/>
      <right style="thin">
        <color rgb="FF4472C4"/>
      </right>
      <top/>
      <bottom style="medium">
        <color rgb="FF4472C4"/>
      </bottom>
      <diagonal/>
    </border>
    <border>
      <left/>
      <right style="dashed">
        <color theme="4"/>
      </right>
      <top/>
      <bottom style="medium">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dashed">
        <color theme="4"/>
      </right>
      <top style="thin">
        <color theme="4"/>
      </top>
      <bottom style="thin">
        <color theme="4"/>
      </bottom>
      <diagonal/>
    </border>
    <border>
      <left/>
      <right style="thin">
        <color theme="4"/>
      </right>
      <top style="thin">
        <color theme="4"/>
      </top>
      <bottom style="thin">
        <color theme="4"/>
      </bottom>
      <diagonal/>
    </border>
    <border>
      <left/>
      <right/>
      <top style="medium">
        <color theme="4"/>
      </top>
      <bottom/>
      <diagonal/>
    </border>
    <border>
      <left style="thin">
        <color rgb="FF4472C4"/>
      </left>
      <right/>
      <top style="medium">
        <color rgb="FF4472C4"/>
      </top>
      <bottom/>
      <diagonal/>
    </border>
    <border>
      <left/>
      <right/>
      <top style="medium">
        <color rgb="FF4472C4"/>
      </top>
      <bottom/>
      <diagonal/>
    </border>
    <border>
      <left/>
      <right style="thin">
        <color rgb="FF4472C4"/>
      </right>
      <top style="medium">
        <color rgb="FF4472C4"/>
      </top>
      <bottom/>
      <diagonal/>
    </border>
    <border>
      <left/>
      <right/>
      <top/>
      <bottom style="medium">
        <color rgb="FF4472C4"/>
      </bottom>
      <diagonal/>
    </border>
    <border>
      <left style="thin">
        <color theme="4"/>
      </left>
      <right/>
      <top style="thin">
        <color rgb="FF4F81BD"/>
      </top>
      <bottom style="thin">
        <color theme="4"/>
      </bottom>
      <diagonal/>
    </border>
    <border>
      <left/>
      <right/>
      <top style="thin">
        <color rgb="FF4F81BD"/>
      </top>
      <bottom style="thin">
        <color theme="4"/>
      </bottom>
      <diagonal/>
    </border>
    <border>
      <left/>
      <right style="dashed">
        <color theme="4"/>
      </right>
      <top style="thin">
        <color rgb="FF4F81BD"/>
      </top>
      <bottom style="thin">
        <color theme="4"/>
      </bottom>
      <diagonal/>
    </border>
    <border>
      <left/>
      <right style="thin">
        <color theme="4"/>
      </right>
      <top style="thin">
        <color rgb="FF4F81BD"/>
      </top>
      <bottom style="thin">
        <color theme="4"/>
      </bottom>
      <diagonal/>
    </border>
    <border>
      <left style="thin">
        <color theme="4"/>
      </left>
      <right/>
      <top style="thin">
        <color theme="4"/>
      </top>
      <bottom style="thick">
        <color theme="4"/>
      </bottom>
      <diagonal/>
    </border>
    <border>
      <left/>
      <right/>
      <top style="thin">
        <color theme="4"/>
      </top>
      <bottom style="thick">
        <color theme="4"/>
      </bottom>
      <diagonal/>
    </border>
    <border>
      <left/>
      <right style="dashed">
        <color theme="4"/>
      </right>
      <top style="thin">
        <color theme="4"/>
      </top>
      <bottom style="thick">
        <color theme="4"/>
      </bottom>
      <diagonal/>
    </border>
    <border>
      <left/>
      <right style="thin">
        <color theme="4"/>
      </right>
      <top style="thin">
        <color theme="4"/>
      </top>
      <bottom style="thick">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79">
    <xf numFmtId="0" fontId="0" fillId="0" borderId="0" xfId="0"/>
    <xf numFmtId="0" fontId="2" fillId="2" borderId="1" xfId="0" applyFont="1" applyFill="1" applyBorder="1" applyAlignment="1">
      <alignment vertical="center"/>
    </xf>
    <xf numFmtId="0" fontId="0" fillId="0" borderId="2" xfId="0" applyBorder="1"/>
    <xf numFmtId="0" fontId="4" fillId="0" borderId="3" xfId="0" applyFont="1" applyBorder="1" applyAlignment="1">
      <alignment vertical="center"/>
    </xf>
    <xf numFmtId="0" fontId="3" fillId="0" borderId="4" xfId="0" applyFont="1" applyBorder="1"/>
    <xf numFmtId="0" fontId="0" fillId="0" borderId="5" xfId="0" applyBorder="1" applyAlignment="1">
      <alignment horizontal="left" vertical="top"/>
    </xf>
    <xf numFmtId="9" fontId="0" fillId="0" borderId="0" xfId="0" applyNumberFormat="1" applyAlignment="1">
      <alignment horizontal="right"/>
    </xf>
    <xf numFmtId="9" fontId="0" fillId="0" borderId="0" xfId="0" applyNumberFormat="1"/>
    <xf numFmtId="164" fontId="0" fillId="0" borderId="0" xfId="0" applyNumberFormat="1"/>
    <xf numFmtId="164" fontId="0" fillId="0" borderId="6" xfId="0" applyNumberFormat="1" applyBorder="1"/>
    <xf numFmtId="0" fontId="0" fillId="0" borderId="7" xfId="0" applyBorder="1" applyAlignment="1">
      <alignment horizontal="left" vertical="top"/>
    </xf>
    <xf numFmtId="0" fontId="0" fillId="0" borderId="8" xfId="0" applyBorder="1"/>
    <xf numFmtId="9" fontId="0" fillId="0" borderId="8" xfId="0" applyNumberFormat="1" applyBorder="1" applyAlignment="1">
      <alignment horizontal="right"/>
    </xf>
    <xf numFmtId="9" fontId="0" fillId="0" borderId="8" xfId="0" applyNumberFormat="1" applyBorder="1"/>
    <xf numFmtId="164" fontId="0" fillId="0" borderId="8" xfId="0" applyNumberFormat="1" applyBorder="1"/>
    <xf numFmtId="164" fontId="0" fillId="0" borderId="9" xfId="0" applyNumberFormat="1" applyBorder="1"/>
    <xf numFmtId="43" fontId="0" fillId="0" borderId="10" xfId="0" applyNumberFormat="1" applyBorder="1"/>
    <xf numFmtId="44" fontId="0" fillId="0" borderId="10" xfId="2" applyFont="1" applyBorder="1"/>
    <xf numFmtId="165" fontId="0" fillId="0" borderId="10" xfId="0" applyNumberFormat="1" applyBorder="1"/>
    <xf numFmtId="0" fontId="0" fillId="0" borderId="11" xfId="0" applyBorder="1" applyAlignment="1">
      <alignment horizontal="left" vertical="top"/>
    </xf>
    <xf numFmtId="0" fontId="0" fillId="0" borderId="12" xfId="0" applyBorder="1"/>
    <xf numFmtId="44" fontId="0" fillId="0" borderId="13" xfId="2" applyFont="1" applyBorder="1"/>
    <xf numFmtId="0" fontId="2" fillId="2" borderId="14" xfId="0" applyFont="1" applyFill="1" applyBorder="1" applyAlignment="1">
      <alignment vertical="center"/>
    </xf>
    <xf numFmtId="0" fontId="3" fillId="0" borderId="0" xfId="0" applyFont="1"/>
    <xf numFmtId="0" fontId="2" fillId="0" borderId="1"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3" borderId="1" xfId="0" applyFont="1" applyFill="1" applyBorder="1" applyAlignment="1">
      <alignment vertical="center"/>
    </xf>
    <xf numFmtId="0" fontId="4" fillId="3" borderId="15" xfId="0" applyFont="1" applyFill="1" applyBorder="1" applyAlignment="1">
      <alignment vertical="center"/>
    </xf>
    <xf numFmtId="0" fontId="4" fillId="3" borderId="17" xfId="0" applyFont="1" applyFill="1" applyBorder="1" applyAlignment="1">
      <alignment vertical="center"/>
    </xf>
    <xf numFmtId="0" fontId="4" fillId="3" borderId="17" xfId="0" applyFont="1" applyFill="1" applyBorder="1" applyAlignment="1">
      <alignment horizontal="right" vertical="center"/>
    </xf>
    <xf numFmtId="0" fontId="5" fillId="0" borderId="7" xfId="0" applyFont="1" applyBorder="1" applyAlignment="1">
      <alignment horizontal="left" vertical="top"/>
    </xf>
    <xf numFmtId="0" fontId="3" fillId="0" borderId="8" xfId="0" applyFont="1" applyBorder="1"/>
    <xf numFmtId="166" fontId="3" fillId="0" borderId="8" xfId="0" applyNumberFormat="1" applyFont="1" applyBorder="1"/>
    <xf numFmtId="166" fontId="3" fillId="0" borderId="18" xfId="0" applyNumberFormat="1" applyFont="1" applyBorder="1"/>
    <xf numFmtId="166" fontId="3" fillId="3" borderId="7" xfId="0" applyNumberFormat="1" applyFont="1" applyFill="1" applyBorder="1" applyAlignment="1">
      <alignment horizontal="right"/>
    </xf>
    <xf numFmtId="166" fontId="3" fillId="3" borderId="8" xfId="0" applyNumberFormat="1" applyFont="1" applyFill="1" applyBorder="1" applyAlignment="1">
      <alignment horizontal="right"/>
    </xf>
    <xf numFmtId="166" fontId="3" fillId="3" borderId="19" xfId="0" applyNumberFormat="1" applyFont="1" applyFill="1" applyBorder="1" applyAlignment="1">
      <alignment horizontal="right"/>
    </xf>
    <xf numFmtId="166" fontId="3" fillId="3" borderId="19" xfId="0" applyNumberFormat="1" applyFont="1" applyFill="1" applyBorder="1"/>
    <xf numFmtId="0" fontId="6" fillId="0" borderId="5" xfId="0" applyFont="1" applyBorder="1" applyAlignment="1">
      <alignment horizontal="left" vertical="top"/>
    </xf>
    <xf numFmtId="44" fontId="0" fillId="0" borderId="0" xfId="2" applyFont="1"/>
    <xf numFmtId="164" fontId="6" fillId="0" borderId="0" xfId="3" applyNumberFormat="1" applyFont="1"/>
    <xf numFmtId="164" fontId="6" fillId="0" borderId="20" xfId="3" applyNumberFormat="1" applyFont="1" applyBorder="1"/>
    <xf numFmtId="9" fontId="6" fillId="3" borderId="5" xfId="3" applyFont="1" applyFill="1" applyBorder="1"/>
    <xf numFmtId="9" fontId="6" fillId="3" borderId="0" xfId="3" applyFont="1" applyFill="1"/>
    <xf numFmtId="9" fontId="6" fillId="3" borderId="10" xfId="3" applyFont="1" applyFill="1" applyBorder="1"/>
    <xf numFmtId="164" fontId="6" fillId="4" borderId="0" xfId="3" applyNumberFormat="1" applyFont="1" applyFill="1"/>
    <xf numFmtId="165" fontId="0" fillId="0" borderId="0" xfId="1" applyNumberFormat="1" applyFont="1"/>
    <xf numFmtId="165" fontId="0" fillId="0" borderId="20" xfId="1" applyNumberFormat="1" applyFont="1" applyBorder="1"/>
    <xf numFmtId="165" fontId="0" fillId="3" borderId="5" xfId="1" applyNumberFormat="1" applyFont="1" applyFill="1" applyBorder="1"/>
    <xf numFmtId="165" fontId="0" fillId="3" borderId="0" xfId="1" applyNumberFormat="1" applyFont="1" applyFill="1"/>
    <xf numFmtId="165" fontId="0" fillId="3" borderId="10" xfId="1" applyNumberFormat="1" applyFont="1" applyFill="1" applyBorder="1"/>
    <xf numFmtId="0" fontId="3" fillId="0" borderId="5" xfId="0" applyFont="1" applyBorder="1" applyAlignment="1">
      <alignment horizontal="left" vertical="top"/>
    </xf>
    <xf numFmtId="44" fontId="0" fillId="0" borderId="8" xfId="2" applyFont="1" applyBorder="1"/>
    <xf numFmtId="165" fontId="1" fillId="0" borderId="8" xfId="1" applyNumberFormat="1" applyFont="1" applyBorder="1"/>
    <xf numFmtId="165" fontId="1" fillId="0" borderId="18" xfId="1" applyNumberFormat="1" applyFont="1" applyBorder="1"/>
    <xf numFmtId="165" fontId="0" fillId="3" borderId="7" xfId="1" applyNumberFormat="1" applyFont="1" applyFill="1" applyBorder="1"/>
    <xf numFmtId="165" fontId="0" fillId="3" borderId="8" xfId="1" applyNumberFormat="1" applyFont="1" applyFill="1" applyBorder="1"/>
    <xf numFmtId="165" fontId="0" fillId="3" borderId="19" xfId="1" applyNumberFormat="1" applyFont="1" applyFill="1" applyBorder="1"/>
    <xf numFmtId="9" fontId="0" fillId="4" borderId="0" xfId="3" applyFont="1" applyFill="1"/>
    <xf numFmtId="9" fontId="0" fillId="0" borderId="0" xfId="3" applyFont="1"/>
    <xf numFmtId="9" fontId="0" fillId="0" borderId="20" xfId="3" applyFont="1" applyBorder="1"/>
    <xf numFmtId="9" fontId="0" fillId="3" borderId="5" xfId="3" applyFont="1" applyFill="1" applyBorder="1"/>
    <xf numFmtId="9" fontId="0" fillId="3" borderId="0" xfId="3" applyFont="1" applyFill="1"/>
    <xf numFmtId="9" fontId="0" fillId="3" borderId="10" xfId="3" applyFont="1" applyFill="1" applyBorder="1"/>
    <xf numFmtId="0" fontId="0" fillId="0" borderId="5" xfId="0" applyBorder="1" applyAlignment="1">
      <alignment horizontal="left" vertical="top" wrapText="1"/>
    </xf>
    <xf numFmtId="0" fontId="0" fillId="0" borderId="0" xfId="0" applyAlignment="1">
      <alignment horizontal="left" vertical="top" wrapText="1"/>
    </xf>
    <xf numFmtId="44" fontId="7" fillId="5" borderId="0" xfId="2" applyFont="1" applyFill="1" applyAlignment="1">
      <alignment horizontal="centerContinuous" vertical="top" wrapText="1"/>
    </xf>
    <xf numFmtId="165" fontId="0" fillId="0" borderId="0" xfId="1" applyNumberFormat="1" applyFont="1" applyAlignment="1">
      <alignment vertical="top"/>
    </xf>
    <xf numFmtId="165" fontId="0" fillId="0" borderId="20" xfId="1" applyNumberFormat="1" applyFont="1" applyBorder="1" applyAlignment="1">
      <alignment vertical="top"/>
    </xf>
    <xf numFmtId="165" fontId="0" fillId="3" borderId="5" xfId="1" applyNumberFormat="1" applyFont="1" applyFill="1" applyBorder="1" applyAlignment="1">
      <alignment vertical="top"/>
    </xf>
    <xf numFmtId="165" fontId="0" fillId="3" borderId="0" xfId="1" applyNumberFormat="1" applyFont="1" applyFill="1" applyAlignment="1">
      <alignment vertical="top"/>
    </xf>
    <xf numFmtId="165" fontId="0" fillId="3" borderId="10" xfId="1" applyNumberFormat="1" applyFont="1" applyFill="1" applyBorder="1" applyAlignment="1">
      <alignment vertical="top"/>
    </xf>
    <xf numFmtId="0" fontId="0" fillId="0" borderId="0" xfId="0" applyAlignment="1">
      <alignment vertical="top"/>
    </xf>
    <xf numFmtId="0" fontId="0" fillId="0" borderId="0" xfId="0" applyAlignment="1">
      <alignment horizontal="centerContinuous" wrapText="1"/>
    </xf>
    <xf numFmtId="44" fontId="0" fillId="0" borderId="0" xfId="2" applyFont="1" applyAlignment="1">
      <alignment horizontal="centerContinuous" wrapText="1"/>
    </xf>
    <xf numFmtId="44" fontId="7" fillId="5" borderId="0" xfId="2" applyFont="1" applyFill="1" applyAlignment="1">
      <alignment horizontal="centerContinuous" wrapText="1"/>
    </xf>
    <xf numFmtId="165" fontId="0" fillId="0" borderId="0" xfId="1" applyNumberFormat="1" applyFont="1" applyFill="1"/>
    <xf numFmtId="165" fontId="0" fillId="3" borderId="20" xfId="1" applyNumberFormat="1" applyFont="1" applyFill="1" applyBorder="1"/>
    <xf numFmtId="0" fontId="0" fillId="0" borderId="0" xfId="0" applyAlignment="1">
      <alignment horizontal="left"/>
    </xf>
    <xf numFmtId="165" fontId="0" fillId="0" borderId="20" xfId="1" applyNumberFormat="1" applyFont="1" applyFill="1" applyBorder="1"/>
    <xf numFmtId="0" fontId="0" fillId="0" borderId="7" xfId="0" applyBorder="1" applyAlignment="1">
      <alignment horizontal="left" vertical="top" wrapText="1"/>
    </xf>
    <xf numFmtId="0" fontId="0" fillId="0" borderId="8" xfId="0" applyBorder="1" applyAlignment="1">
      <alignment horizontal="left" vertical="top"/>
    </xf>
    <xf numFmtId="44" fontId="7" fillId="5" borderId="8" xfId="2" applyFont="1" applyFill="1" applyBorder="1" applyAlignment="1">
      <alignment horizontal="center" vertical="top" wrapText="1"/>
    </xf>
    <xf numFmtId="165" fontId="0" fillId="0" borderId="8" xfId="1" applyNumberFormat="1" applyFont="1" applyBorder="1" applyAlignment="1">
      <alignment vertical="top"/>
    </xf>
    <xf numFmtId="165" fontId="0" fillId="0" borderId="18" xfId="1" applyNumberFormat="1" applyFont="1" applyBorder="1" applyAlignment="1">
      <alignment vertical="top"/>
    </xf>
    <xf numFmtId="165" fontId="0" fillId="0" borderId="8" xfId="1" applyNumberFormat="1" applyFont="1" applyFill="1" applyBorder="1" applyAlignment="1">
      <alignment vertical="top"/>
    </xf>
    <xf numFmtId="165" fontId="0" fillId="3" borderId="8" xfId="1" applyNumberFormat="1" applyFont="1" applyFill="1" applyBorder="1" applyAlignment="1">
      <alignment vertical="top"/>
    </xf>
    <xf numFmtId="165" fontId="0" fillId="3" borderId="18" xfId="1" applyNumberFormat="1" applyFont="1" applyFill="1" applyBorder="1" applyAlignment="1">
      <alignment vertical="top"/>
    </xf>
    <xf numFmtId="165" fontId="0" fillId="3" borderId="7" xfId="1" applyNumberFormat="1" applyFont="1" applyFill="1" applyBorder="1" applyAlignment="1">
      <alignment vertical="top"/>
    </xf>
    <xf numFmtId="165" fontId="0" fillId="3" borderId="19" xfId="1" applyNumberFormat="1" applyFont="1" applyFill="1" applyBorder="1" applyAlignment="1">
      <alignment vertical="top"/>
    </xf>
    <xf numFmtId="0" fontId="3" fillId="0" borderId="0" xfId="0" applyFont="1" applyAlignment="1">
      <alignment horizontal="left"/>
    </xf>
    <xf numFmtId="44" fontId="3" fillId="0" borderId="0" xfId="2" applyFont="1" applyAlignment="1">
      <alignment horizontal="centerContinuous" wrapText="1"/>
    </xf>
    <xf numFmtId="165" fontId="3" fillId="0" borderId="0" xfId="1" applyNumberFormat="1" applyFont="1"/>
    <xf numFmtId="165" fontId="3" fillId="0" borderId="20" xfId="1" applyNumberFormat="1" applyFont="1" applyBorder="1"/>
    <xf numFmtId="165" fontId="3" fillId="0" borderId="0" xfId="1" applyNumberFormat="1" applyFont="1" applyFill="1"/>
    <xf numFmtId="165" fontId="3" fillId="3" borderId="0" xfId="1" applyNumberFormat="1" applyFont="1" applyFill="1"/>
    <xf numFmtId="165" fontId="3" fillId="3" borderId="20" xfId="1" applyNumberFormat="1" applyFont="1" applyFill="1" applyBorder="1"/>
    <xf numFmtId="165" fontId="3" fillId="3" borderId="5" xfId="1" applyNumberFormat="1" applyFont="1" applyFill="1" applyBorder="1" applyAlignment="1">
      <alignment vertical="top"/>
    </xf>
    <xf numFmtId="165" fontId="3" fillId="3" borderId="0" xfId="1" applyNumberFormat="1" applyFont="1" applyFill="1" applyAlignment="1">
      <alignment vertical="top"/>
    </xf>
    <xf numFmtId="165" fontId="3" fillId="3" borderId="10" xfId="1" applyNumberFormat="1" applyFont="1" applyFill="1" applyBorder="1" applyAlignment="1">
      <alignment vertical="top"/>
    </xf>
    <xf numFmtId="44" fontId="0" fillId="0" borderId="0" xfId="2" applyFont="1" applyAlignment="1">
      <alignment horizontal="left" wrapText="1"/>
    </xf>
    <xf numFmtId="44" fontId="0" fillId="0" borderId="8" xfId="2" applyFont="1" applyBorder="1" applyAlignment="1">
      <alignment horizontal="left" wrapText="1"/>
    </xf>
    <xf numFmtId="165" fontId="0" fillId="0" borderId="8" xfId="1" applyNumberFormat="1" applyFont="1" applyBorder="1"/>
    <xf numFmtId="165" fontId="0" fillId="0" borderId="18" xfId="1" applyNumberFormat="1" applyFont="1" applyBorder="1"/>
    <xf numFmtId="44" fontId="3" fillId="0" borderId="0" xfId="2" applyFont="1" applyAlignment="1">
      <alignment horizontal="left"/>
    </xf>
    <xf numFmtId="0" fontId="3" fillId="6" borderId="21" xfId="0" applyFont="1" applyFill="1" applyBorder="1" applyAlignment="1">
      <alignment vertical="top"/>
    </xf>
    <xf numFmtId="0" fontId="3" fillId="6" borderId="22" xfId="0" applyFont="1" applyFill="1" applyBorder="1" applyAlignment="1">
      <alignment vertical="top"/>
    </xf>
    <xf numFmtId="165" fontId="3" fillId="6" borderId="22" xfId="1" applyNumberFormat="1" applyFont="1" applyFill="1" applyBorder="1" applyAlignment="1">
      <alignment vertical="top"/>
    </xf>
    <xf numFmtId="165" fontId="3" fillId="6" borderId="23" xfId="1" applyNumberFormat="1" applyFont="1" applyFill="1" applyBorder="1" applyAlignment="1">
      <alignment vertical="top"/>
    </xf>
    <xf numFmtId="44" fontId="0" fillId="0" borderId="0" xfId="2" applyFont="1" applyFill="1" applyBorder="1" applyAlignment="1">
      <alignment horizontal="left" wrapText="1"/>
    </xf>
    <xf numFmtId="0" fontId="0" fillId="0" borderId="1" xfId="0" applyBorder="1" applyAlignment="1">
      <alignment horizontal="left" vertical="top"/>
    </xf>
    <xf numFmtId="0" fontId="0" fillId="0" borderId="15" xfId="0" applyBorder="1"/>
    <xf numFmtId="44" fontId="0" fillId="0" borderId="15" xfId="2" applyFont="1" applyBorder="1"/>
    <xf numFmtId="165" fontId="0" fillId="0" borderId="15" xfId="1" applyNumberFormat="1" applyFont="1" applyBorder="1"/>
    <xf numFmtId="165" fontId="0" fillId="0" borderId="16" xfId="1" applyNumberFormat="1" applyFont="1" applyBorder="1"/>
    <xf numFmtId="165" fontId="0" fillId="3" borderId="1" xfId="1" applyNumberFormat="1" applyFont="1" applyFill="1" applyBorder="1" applyAlignment="1">
      <alignment vertical="top"/>
    </xf>
    <xf numFmtId="165" fontId="0" fillId="3" borderId="15" xfId="1" applyNumberFormat="1" applyFont="1" applyFill="1" applyBorder="1" applyAlignment="1">
      <alignment vertical="top"/>
    </xf>
    <xf numFmtId="165" fontId="0" fillId="3" borderId="17" xfId="1" applyNumberFormat="1" applyFont="1" applyFill="1" applyBorder="1" applyAlignment="1">
      <alignment vertical="top"/>
    </xf>
    <xf numFmtId="0" fontId="3" fillId="0" borderId="1" xfId="0" applyFont="1" applyBorder="1" applyAlignment="1">
      <alignment horizontal="left" vertical="top"/>
    </xf>
    <xf numFmtId="0" fontId="3" fillId="0" borderId="15" xfId="0" applyFont="1" applyBorder="1"/>
    <xf numFmtId="44" fontId="8" fillId="5" borderId="15" xfId="2" applyFont="1" applyFill="1" applyBorder="1"/>
    <xf numFmtId="165" fontId="3" fillId="0" borderId="15" xfId="1" applyNumberFormat="1" applyFont="1" applyBorder="1"/>
    <xf numFmtId="165" fontId="3" fillId="0" borderId="16" xfId="1" applyNumberFormat="1" applyFont="1" applyBorder="1"/>
    <xf numFmtId="165" fontId="3" fillId="3" borderId="1" xfId="1" applyNumberFormat="1" applyFont="1" applyFill="1" applyBorder="1" applyAlignment="1">
      <alignment vertical="top"/>
    </xf>
    <xf numFmtId="165" fontId="3" fillId="3" borderId="15" xfId="1" applyNumberFormat="1" applyFont="1" applyFill="1" applyBorder="1" applyAlignment="1">
      <alignment vertical="top"/>
    </xf>
    <xf numFmtId="165" fontId="3" fillId="3" borderId="17" xfId="1" applyNumberFormat="1" applyFont="1" applyFill="1" applyBorder="1" applyAlignment="1">
      <alignment vertical="top"/>
    </xf>
    <xf numFmtId="44" fontId="7" fillId="5" borderId="0" xfId="2" applyFont="1" applyFill="1"/>
    <xf numFmtId="44" fontId="3" fillId="0" borderId="15" xfId="2" applyFont="1" applyBorder="1"/>
    <xf numFmtId="0" fontId="3" fillId="0" borderId="21" xfId="0" applyFont="1" applyBorder="1" applyAlignment="1">
      <alignment horizontal="left" vertical="top"/>
    </xf>
    <xf numFmtId="0" fontId="3" fillId="0" borderId="22" xfId="0" applyFont="1" applyBorder="1"/>
    <xf numFmtId="44" fontId="3" fillId="0" borderId="22" xfId="2" applyFont="1" applyBorder="1"/>
    <xf numFmtId="165" fontId="3" fillId="0" borderId="22" xfId="1" applyNumberFormat="1" applyFont="1" applyBorder="1"/>
    <xf numFmtId="165" fontId="3" fillId="0" borderId="24" xfId="1" applyNumberFormat="1" applyFont="1" applyBorder="1"/>
    <xf numFmtId="165" fontId="3" fillId="3" borderId="21" xfId="1" applyNumberFormat="1" applyFont="1" applyFill="1" applyBorder="1" applyAlignment="1">
      <alignment vertical="top"/>
    </xf>
    <xf numFmtId="165" fontId="3" fillId="3" borderId="22" xfId="1" applyNumberFormat="1" applyFont="1" applyFill="1" applyBorder="1" applyAlignment="1">
      <alignment vertical="top"/>
    </xf>
    <xf numFmtId="165" fontId="3" fillId="3" borderId="23" xfId="1" applyNumberFormat="1" applyFont="1" applyFill="1" applyBorder="1" applyAlignment="1">
      <alignment vertical="top"/>
    </xf>
    <xf numFmtId="0" fontId="3" fillId="0" borderId="25" xfId="0" applyFont="1" applyBorder="1"/>
    <xf numFmtId="9" fontId="3" fillId="0" borderId="6" xfId="0" applyNumberFormat="1" applyFont="1" applyBorder="1"/>
    <xf numFmtId="0" fontId="0" fillId="0" borderId="25" xfId="0" applyBorder="1"/>
    <xf numFmtId="44" fontId="0" fillId="0" borderId="6" xfId="2" applyFont="1" applyBorder="1"/>
    <xf numFmtId="44" fontId="0" fillId="0" borderId="4" xfId="2" applyFont="1" applyBorder="1"/>
    <xf numFmtId="0" fontId="3" fillId="0" borderId="26" xfId="0" applyFont="1" applyBorder="1"/>
    <xf numFmtId="43" fontId="3" fillId="0" borderId="27" xfId="1" applyFont="1" applyBorder="1"/>
    <xf numFmtId="0" fontId="3" fillId="0" borderId="28" xfId="0" applyFont="1" applyBorder="1"/>
    <xf numFmtId="43" fontId="3" fillId="0" borderId="29" xfId="1" applyFont="1" applyBorder="1"/>
    <xf numFmtId="166" fontId="3" fillId="0" borderId="19" xfId="0" applyNumberFormat="1" applyFont="1" applyBorder="1"/>
    <xf numFmtId="166" fontId="3" fillId="3" borderId="8" xfId="0" applyNumberFormat="1" applyFont="1" applyFill="1" applyBorder="1"/>
    <xf numFmtId="0" fontId="9" fillId="0" borderId="1" xfId="0" applyFont="1" applyBorder="1" applyAlignment="1">
      <alignment horizontal="left" vertical="top"/>
    </xf>
    <xf numFmtId="167" fontId="10" fillId="0" borderId="15" xfId="3" applyNumberFormat="1" applyFont="1" applyBorder="1"/>
    <xf numFmtId="168" fontId="11" fillId="0" borderId="15" xfId="0" applyNumberFormat="1" applyFont="1" applyBorder="1"/>
    <xf numFmtId="168" fontId="11" fillId="0" borderId="16" xfId="0" applyNumberFormat="1" applyFont="1" applyBorder="1"/>
    <xf numFmtId="168" fontId="11" fillId="0" borderId="17" xfId="0" applyNumberFormat="1" applyFont="1" applyBorder="1"/>
    <xf numFmtId="166" fontId="3" fillId="3" borderId="0" xfId="0" applyNumberFormat="1" applyFont="1" applyFill="1"/>
    <xf numFmtId="166" fontId="3" fillId="3" borderId="10" xfId="0" applyNumberFormat="1" applyFont="1" applyFill="1" applyBorder="1"/>
    <xf numFmtId="0" fontId="3" fillId="0" borderId="5" xfId="0" applyFont="1" applyBorder="1"/>
    <xf numFmtId="0" fontId="0" fillId="0" borderId="20" xfId="0" applyBorder="1"/>
    <xf numFmtId="0" fontId="0" fillId="0" borderId="10" xfId="0" applyBorder="1"/>
    <xf numFmtId="165" fontId="0" fillId="3" borderId="0" xfId="1" applyNumberFormat="1" applyFont="1" applyFill="1" applyBorder="1"/>
    <xf numFmtId="0" fontId="0" fillId="0" borderId="5" xfId="0" applyBorder="1"/>
    <xf numFmtId="165" fontId="0" fillId="0" borderId="0" xfId="1" applyNumberFormat="1" applyFont="1" applyBorder="1"/>
    <xf numFmtId="165" fontId="0" fillId="0" borderId="10" xfId="1" applyNumberFormat="1" applyFont="1" applyBorder="1"/>
    <xf numFmtId="0" fontId="0" fillId="0" borderId="5" xfId="0" quotePrefix="1" applyBorder="1"/>
    <xf numFmtId="0" fontId="3" fillId="0" borderId="1" xfId="0" applyFont="1" applyBorder="1"/>
    <xf numFmtId="165" fontId="3" fillId="0" borderId="17" xfId="1" applyNumberFormat="1" applyFont="1" applyBorder="1"/>
    <xf numFmtId="165" fontId="3" fillId="3" borderId="15" xfId="1" applyNumberFormat="1" applyFont="1" applyFill="1" applyBorder="1"/>
    <xf numFmtId="165" fontId="3" fillId="3" borderId="17" xfId="1" applyNumberFormat="1" applyFont="1" applyFill="1" applyBorder="1"/>
    <xf numFmtId="165" fontId="3" fillId="0" borderId="0" xfId="1" applyNumberFormat="1" applyFont="1" applyBorder="1"/>
    <xf numFmtId="165" fontId="3" fillId="0" borderId="10" xfId="1" applyNumberFormat="1" applyFont="1" applyBorder="1"/>
    <xf numFmtId="165" fontId="3" fillId="3" borderId="0" xfId="1" applyNumberFormat="1" applyFont="1" applyFill="1" applyBorder="1"/>
    <xf numFmtId="165" fontId="3" fillId="3" borderId="10" xfId="1" applyNumberFormat="1" applyFont="1" applyFill="1" applyBorder="1"/>
    <xf numFmtId="0" fontId="12" fillId="0" borderId="5" xfId="0" applyFont="1" applyBorder="1"/>
    <xf numFmtId="0" fontId="0" fillId="0" borderId="7" xfId="0" applyBorder="1"/>
    <xf numFmtId="9" fontId="0" fillId="0" borderId="8" xfId="3" applyFont="1" applyBorder="1"/>
    <xf numFmtId="9" fontId="0" fillId="0" borderId="18" xfId="3" applyFont="1" applyBorder="1"/>
    <xf numFmtId="9" fontId="0" fillId="0" borderId="19" xfId="3" applyFont="1" applyBorder="1"/>
    <xf numFmtId="9" fontId="0" fillId="3" borderId="8" xfId="3" applyFont="1" applyFill="1" applyBorder="1"/>
    <xf numFmtId="9" fontId="0" fillId="3" borderId="19" xfId="3" applyFont="1" applyFill="1" applyBorder="1"/>
    <xf numFmtId="43" fontId="0" fillId="0" borderId="0" xfId="1" applyFont="1" applyBorder="1"/>
    <xf numFmtId="43" fontId="0" fillId="0" borderId="20" xfId="1" applyFont="1" applyBorder="1"/>
    <xf numFmtId="43" fontId="0" fillId="0" borderId="10" xfId="1" applyFont="1" applyBorder="1"/>
    <xf numFmtId="43" fontId="0" fillId="3" borderId="0" xfId="1" applyFont="1" applyFill="1" applyBorder="1"/>
    <xf numFmtId="43" fontId="0" fillId="3" borderId="10" xfId="1" applyFont="1" applyFill="1" applyBorder="1"/>
    <xf numFmtId="0" fontId="3" fillId="0" borderId="21" xfId="0" applyFont="1" applyBorder="1"/>
    <xf numFmtId="165" fontId="3" fillId="0" borderId="23" xfId="1" applyNumberFormat="1" applyFont="1" applyBorder="1"/>
    <xf numFmtId="165" fontId="3" fillId="3" borderId="22" xfId="1" applyNumberFormat="1" applyFont="1" applyFill="1" applyBorder="1"/>
    <xf numFmtId="165" fontId="3" fillId="3" borderId="23" xfId="1" applyNumberFormat="1" applyFont="1" applyFill="1" applyBorder="1"/>
    <xf numFmtId="165" fontId="3" fillId="4" borderId="15" xfId="1" applyNumberFormat="1" applyFont="1" applyFill="1" applyBorder="1"/>
    <xf numFmtId="0" fontId="3" fillId="0" borderId="11" xfId="0" applyFont="1" applyBorder="1"/>
    <xf numFmtId="0" fontId="3" fillId="0" borderId="12" xfId="0" applyFont="1" applyBorder="1"/>
    <xf numFmtId="165" fontId="3" fillId="4" borderId="12" xfId="1" applyNumberFormat="1" applyFont="1" applyFill="1" applyBorder="1"/>
    <xf numFmtId="165" fontId="3" fillId="0" borderId="12" xfId="1" applyNumberFormat="1" applyFont="1" applyBorder="1"/>
    <xf numFmtId="165" fontId="3" fillId="0" borderId="30" xfId="1" applyNumberFormat="1" applyFont="1" applyBorder="1"/>
    <xf numFmtId="165" fontId="3" fillId="0" borderId="13" xfId="1" applyNumberFormat="1" applyFont="1" applyBorder="1"/>
    <xf numFmtId="165" fontId="3" fillId="3" borderId="12" xfId="1" applyNumberFormat="1" applyFont="1" applyFill="1" applyBorder="1"/>
    <xf numFmtId="165" fontId="3" fillId="3" borderId="13" xfId="1" applyNumberFormat="1" applyFont="1" applyFill="1" applyBorder="1"/>
    <xf numFmtId="41" fontId="0" fillId="0" borderId="0" xfId="0" applyNumberFormat="1"/>
    <xf numFmtId="165" fontId="0" fillId="0" borderId="0" xfId="0" applyNumberFormat="1"/>
    <xf numFmtId="167" fontId="12" fillId="0" borderId="15" xfId="3" applyNumberFormat="1" applyFont="1" applyBorder="1"/>
    <xf numFmtId="168" fontId="6" fillId="0" borderId="15" xfId="0" applyNumberFormat="1" applyFont="1" applyBorder="1"/>
    <xf numFmtId="168" fontId="6" fillId="0" borderId="16" xfId="0" applyNumberFormat="1" applyFont="1" applyBorder="1"/>
    <xf numFmtId="168" fontId="6" fillId="0" borderId="17" xfId="0" applyNumberFormat="1" applyFont="1" applyBorder="1"/>
    <xf numFmtId="0" fontId="10" fillId="0" borderId="5" xfId="0" applyFont="1" applyBorder="1"/>
    <xf numFmtId="165" fontId="13" fillId="3" borderId="15" xfId="1" applyNumberFormat="1" applyFont="1" applyFill="1" applyBorder="1"/>
    <xf numFmtId="165" fontId="13" fillId="3" borderId="17" xfId="1" applyNumberFormat="1" applyFont="1" applyFill="1" applyBorder="1"/>
    <xf numFmtId="0" fontId="14" fillId="0" borderId="0" xfId="0" applyFont="1"/>
    <xf numFmtId="165" fontId="9" fillId="0" borderId="0" xfId="1" applyNumberFormat="1" applyFont="1" applyBorder="1"/>
    <xf numFmtId="165" fontId="9" fillId="0" borderId="10" xfId="1" applyNumberFormat="1" applyFont="1" applyBorder="1"/>
    <xf numFmtId="165" fontId="9" fillId="0" borderId="8" xfId="1" applyNumberFormat="1" applyFont="1" applyBorder="1"/>
    <xf numFmtId="165" fontId="9" fillId="0" borderId="19" xfId="1" applyNumberFormat="1" applyFont="1" applyBorder="1"/>
    <xf numFmtId="0" fontId="3" fillId="0" borderId="7" xfId="0" applyFont="1" applyBorder="1" applyAlignment="1">
      <alignment horizontal="left" vertical="top"/>
    </xf>
    <xf numFmtId="165" fontId="4" fillId="0" borderId="8" xfId="1" applyNumberFormat="1" applyFont="1" applyBorder="1"/>
    <xf numFmtId="165" fontId="4" fillId="0" borderId="19" xfId="1" applyNumberFormat="1" applyFont="1" applyBorder="1"/>
    <xf numFmtId="0" fontId="0" fillId="0" borderId="31" xfId="0" applyBorder="1"/>
    <xf numFmtId="165" fontId="4" fillId="0" borderId="0" xfId="1" applyNumberFormat="1" applyFont="1" applyBorder="1"/>
    <xf numFmtId="165" fontId="4" fillId="0" borderId="10" xfId="1" applyNumberFormat="1" applyFont="1" applyBorder="1"/>
    <xf numFmtId="0" fontId="3" fillId="0" borderId="31" xfId="0" applyFont="1" applyBorder="1" applyAlignment="1">
      <alignment horizontal="left" vertical="top"/>
    </xf>
    <xf numFmtId="0" fontId="0" fillId="0" borderId="31" xfId="0" applyBorder="1" applyAlignment="1">
      <alignment horizontal="left" vertical="top"/>
    </xf>
    <xf numFmtId="165" fontId="4" fillId="0" borderId="12" xfId="1" applyNumberFormat="1" applyFont="1" applyBorder="1"/>
    <xf numFmtId="165" fontId="4" fillId="0" borderId="13" xfId="1" applyNumberFormat="1" applyFont="1" applyBorder="1"/>
    <xf numFmtId="0" fontId="15" fillId="3" borderId="5" xfId="0" applyFont="1" applyFill="1" applyBorder="1" applyAlignment="1">
      <alignment horizontal="left" vertical="top"/>
    </xf>
    <xf numFmtId="0" fontId="7" fillId="3" borderId="0" xfId="0" applyFont="1" applyFill="1"/>
    <xf numFmtId="9" fontId="7" fillId="3" borderId="0" xfId="0" applyNumberFormat="1" applyFont="1" applyFill="1" applyAlignment="1">
      <alignment horizontal="right"/>
    </xf>
    <xf numFmtId="164" fontId="15" fillId="3" borderId="0" xfId="3" applyNumberFormat="1" applyFont="1" applyFill="1"/>
    <xf numFmtId="164" fontId="15" fillId="3" borderId="20" xfId="3" applyNumberFormat="1" applyFont="1" applyFill="1" applyBorder="1"/>
    <xf numFmtId="164" fontId="7" fillId="3" borderId="0" xfId="0" applyNumberFormat="1" applyFont="1" applyFill="1" applyAlignment="1">
      <alignment horizontal="right"/>
    </xf>
    <xf numFmtId="0" fontId="5" fillId="0" borderId="5" xfId="0" applyFont="1" applyBorder="1" applyAlignment="1">
      <alignment horizontal="left" vertical="top"/>
    </xf>
    <xf numFmtId="0" fontId="0" fillId="3" borderId="5" xfId="0" applyFill="1" applyBorder="1"/>
    <xf numFmtId="0" fontId="0" fillId="3" borderId="0" xfId="0" applyFill="1"/>
    <xf numFmtId="0" fontId="0" fillId="3" borderId="10" xfId="0" applyFill="1" applyBorder="1"/>
    <xf numFmtId="165" fontId="0" fillId="7" borderId="0" xfId="1" applyNumberFormat="1" applyFont="1" applyFill="1"/>
    <xf numFmtId="44" fontId="0" fillId="0" borderId="0" xfId="0" applyNumberFormat="1"/>
    <xf numFmtId="44" fontId="0" fillId="0" borderId="8" xfId="0" applyNumberFormat="1" applyBorder="1"/>
    <xf numFmtId="165" fontId="3" fillId="3" borderId="5" xfId="1" applyNumberFormat="1" applyFont="1" applyFill="1" applyBorder="1"/>
    <xf numFmtId="0" fontId="0" fillId="4" borderId="0" xfId="0" applyFill="1"/>
    <xf numFmtId="165" fontId="0" fillId="4" borderId="0" xfId="1" applyNumberFormat="1" applyFont="1" applyFill="1"/>
    <xf numFmtId="43" fontId="0" fillId="0" borderId="0" xfId="1" applyFont="1"/>
    <xf numFmtId="0" fontId="0" fillId="0" borderId="32" xfId="0" applyBorder="1"/>
    <xf numFmtId="165" fontId="0" fillId="0" borderId="32" xfId="1" applyNumberFormat="1" applyFont="1" applyBorder="1"/>
    <xf numFmtId="165" fontId="0" fillId="0" borderId="33" xfId="1" applyNumberFormat="1" applyFont="1" applyBorder="1"/>
    <xf numFmtId="165" fontId="0" fillId="3" borderId="31" xfId="1" applyNumberFormat="1" applyFont="1" applyFill="1" applyBorder="1"/>
    <xf numFmtId="165" fontId="0" fillId="3" borderId="32" xfId="1" applyNumberFormat="1" applyFont="1" applyFill="1" applyBorder="1"/>
    <xf numFmtId="165" fontId="0" fillId="3" borderId="34" xfId="1" applyNumberFormat="1" applyFont="1" applyFill="1" applyBorder="1"/>
    <xf numFmtId="168" fontId="12" fillId="0" borderId="0" xfId="1" applyNumberFormat="1" applyFont="1" applyAlignment="1">
      <alignment horizontal="right"/>
    </xf>
    <xf numFmtId="168" fontId="12" fillId="0" borderId="20" xfId="1" applyNumberFormat="1" applyFont="1" applyBorder="1" applyAlignment="1">
      <alignment horizontal="right"/>
    </xf>
    <xf numFmtId="168" fontId="12" fillId="3" borderId="5" xfId="1" applyNumberFormat="1" applyFont="1" applyFill="1" applyBorder="1" applyAlignment="1">
      <alignment horizontal="right"/>
    </xf>
    <xf numFmtId="168" fontId="12" fillId="3" borderId="0" xfId="1" applyNumberFormat="1" applyFont="1" applyFill="1" applyAlignment="1">
      <alignment horizontal="right"/>
    </xf>
    <xf numFmtId="168" fontId="12" fillId="3" borderId="10" xfId="1" applyNumberFormat="1" applyFont="1" applyFill="1" applyBorder="1" applyAlignment="1">
      <alignment horizontal="right"/>
    </xf>
    <xf numFmtId="165" fontId="3" fillId="3" borderId="1" xfId="1" applyNumberFormat="1" applyFont="1" applyFill="1" applyBorder="1"/>
    <xf numFmtId="0" fontId="3" fillId="0" borderId="11" xfId="0" applyFont="1" applyBorder="1" applyAlignment="1">
      <alignment horizontal="left" vertical="top"/>
    </xf>
    <xf numFmtId="168" fontId="12" fillId="0" borderId="12" xfId="1" applyNumberFormat="1" applyFont="1" applyBorder="1" applyAlignment="1">
      <alignment horizontal="right"/>
    </xf>
    <xf numFmtId="168" fontId="12" fillId="0" borderId="30" xfId="1" applyNumberFormat="1" applyFont="1" applyBorder="1" applyAlignment="1">
      <alignment horizontal="right"/>
    </xf>
    <xf numFmtId="168" fontId="12" fillId="3" borderId="11" xfId="1" applyNumberFormat="1" applyFont="1" applyFill="1" applyBorder="1" applyAlignment="1">
      <alignment horizontal="right"/>
    </xf>
    <xf numFmtId="168" fontId="12" fillId="3" borderId="12" xfId="1" applyNumberFormat="1" applyFont="1" applyFill="1" applyBorder="1" applyAlignment="1">
      <alignment horizontal="right"/>
    </xf>
    <xf numFmtId="168" fontId="12" fillId="3" borderId="13" xfId="1" applyNumberFormat="1" applyFont="1" applyFill="1" applyBorder="1" applyAlignment="1">
      <alignment horizontal="right"/>
    </xf>
    <xf numFmtId="0" fontId="0" fillId="0" borderId="35" xfId="0" applyBorder="1" applyAlignment="1">
      <alignment horizontal="left" vertical="top"/>
    </xf>
    <xf numFmtId="169" fontId="0" fillId="0" borderId="0" xfId="1" applyNumberFormat="1" applyFont="1"/>
    <xf numFmtId="0" fontId="0" fillId="0" borderId="36" xfId="0" applyBorder="1"/>
    <xf numFmtId="0" fontId="0" fillId="0" borderId="37" xfId="0" applyBorder="1"/>
    <xf numFmtId="165" fontId="0" fillId="0" borderId="37" xfId="0" applyNumberFormat="1" applyBorder="1"/>
    <xf numFmtId="165" fontId="0" fillId="0" borderId="38" xfId="0" applyNumberFormat="1" applyBorder="1"/>
    <xf numFmtId="165" fontId="0" fillId="0" borderId="6" xfId="0" applyNumberFormat="1" applyBorder="1"/>
    <xf numFmtId="0" fontId="0" fillId="0" borderId="28" xfId="0" applyBorder="1"/>
    <xf numFmtId="0" fontId="0" fillId="0" borderId="39" xfId="0" applyBorder="1"/>
    <xf numFmtId="165" fontId="0" fillId="0" borderId="39" xfId="0" applyNumberFormat="1" applyBorder="1"/>
    <xf numFmtId="165" fontId="0" fillId="0" borderId="29" xfId="0" applyNumberFormat="1" applyBorder="1"/>
    <xf numFmtId="0" fontId="4" fillId="0" borderId="17" xfId="0" applyFont="1" applyBorder="1" applyAlignment="1">
      <alignment vertical="center"/>
    </xf>
    <xf numFmtId="164" fontId="15" fillId="3" borderId="10" xfId="3" applyNumberFormat="1" applyFont="1" applyFill="1" applyBorder="1"/>
    <xf numFmtId="9" fontId="6" fillId="3" borderId="0" xfId="3" applyFont="1" applyFill="1" applyBorder="1"/>
    <xf numFmtId="0" fontId="3" fillId="0" borderId="5" xfId="0" applyFont="1" applyBorder="1" applyAlignment="1">
      <alignment vertical="top"/>
    </xf>
    <xf numFmtId="0" fontId="3" fillId="0" borderId="0" xfId="0" applyFont="1" applyAlignment="1">
      <alignment vertical="top"/>
    </xf>
    <xf numFmtId="0" fontId="3" fillId="0" borderId="20" xfId="0" applyFont="1" applyBorder="1" applyAlignment="1">
      <alignment vertical="top"/>
    </xf>
    <xf numFmtId="0" fontId="3" fillId="0" borderId="10" xfId="0" applyFont="1" applyBorder="1" applyAlignment="1">
      <alignment vertical="top"/>
    </xf>
    <xf numFmtId="0" fontId="3" fillId="3" borderId="0" xfId="0" applyFont="1" applyFill="1" applyAlignment="1">
      <alignment vertical="top"/>
    </xf>
    <xf numFmtId="0" fontId="3" fillId="3" borderId="10" xfId="0" applyFont="1" applyFill="1" applyBorder="1" applyAlignment="1">
      <alignment vertical="top"/>
    </xf>
    <xf numFmtId="0" fontId="5" fillId="0" borderId="5" xfId="0" applyFont="1" applyBorder="1" applyAlignment="1">
      <alignment vertical="top"/>
    </xf>
    <xf numFmtId="0" fontId="5" fillId="0" borderId="0" xfId="0" applyFont="1" applyAlignment="1">
      <alignment vertical="top"/>
    </xf>
    <xf numFmtId="0" fontId="5" fillId="0" borderId="20" xfId="0" applyFont="1" applyBorder="1" applyAlignment="1">
      <alignment vertical="top"/>
    </xf>
    <xf numFmtId="0" fontId="5" fillId="0" borderId="10" xfId="0" applyFont="1" applyBorder="1" applyAlignment="1">
      <alignment vertical="top"/>
    </xf>
    <xf numFmtId="0" fontId="5" fillId="3" borderId="0" xfId="0" applyFont="1" applyFill="1" applyAlignment="1">
      <alignment vertical="top"/>
    </xf>
    <xf numFmtId="0" fontId="5" fillId="3" borderId="10" xfId="0" applyFont="1" applyFill="1" applyBorder="1" applyAlignment="1">
      <alignment vertical="top"/>
    </xf>
    <xf numFmtId="0" fontId="0" fillId="0" borderId="5" xfId="0" applyBorder="1" applyAlignment="1">
      <alignment vertical="top"/>
    </xf>
    <xf numFmtId="165" fontId="7" fillId="8" borderId="0" xfId="1" applyNumberFormat="1" applyFont="1" applyFill="1" applyAlignment="1">
      <alignment vertical="top"/>
    </xf>
    <xf numFmtId="165" fontId="7" fillId="8" borderId="20" xfId="1" applyNumberFormat="1" applyFont="1" applyFill="1" applyBorder="1" applyAlignment="1">
      <alignment vertical="top"/>
    </xf>
    <xf numFmtId="165" fontId="7" fillId="8" borderId="10" xfId="1" applyNumberFormat="1" applyFont="1" applyFill="1" applyBorder="1" applyAlignment="1">
      <alignment vertical="top"/>
    </xf>
    <xf numFmtId="165" fontId="0" fillId="0" borderId="10" xfId="1" applyNumberFormat="1" applyFont="1" applyBorder="1" applyAlignment="1">
      <alignment vertical="top"/>
    </xf>
    <xf numFmtId="0" fontId="0" fillId="0" borderId="7" xfId="0" applyBorder="1" applyAlignment="1">
      <alignment vertical="top"/>
    </xf>
    <xf numFmtId="0" fontId="0" fillId="0" borderId="8" xfId="0" applyBorder="1" applyAlignment="1">
      <alignment vertical="top"/>
    </xf>
    <xf numFmtId="165" fontId="0" fillId="0" borderId="19" xfId="1" applyNumberFormat="1" applyFont="1" applyBorder="1" applyAlignment="1">
      <alignment vertical="top"/>
    </xf>
    <xf numFmtId="165" fontId="5" fillId="3" borderId="0" xfId="1" applyNumberFormat="1" applyFont="1" applyFill="1" applyAlignment="1">
      <alignment vertical="top"/>
    </xf>
    <xf numFmtId="165" fontId="5" fillId="3" borderId="10" xfId="1" applyNumberFormat="1" applyFont="1" applyFill="1" applyBorder="1" applyAlignment="1">
      <alignment vertical="top"/>
    </xf>
    <xf numFmtId="0" fontId="0" fillId="0" borderId="31" xfId="0" applyBorder="1" applyAlignment="1">
      <alignment vertical="top"/>
    </xf>
    <xf numFmtId="0" fontId="0" fillId="0" borderId="32" xfId="0" applyBorder="1" applyAlignment="1">
      <alignment vertical="top"/>
    </xf>
    <xf numFmtId="165" fontId="0" fillId="0" borderId="32" xfId="1" applyNumberFormat="1" applyFont="1" applyBorder="1" applyAlignment="1">
      <alignment vertical="top"/>
    </xf>
    <xf numFmtId="165" fontId="0" fillId="0" borderId="33" xfId="1" applyNumberFormat="1" applyFont="1" applyBorder="1" applyAlignment="1">
      <alignment vertical="top"/>
    </xf>
    <xf numFmtId="165" fontId="0" fillId="0" borderId="34" xfId="1" applyNumberFormat="1" applyFont="1" applyBorder="1" applyAlignment="1">
      <alignment vertical="top"/>
    </xf>
    <xf numFmtId="165" fontId="0" fillId="3" borderId="32" xfId="1" applyNumberFormat="1" applyFont="1" applyFill="1" applyBorder="1" applyAlignment="1">
      <alignment vertical="top"/>
    </xf>
    <xf numFmtId="165" fontId="0" fillId="3" borderId="34" xfId="1" applyNumberFormat="1" applyFont="1" applyFill="1" applyBorder="1" applyAlignment="1">
      <alignment vertical="top"/>
    </xf>
    <xf numFmtId="165" fontId="3" fillId="0" borderId="0" xfId="1" applyNumberFormat="1" applyFont="1" applyAlignment="1">
      <alignment vertical="top"/>
    </xf>
    <xf numFmtId="165" fontId="3" fillId="0" borderId="20" xfId="1" applyNumberFormat="1" applyFont="1" applyBorder="1" applyAlignment="1">
      <alignment vertical="top"/>
    </xf>
    <xf numFmtId="165" fontId="3" fillId="0" borderId="10" xfId="1" applyNumberFormat="1" applyFont="1" applyBorder="1" applyAlignment="1">
      <alignment vertical="top"/>
    </xf>
    <xf numFmtId="0" fontId="0" fillId="0" borderId="1" xfId="0" applyBorder="1" applyAlignment="1">
      <alignment vertical="top"/>
    </xf>
    <xf numFmtId="0" fontId="0" fillId="0" borderId="15" xfId="0" applyBorder="1" applyAlignment="1">
      <alignment vertical="top"/>
    </xf>
    <xf numFmtId="165" fontId="0" fillId="0" borderId="15" xfId="1" applyNumberFormat="1" applyFont="1" applyBorder="1" applyAlignment="1">
      <alignment vertical="top"/>
    </xf>
    <xf numFmtId="165" fontId="0" fillId="0" borderId="16" xfId="1" applyNumberFormat="1" applyFont="1" applyBorder="1" applyAlignment="1">
      <alignment vertical="top"/>
    </xf>
    <xf numFmtId="165" fontId="0" fillId="0" borderId="17" xfId="1" applyNumberFormat="1" applyFont="1" applyBorder="1" applyAlignment="1">
      <alignment vertical="top"/>
    </xf>
    <xf numFmtId="165" fontId="0" fillId="9" borderId="0" xfId="1" applyNumberFormat="1" applyFont="1" applyFill="1" applyAlignment="1">
      <alignment vertical="top"/>
    </xf>
    <xf numFmtId="165" fontId="0" fillId="10" borderId="0" xfId="1" applyNumberFormat="1" applyFont="1" applyFill="1" applyAlignment="1">
      <alignment vertical="top"/>
    </xf>
    <xf numFmtId="165" fontId="0" fillId="10" borderId="20" xfId="1" applyNumberFormat="1" applyFont="1" applyFill="1" applyBorder="1" applyAlignment="1">
      <alignment vertical="top"/>
    </xf>
    <xf numFmtId="165" fontId="0" fillId="10" borderId="10" xfId="1" applyNumberFormat="1" applyFont="1" applyFill="1" applyBorder="1" applyAlignment="1">
      <alignment vertical="top"/>
    </xf>
    <xf numFmtId="0" fontId="3" fillId="0" borderId="1" xfId="0" applyFont="1" applyBorder="1" applyAlignment="1">
      <alignment vertical="top"/>
    </xf>
    <xf numFmtId="0" fontId="3" fillId="0" borderId="15" xfId="0" applyFont="1" applyBorder="1" applyAlignment="1">
      <alignment vertical="top"/>
    </xf>
    <xf numFmtId="165" fontId="3" fillId="0" borderId="15" xfId="1" applyNumberFormat="1" applyFont="1" applyBorder="1" applyAlignment="1">
      <alignment vertical="top"/>
    </xf>
    <xf numFmtId="165" fontId="3" fillId="0" borderId="16" xfId="1" applyNumberFormat="1" applyFont="1" applyBorder="1" applyAlignment="1">
      <alignment vertical="top"/>
    </xf>
    <xf numFmtId="165" fontId="3" fillId="0" borderId="17" xfId="1" applyNumberFormat="1" applyFont="1" applyBorder="1" applyAlignment="1">
      <alignment vertical="top"/>
    </xf>
    <xf numFmtId="0" fontId="3" fillId="0" borderId="40" xfId="0" applyFont="1" applyBorder="1" applyAlignment="1">
      <alignment vertical="top"/>
    </xf>
    <xf numFmtId="0" fontId="3" fillId="0" borderId="41" xfId="0" applyFont="1" applyBorder="1" applyAlignment="1">
      <alignment vertical="top"/>
    </xf>
    <xf numFmtId="165" fontId="3" fillId="0" borderId="41" xfId="1" applyNumberFormat="1" applyFont="1" applyBorder="1" applyAlignment="1">
      <alignment vertical="top"/>
    </xf>
    <xf numFmtId="165" fontId="3" fillId="0" borderId="42" xfId="1" applyNumberFormat="1" applyFont="1" applyBorder="1" applyAlignment="1">
      <alignment vertical="top"/>
    </xf>
    <xf numFmtId="165" fontId="3" fillId="0" borderId="43" xfId="1" applyNumberFormat="1" applyFont="1" applyBorder="1" applyAlignment="1">
      <alignment vertical="top"/>
    </xf>
    <xf numFmtId="165" fontId="3" fillId="3" borderId="41" xfId="1" applyNumberFormat="1" applyFont="1" applyFill="1" applyBorder="1" applyAlignment="1">
      <alignment vertical="top"/>
    </xf>
    <xf numFmtId="165" fontId="3" fillId="3" borderId="43" xfId="1" applyNumberFormat="1" applyFont="1" applyFill="1" applyBorder="1" applyAlignment="1">
      <alignment vertical="top"/>
    </xf>
    <xf numFmtId="0" fontId="3" fillId="0" borderId="44" xfId="0" applyFont="1" applyBorder="1" applyAlignment="1">
      <alignment vertical="top"/>
    </xf>
    <xf numFmtId="0" fontId="3" fillId="0" borderId="45" xfId="0" applyFont="1" applyBorder="1" applyAlignment="1">
      <alignment vertical="top"/>
    </xf>
    <xf numFmtId="165" fontId="3" fillId="0" borderId="45" xfId="1" applyNumberFormat="1" applyFont="1" applyBorder="1" applyAlignment="1">
      <alignment vertical="top"/>
    </xf>
    <xf numFmtId="165" fontId="3" fillId="0" borderId="46" xfId="1" applyNumberFormat="1" applyFont="1" applyBorder="1" applyAlignment="1">
      <alignment vertical="top"/>
    </xf>
    <xf numFmtId="165" fontId="3" fillId="0" borderId="47" xfId="1" applyNumberFormat="1" applyFont="1" applyBorder="1" applyAlignment="1">
      <alignment vertical="top"/>
    </xf>
    <xf numFmtId="165" fontId="3" fillId="3" borderId="45" xfId="1" applyNumberFormat="1" applyFont="1" applyFill="1" applyBorder="1" applyAlignment="1">
      <alignment vertical="top"/>
    </xf>
    <xf numFmtId="165" fontId="3" fillId="3" borderId="47" xfId="1" applyNumberFormat="1" applyFont="1" applyFill="1" applyBorder="1" applyAlignment="1">
      <alignment vertical="top"/>
    </xf>
    <xf numFmtId="0" fontId="0" fillId="11" borderId="0" xfId="0" applyFill="1"/>
    <xf numFmtId="41" fontId="0" fillId="11" borderId="0" xfId="0" applyNumberFormat="1" applyFill="1"/>
    <xf numFmtId="0" fontId="0" fillId="12" borderId="0" xfId="0" applyFill="1"/>
    <xf numFmtId="41" fontId="0" fillId="12" borderId="0" xfId="0" applyNumberFormat="1" applyFill="1"/>
    <xf numFmtId="0" fontId="0" fillId="10" borderId="0" xfId="0" applyFill="1"/>
    <xf numFmtId="41" fontId="0" fillId="10" borderId="0" xfId="0" applyNumberFormat="1" applyFill="1"/>
    <xf numFmtId="170" fontId="9" fillId="0" borderId="37" xfId="2" applyNumberFormat="1" applyFont="1" applyBorder="1"/>
    <xf numFmtId="170" fontId="9" fillId="0" borderId="38" xfId="2" applyNumberFormat="1" applyFont="1" applyBorder="1"/>
    <xf numFmtId="170" fontId="9" fillId="0" borderId="0" xfId="2" applyNumberFormat="1" applyFont="1" applyBorder="1"/>
    <xf numFmtId="170" fontId="9" fillId="0" borderId="6" xfId="2" applyNumberFormat="1" applyFont="1" applyBorder="1"/>
    <xf numFmtId="170" fontId="9" fillId="0" borderId="39" xfId="2" applyNumberFormat="1" applyFont="1" applyBorder="1"/>
    <xf numFmtId="170" fontId="9" fillId="0" borderId="29" xfId="2" applyNumberFormat="1" applyFont="1" applyBorder="1"/>
    <xf numFmtId="0" fontId="0" fillId="0" borderId="20" xfId="0" applyBorder="1" applyAlignment="1">
      <alignment vertical="top"/>
    </xf>
    <xf numFmtId="0" fontId="0" fillId="0" borderId="10" xfId="0" applyBorder="1" applyAlignment="1">
      <alignment vertical="top"/>
    </xf>
    <xf numFmtId="0" fontId="0" fillId="3" borderId="0" xfId="0" applyFill="1" applyAlignment="1">
      <alignment vertical="top"/>
    </xf>
    <xf numFmtId="0" fontId="0" fillId="3" borderId="10" xfId="0" applyFill="1" applyBorder="1" applyAlignment="1">
      <alignment vertical="top"/>
    </xf>
    <xf numFmtId="41" fontId="0" fillId="0" borderId="0" xfId="0" applyNumberFormat="1" applyAlignment="1">
      <alignment vertical="top"/>
    </xf>
    <xf numFmtId="41" fontId="0" fillId="0" borderId="20" xfId="0" applyNumberFormat="1" applyBorder="1" applyAlignment="1">
      <alignment vertical="top"/>
    </xf>
    <xf numFmtId="41" fontId="0" fillId="0" borderId="10" xfId="0" applyNumberFormat="1" applyBorder="1" applyAlignment="1">
      <alignment vertical="top"/>
    </xf>
    <xf numFmtId="41" fontId="0" fillId="3" borderId="0" xfId="0" applyNumberFormat="1" applyFill="1" applyAlignment="1">
      <alignment vertical="top"/>
    </xf>
    <xf numFmtId="41" fontId="0" fillId="3" borderId="10" xfId="0" applyNumberFormat="1" applyFill="1" applyBorder="1" applyAlignment="1">
      <alignment vertical="top"/>
    </xf>
    <xf numFmtId="0" fontId="16" fillId="0" borderId="5" xfId="0" applyFont="1" applyBorder="1" applyAlignment="1">
      <alignment vertical="top"/>
    </xf>
    <xf numFmtId="41" fontId="0" fillId="0" borderId="15" xfId="0" applyNumberFormat="1" applyBorder="1" applyAlignment="1">
      <alignment vertical="top"/>
    </xf>
    <xf numFmtId="41" fontId="0" fillId="0" borderId="16" xfId="0" applyNumberFormat="1" applyBorder="1" applyAlignment="1">
      <alignment vertical="top"/>
    </xf>
    <xf numFmtId="41" fontId="0" fillId="0" borderId="17" xfId="0" applyNumberFormat="1" applyBorder="1" applyAlignment="1">
      <alignment vertical="top"/>
    </xf>
    <xf numFmtId="41" fontId="0" fillId="3" borderId="15" xfId="0" applyNumberFormat="1" applyFill="1" applyBorder="1" applyAlignment="1">
      <alignment vertical="top"/>
    </xf>
    <xf numFmtId="41" fontId="0" fillId="3" borderId="17" xfId="0" applyNumberFormat="1" applyFill="1" applyBorder="1" applyAlignment="1">
      <alignment vertical="top"/>
    </xf>
    <xf numFmtId="41" fontId="0" fillId="0" borderId="32" xfId="0" applyNumberFormat="1" applyBorder="1" applyAlignment="1">
      <alignment vertical="top"/>
    </xf>
    <xf numFmtId="41" fontId="0" fillId="0" borderId="33" xfId="0" applyNumberFormat="1" applyBorder="1" applyAlignment="1">
      <alignment vertical="top"/>
    </xf>
    <xf numFmtId="41" fontId="0" fillId="0" borderId="34" xfId="0" applyNumberFormat="1" applyBorder="1" applyAlignment="1">
      <alignment vertical="top"/>
    </xf>
    <xf numFmtId="41" fontId="0" fillId="3" borderId="32" xfId="0" applyNumberFormat="1" applyFill="1" applyBorder="1" applyAlignment="1">
      <alignment vertical="top"/>
    </xf>
    <xf numFmtId="41" fontId="0" fillId="3" borderId="34" xfId="0" applyNumberFormat="1" applyFill="1" applyBorder="1" applyAlignment="1">
      <alignment vertical="top"/>
    </xf>
    <xf numFmtId="0" fontId="3" fillId="0" borderId="31" xfId="0" applyFont="1" applyBorder="1" applyAlignment="1">
      <alignment vertical="top"/>
    </xf>
    <xf numFmtId="41" fontId="3" fillId="0" borderId="32" xfId="0" applyNumberFormat="1" applyFont="1" applyBorder="1" applyAlignment="1">
      <alignment vertical="top"/>
    </xf>
    <xf numFmtId="41" fontId="3" fillId="0" borderId="33" xfId="0" applyNumberFormat="1" applyFont="1" applyBorder="1" applyAlignment="1">
      <alignment vertical="top"/>
    </xf>
    <xf numFmtId="41" fontId="3" fillId="0" borderId="34" xfId="0" applyNumberFormat="1" applyFont="1" applyBorder="1" applyAlignment="1">
      <alignment vertical="top"/>
    </xf>
    <xf numFmtId="41" fontId="3" fillId="3" borderId="32" xfId="0" applyNumberFormat="1" applyFont="1" applyFill="1" applyBorder="1" applyAlignment="1">
      <alignment vertical="top"/>
    </xf>
    <xf numFmtId="41" fontId="3" fillId="3" borderId="34" xfId="0" applyNumberFormat="1" applyFont="1" applyFill="1" applyBorder="1" applyAlignment="1">
      <alignment vertical="top"/>
    </xf>
    <xf numFmtId="41" fontId="3" fillId="0" borderId="45" xfId="0" applyNumberFormat="1" applyFont="1" applyBorder="1" applyAlignment="1">
      <alignment vertical="top"/>
    </xf>
    <xf numFmtId="41" fontId="3" fillId="0" borderId="46" xfId="0" applyNumberFormat="1" applyFont="1" applyBorder="1" applyAlignment="1">
      <alignment vertical="top"/>
    </xf>
    <xf numFmtId="41" fontId="3" fillId="0" borderId="47" xfId="0" applyNumberFormat="1" applyFont="1" applyBorder="1" applyAlignment="1">
      <alignment vertical="top"/>
    </xf>
    <xf numFmtId="41" fontId="3" fillId="3" borderId="45" xfId="0" applyNumberFormat="1" applyFont="1" applyFill="1" applyBorder="1" applyAlignment="1">
      <alignment vertical="top"/>
    </xf>
    <xf numFmtId="41" fontId="3" fillId="3" borderId="47" xfId="0" applyNumberFormat="1" applyFont="1" applyFill="1" applyBorder="1" applyAlignment="1">
      <alignment vertical="top"/>
    </xf>
    <xf numFmtId="165" fontId="0" fillId="9" borderId="20" xfId="1" applyNumberFormat="1" applyFont="1" applyFill="1" applyBorder="1" applyAlignment="1">
      <alignment vertical="top"/>
    </xf>
    <xf numFmtId="165" fontId="0" fillId="9" borderId="10" xfId="1" applyNumberFormat="1" applyFont="1" applyFill="1" applyBorder="1" applyAlignment="1">
      <alignment vertical="top"/>
    </xf>
    <xf numFmtId="0" fontId="0" fillId="0" borderId="48" xfId="0"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vertical="top" wrapText="1"/>
    </xf>
    <xf numFmtId="0" fontId="0" fillId="0" borderId="5" xfId="0" applyBorder="1" applyAlignment="1">
      <alignment horizontal="left" vertical="top" wrapText="1"/>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179294</xdr:colOff>
      <xdr:row>1</xdr:row>
      <xdr:rowOff>100853</xdr:rowOff>
    </xdr:from>
    <xdr:ext cx="2128894" cy="627529"/>
    <xdr:pic>
      <xdr:nvPicPr>
        <xdr:cNvPr id="2" name="Picture 1">
          <a:extLst>
            <a:ext uri="{FF2B5EF4-FFF2-40B4-BE49-F238E27FC236}">
              <a16:creationId xmlns:a16="http://schemas.microsoft.com/office/drawing/2014/main" id="{AAD977C1-4B51-49B5-99F8-3F81957928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6469" y="291353"/>
          <a:ext cx="2128894" cy="627529"/>
        </a:xfrm>
        <a:prstGeom prst="rect">
          <a:avLst/>
        </a:prstGeom>
      </xdr:spPr>
    </xdr:pic>
    <xdr:clientData/>
  </xdr:oneCellAnchor>
  <xdr:twoCellAnchor>
    <xdr:from>
      <xdr:col>3</xdr:col>
      <xdr:colOff>0</xdr:colOff>
      <xdr:row>1</xdr:row>
      <xdr:rowOff>0</xdr:rowOff>
    </xdr:from>
    <xdr:to>
      <xdr:col>12</xdr:col>
      <xdr:colOff>705971</xdr:colOff>
      <xdr:row>6</xdr:row>
      <xdr:rowOff>133350</xdr:rowOff>
    </xdr:to>
    <xdr:sp macro="" textlink="">
      <xdr:nvSpPr>
        <xdr:cNvPr id="3" name="TextBox 2">
          <a:extLst>
            <a:ext uri="{FF2B5EF4-FFF2-40B4-BE49-F238E27FC236}">
              <a16:creationId xmlns:a16="http://schemas.microsoft.com/office/drawing/2014/main" id="{2ACD4795-615D-476B-8C6A-2D9F98C7433E}"/>
            </a:ext>
          </a:extLst>
        </xdr:cNvPr>
        <xdr:cNvSpPr txBox="1"/>
      </xdr:nvSpPr>
      <xdr:spPr>
        <a:xfrm>
          <a:off x="3171825" y="190500"/>
          <a:ext cx="8002121"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Pro Forma Financial Statements: Includes Income Statement, Balance Sheet, and Statement</a:t>
          </a:r>
          <a:r>
            <a:rPr lang="en-US" sz="1100" b="0" i="0" baseline="0">
              <a:solidFill>
                <a:schemeClr val="dk1"/>
              </a:solidFill>
              <a:effectLst/>
              <a:latin typeface="+mn-lt"/>
              <a:ea typeface="+mn-ea"/>
              <a:cs typeface="+mn-cs"/>
            </a:rPr>
            <a:t> of Cash Flows for next 10 years.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112059</xdr:colOff>
      <xdr:row>1</xdr:row>
      <xdr:rowOff>123265</xdr:rowOff>
    </xdr:from>
    <xdr:ext cx="2128894" cy="627529"/>
    <xdr:pic>
      <xdr:nvPicPr>
        <xdr:cNvPr id="2" name="Picture 1">
          <a:extLst>
            <a:ext uri="{FF2B5EF4-FFF2-40B4-BE49-F238E27FC236}">
              <a16:creationId xmlns:a16="http://schemas.microsoft.com/office/drawing/2014/main" id="{972B0EB6-82BC-41CF-ADD2-2B73B6E47B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234" y="313765"/>
          <a:ext cx="2128894" cy="627529"/>
        </a:xfrm>
        <a:prstGeom prst="rect">
          <a:avLst/>
        </a:prstGeom>
      </xdr:spPr>
    </xdr:pic>
    <xdr:clientData/>
  </xdr:oneCellAnchor>
  <xdr:twoCellAnchor>
    <xdr:from>
      <xdr:col>2</xdr:col>
      <xdr:colOff>2655795</xdr:colOff>
      <xdr:row>1</xdr:row>
      <xdr:rowOff>56029</xdr:rowOff>
    </xdr:from>
    <xdr:to>
      <xdr:col>11</xdr:col>
      <xdr:colOff>571501</xdr:colOff>
      <xdr:row>6</xdr:row>
      <xdr:rowOff>189379</xdr:rowOff>
    </xdr:to>
    <xdr:sp macro="" textlink="">
      <xdr:nvSpPr>
        <xdr:cNvPr id="3" name="TextBox 2">
          <a:extLst>
            <a:ext uri="{FF2B5EF4-FFF2-40B4-BE49-F238E27FC236}">
              <a16:creationId xmlns:a16="http://schemas.microsoft.com/office/drawing/2014/main" id="{37DAB193-E884-4451-A19C-EDE0F4F17CFD}"/>
            </a:ext>
          </a:extLst>
        </xdr:cNvPr>
        <xdr:cNvSpPr txBox="1"/>
      </xdr:nvSpPr>
      <xdr:spPr>
        <a:xfrm>
          <a:off x="3132045" y="246529"/>
          <a:ext cx="7993156"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Pro Forma Financial Statements: Includes Income Statement, Balance Sheet, and Statement</a:t>
          </a:r>
          <a:r>
            <a:rPr lang="en-US" sz="1100" b="0" i="0" baseline="0">
              <a:solidFill>
                <a:schemeClr val="dk1"/>
              </a:solidFill>
              <a:effectLst/>
              <a:latin typeface="+mn-lt"/>
              <a:ea typeface="+mn-ea"/>
              <a:cs typeface="+mn-cs"/>
            </a:rPr>
            <a:t> of Cash Flows for next 10 years.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168088</xdr:colOff>
      <xdr:row>1</xdr:row>
      <xdr:rowOff>67236</xdr:rowOff>
    </xdr:from>
    <xdr:ext cx="2128894" cy="627529"/>
    <xdr:pic>
      <xdr:nvPicPr>
        <xdr:cNvPr id="2" name="Picture 1">
          <a:extLst>
            <a:ext uri="{FF2B5EF4-FFF2-40B4-BE49-F238E27FC236}">
              <a16:creationId xmlns:a16="http://schemas.microsoft.com/office/drawing/2014/main" id="{4DE3D07D-9EE4-4A97-BCCE-8061AF8C95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263" y="257736"/>
          <a:ext cx="2128894" cy="627529"/>
        </a:xfrm>
        <a:prstGeom prst="rect">
          <a:avLst/>
        </a:prstGeom>
      </xdr:spPr>
    </xdr:pic>
    <xdr:clientData/>
  </xdr:oneCellAnchor>
  <xdr:twoCellAnchor>
    <xdr:from>
      <xdr:col>3</xdr:col>
      <xdr:colOff>0</xdr:colOff>
      <xdr:row>1</xdr:row>
      <xdr:rowOff>0</xdr:rowOff>
    </xdr:from>
    <xdr:to>
      <xdr:col>10</xdr:col>
      <xdr:colOff>930089</xdr:colOff>
      <xdr:row>6</xdr:row>
      <xdr:rowOff>133350</xdr:rowOff>
    </xdr:to>
    <xdr:sp macro="" textlink="">
      <xdr:nvSpPr>
        <xdr:cNvPr id="3" name="TextBox 2">
          <a:extLst>
            <a:ext uri="{FF2B5EF4-FFF2-40B4-BE49-F238E27FC236}">
              <a16:creationId xmlns:a16="http://schemas.microsoft.com/office/drawing/2014/main" id="{9790267C-211F-4590-B204-9A902391E6DF}"/>
            </a:ext>
          </a:extLst>
        </xdr:cNvPr>
        <xdr:cNvSpPr txBox="1"/>
      </xdr:nvSpPr>
      <xdr:spPr>
        <a:xfrm>
          <a:off x="3171825" y="190500"/>
          <a:ext cx="8016689"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Pro Forma Financial Statements: Includes Income Statement, Balance Sheet, and Statement</a:t>
          </a:r>
          <a:r>
            <a:rPr lang="en-US" sz="1100" b="0" i="0" baseline="0">
              <a:solidFill>
                <a:schemeClr val="dk1"/>
              </a:solidFill>
              <a:effectLst/>
              <a:latin typeface="+mn-lt"/>
              <a:ea typeface="+mn-ea"/>
              <a:cs typeface="+mn-cs"/>
            </a:rPr>
            <a:t> of Cash Flows for next 10 years.</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2286000</xdr:colOff>
      <xdr:row>0</xdr:row>
      <xdr:rowOff>187698</xdr:rowOff>
    </xdr:from>
    <xdr:to>
      <xdr:col>12</xdr:col>
      <xdr:colOff>291353</xdr:colOff>
      <xdr:row>6</xdr:row>
      <xdr:rowOff>130548</xdr:rowOff>
    </xdr:to>
    <xdr:sp macro="" textlink="">
      <xdr:nvSpPr>
        <xdr:cNvPr id="2" name="TextBox 1">
          <a:extLst>
            <a:ext uri="{FF2B5EF4-FFF2-40B4-BE49-F238E27FC236}">
              <a16:creationId xmlns:a16="http://schemas.microsoft.com/office/drawing/2014/main" id="{6B308DA9-96D0-429F-AF34-2E507E4C10F4}"/>
            </a:ext>
          </a:extLst>
        </xdr:cNvPr>
        <xdr:cNvSpPr txBox="1"/>
      </xdr:nvSpPr>
      <xdr:spPr>
        <a:xfrm>
          <a:off x="2762250" y="187698"/>
          <a:ext cx="7997078"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Pro Forma Financial Statements: Includes Income Statement, Balance Sheet, and Statement</a:t>
          </a:r>
          <a:r>
            <a:rPr lang="en-US" sz="1100" b="0" i="0" baseline="0">
              <a:solidFill>
                <a:schemeClr val="dk1"/>
              </a:solidFill>
              <a:effectLst/>
              <a:latin typeface="+mn-lt"/>
              <a:ea typeface="+mn-ea"/>
              <a:cs typeface="+mn-cs"/>
            </a:rPr>
            <a:t> of Cash Flows for next 10 years.</a:t>
          </a:r>
          <a:endParaRPr lang="en-US">
            <a:effectLst/>
          </a:endParaRPr>
        </a:p>
      </xdr:txBody>
    </xdr:sp>
    <xdr:clientData/>
  </xdr:twoCellAnchor>
  <xdr:oneCellAnchor>
    <xdr:from>
      <xdr:col>1</xdr:col>
      <xdr:colOff>179294</xdr:colOff>
      <xdr:row>1</xdr:row>
      <xdr:rowOff>100853</xdr:rowOff>
    </xdr:from>
    <xdr:ext cx="2128894" cy="627529"/>
    <xdr:pic>
      <xdr:nvPicPr>
        <xdr:cNvPr id="3" name="Picture 2">
          <a:extLst>
            <a:ext uri="{FF2B5EF4-FFF2-40B4-BE49-F238E27FC236}">
              <a16:creationId xmlns:a16="http://schemas.microsoft.com/office/drawing/2014/main" id="{E6179578-AB0D-40D1-951B-5D94E7C35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6469" y="291353"/>
          <a:ext cx="2128894" cy="62752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2229971</xdr:colOff>
      <xdr:row>1</xdr:row>
      <xdr:rowOff>0</xdr:rowOff>
    </xdr:from>
    <xdr:to>
      <xdr:col>12</xdr:col>
      <xdr:colOff>280146</xdr:colOff>
      <xdr:row>6</xdr:row>
      <xdr:rowOff>133350</xdr:rowOff>
    </xdr:to>
    <xdr:sp macro="" textlink="">
      <xdr:nvSpPr>
        <xdr:cNvPr id="2" name="TextBox 1">
          <a:extLst>
            <a:ext uri="{FF2B5EF4-FFF2-40B4-BE49-F238E27FC236}">
              <a16:creationId xmlns:a16="http://schemas.microsoft.com/office/drawing/2014/main" id="{0FE28E34-5102-435B-88A1-2B76797054C4}"/>
            </a:ext>
          </a:extLst>
        </xdr:cNvPr>
        <xdr:cNvSpPr txBox="1"/>
      </xdr:nvSpPr>
      <xdr:spPr>
        <a:xfrm>
          <a:off x="2706221" y="190500"/>
          <a:ext cx="8203825"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Pro Forma Financial Statements: Includes Income Statement, Balance Sheet, and Statement</a:t>
          </a:r>
          <a:r>
            <a:rPr lang="en-US" sz="1100" b="0" i="0" baseline="0">
              <a:solidFill>
                <a:schemeClr val="dk1"/>
              </a:solidFill>
              <a:effectLst/>
              <a:latin typeface="+mn-lt"/>
              <a:ea typeface="+mn-ea"/>
              <a:cs typeface="+mn-cs"/>
            </a:rPr>
            <a:t> of Cash Flows for next 10 years.</a:t>
          </a:r>
          <a:endParaRPr lang="en-US">
            <a:effectLst/>
          </a:endParaRPr>
        </a:p>
      </xdr:txBody>
    </xdr:sp>
    <xdr:clientData/>
  </xdr:twoCellAnchor>
  <xdr:oneCellAnchor>
    <xdr:from>
      <xdr:col>1</xdr:col>
      <xdr:colOff>112059</xdr:colOff>
      <xdr:row>1</xdr:row>
      <xdr:rowOff>123265</xdr:rowOff>
    </xdr:from>
    <xdr:ext cx="2128894" cy="627529"/>
    <xdr:pic>
      <xdr:nvPicPr>
        <xdr:cNvPr id="3" name="Picture 2">
          <a:extLst>
            <a:ext uri="{FF2B5EF4-FFF2-40B4-BE49-F238E27FC236}">
              <a16:creationId xmlns:a16="http://schemas.microsoft.com/office/drawing/2014/main" id="{01D7207C-1D51-47A7-84B7-8EE3DA21E6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234" y="313765"/>
          <a:ext cx="2128894" cy="62752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2319618</xdr:colOff>
      <xdr:row>1</xdr:row>
      <xdr:rowOff>0</xdr:rowOff>
    </xdr:from>
    <xdr:to>
      <xdr:col>11</xdr:col>
      <xdr:colOff>47626</xdr:colOff>
      <xdr:row>6</xdr:row>
      <xdr:rowOff>133350</xdr:rowOff>
    </xdr:to>
    <xdr:sp macro="" textlink="">
      <xdr:nvSpPr>
        <xdr:cNvPr id="2" name="TextBox 1">
          <a:extLst>
            <a:ext uri="{FF2B5EF4-FFF2-40B4-BE49-F238E27FC236}">
              <a16:creationId xmlns:a16="http://schemas.microsoft.com/office/drawing/2014/main" id="{226BEEBD-74A0-44FE-9B8B-48ABF3499E96}"/>
            </a:ext>
          </a:extLst>
        </xdr:cNvPr>
        <xdr:cNvSpPr txBox="1"/>
      </xdr:nvSpPr>
      <xdr:spPr>
        <a:xfrm>
          <a:off x="2795868" y="190500"/>
          <a:ext cx="8510308"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Pro Forma Financial Statements: Includes Income Statement, Balance Sheet, and Statement</a:t>
          </a:r>
          <a:r>
            <a:rPr lang="en-US" sz="1100" b="0" i="0" baseline="0">
              <a:solidFill>
                <a:schemeClr val="dk1"/>
              </a:solidFill>
              <a:effectLst/>
              <a:latin typeface="+mn-lt"/>
              <a:ea typeface="+mn-ea"/>
              <a:cs typeface="+mn-cs"/>
            </a:rPr>
            <a:t> of Cash Flows for next 10 years.</a:t>
          </a:r>
          <a:endParaRPr lang="en-US">
            <a:effectLst/>
          </a:endParaRPr>
        </a:p>
      </xdr:txBody>
    </xdr:sp>
    <xdr:clientData/>
  </xdr:twoCellAnchor>
  <xdr:oneCellAnchor>
    <xdr:from>
      <xdr:col>1</xdr:col>
      <xdr:colOff>168088</xdr:colOff>
      <xdr:row>1</xdr:row>
      <xdr:rowOff>67236</xdr:rowOff>
    </xdr:from>
    <xdr:ext cx="2128894" cy="627529"/>
    <xdr:pic>
      <xdr:nvPicPr>
        <xdr:cNvPr id="3" name="Picture 2">
          <a:extLst>
            <a:ext uri="{FF2B5EF4-FFF2-40B4-BE49-F238E27FC236}">
              <a16:creationId xmlns:a16="http://schemas.microsoft.com/office/drawing/2014/main" id="{71283BE2-1D40-4A66-8FC3-BB81508491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263" y="257736"/>
          <a:ext cx="2128894" cy="62752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22412</xdr:colOff>
      <xdr:row>1</xdr:row>
      <xdr:rowOff>89647</xdr:rowOff>
    </xdr:from>
    <xdr:ext cx="2128894" cy="627529"/>
    <xdr:pic>
      <xdr:nvPicPr>
        <xdr:cNvPr id="2" name="Picture 1">
          <a:extLst>
            <a:ext uri="{FF2B5EF4-FFF2-40B4-BE49-F238E27FC236}">
              <a16:creationId xmlns:a16="http://schemas.microsoft.com/office/drawing/2014/main" id="{327F4953-C2A7-4B92-86B7-FF733C086B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587" y="280147"/>
          <a:ext cx="2128894" cy="627529"/>
        </a:xfrm>
        <a:prstGeom prst="rect">
          <a:avLst/>
        </a:prstGeom>
      </xdr:spPr>
    </xdr:pic>
    <xdr:clientData/>
  </xdr:oneCellAnchor>
  <xdr:twoCellAnchor>
    <xdr:from>
      <xdr:col>2</xdr:col>
      <xdr:colOff>0</xdr:colOff>
      <xdr:row>1</xdr:row>
      <xdr:rowOff>0</xdr:rowOff>
    </xdr:from>
    <xdr:to>
      <xdr:col>10</xdr:col>
      <xdr:colOff>560292</xdr:colOff>
      <xdr:row>6</xdr:row>
      <xdr:rowOff>133350</xdr:rowOff>
    </xdr:to>
    <xdr:sp macro="" textlink="">
      <xdr:nvSpPr>
        <xdr:cNvPr id="3" name="TextBox 2">
          <a:extLst>
            <a:ext uri="{FF2B5EF4-FFF2-40B4-BE49-F238E27FC236}">
              <a16:creationId xmlns:a16="http://schemas.microsoft.com/office/drawing/2014/main" id="{F611FB85-09EA-4296-A56B-85BA97B4A83A}"/>
            </a:ext>
          </a:extLst>
        </xdr:cNvPr>
        <xdr:cNvSpPr txBox="1"/>
      </xdr:nvSpPr>
      <xdr:spPr>
        <a:xfrm>
          <a:off x="2819400" y="190500"/>
          <a:ext cx="9494742"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Pro Forma Financial Statements: Capex schedule for next 10 years that builds the financial forecast.</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67235</xdr:colOff>
      <xdr:row>1</xdr:row>
      <xdr:rowOff>0</xdr:rowOff>
    </xdr:from>
    <xdr:ext cx="2128894" cy="627529"/>
    <xdr:pic>
      <xdr:nvPicPr>
        <xdr:cNvPr id="2" name="Picture 1">
          <a:extLst>
            <a:ext uri="{FF2B5EF4-FFF2-40B4-BE49-F238E27FC236}">
              <a16:creationId xmlns:a16="http://schemas.microsoft.com/office/drawing/2014/main" id="{4CE5B9ED-BBB1-4467-9A02-22D739B50D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835" y="190500"/>
          <a:ext cx="2128894" cy="627529"/>
        </a:xfrm>
        <a:prstGeom prst="rect">
          <a:avLst/>
        </a:prstGeom>
      </xdr:spPr>
    </xdr:pic>
    <xdr:clientData/>
  </xdr:oneCellAnchor>
  <xdr:twoCellAnchor>
    <xdr:from>
      <xdr:col>2</xdr:col>
      <xdr:colOff>0</xdr:colOff>
      <xdr:row>0</xdr:row>
      <xdr:rowOff>1</xdr:rowOff>
    </xdr:from>
    <xdr:to>
      <xdr:col>12</xdr:col>
      <xdr:colOff>33617</xdr:colOff>
      <xdr:row>6</xdr:row>
      <xdr:rowOff>156883</xdr:rowOff>
    </xdr:to>
    <xdr:sp macro="" textlink="">
      <xdr:nvSpPr>
        <xdr:cNvPr id="3" name="TextBox 2">
          <a:extLst>
            <a:ext uri="{FF2B5EF4-FFF2-40B4-BE49-F238E27FC236}">
              <a16:creationId xmlns:a16="http://schemas.microsoft.com/office/drawing/2014/main" id="{2401C4A9-CE20-4F40-B0D6-1385ABD0C4C3}"/>
            </a:ext>
          </a:extLst>
        </xdr:cNvPr>
        <xdr:cNvSpPr txBox="1"/>
      </xdr:nvSpPr>
      <xdr:spPr>
        <a:xfrm>
          <a:off x="2647950" y="1"/>
          <a:ext cx="8644217" cy="1299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Payback</a:t>
          </a:r>
          <a:r>
            <a:rPr lang="en-US" sz="1100" b="0" i="0" baseline="0">
              <a:solidFill>
                <a:schemeClr val="dk1"/>
              </a:solidFill>
              <a:effectLst/>
              <a:latin typeface="+mn-lt"/>
              <a:ea typeface="+mn-ea"/>
              <a:cs typeface="+mn-cs"/>
            </a:rPr>
            <a:t> period with the following considerations:</a:t>
          </a:r>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 Consider only those after-tax operating cash flows involving revenue and operating expenses for the project. This means do not consider depreciation. </a:t>
          </a:r>
        </a:p>
        <a:p>
          <a:r>
            <a:rPr lang="en-US" sz="1100" b="0" i="0">
              <a:solidFill>
                <a:schemeClr val="dk1"/>
              </a:solidFill>
              <a:effectLst/>
              <a:latin typeface="+mn-lt"/>
              <a:ea typeface="+mn-ea"/>
              <a:cs typeface="+mn-cs"/>
            </a:rPr>
            <a:t>• Do not consider any financing expenses (e.g., payment of interest/principal, dividends, etc.) </a:t>
          </a:r>
        </a:p>
        <a:p>
          <a:endParaRPr lang="en-US" sz="1100" b="0" i="0">
            <a:solidFill>
              <a:schemeClr val="dk1"/>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33617</xdr:colOff>
      <xdr:row>0</xdr:row>
      <xdr:rowOff>123264</xdr:rowOff>
    </xdr:from>
    <xdr:ext cx="2128894" cy="627529"/>
    <xdr:pic>
      <xdr:nvPicPr>
        <xdr:cNvPr id="2" name="Picture 1">
          <a:extLst>
            <a:ext uri="{FF2B5EF4-FFF2-40B4-BE49-F238E27FC236}">
              <a16:creationId xmlns:a16="http://schemas.microsoft.com/office/drawing/2014/main" id="{FB409797-C744-4EE4-9F52-538A594C56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2217" y="123264"/>
          <a:ext cx="2128894" cy="627529"/>
        </a:xfrm>
        <a:prstGeom prst="rect">
          <a:avLst/>
        </a:prstGeom>
      </xdr:spPr>
    </xdr:pic>
    <xdr:clientData/>
  </xdr:oneCellAnchor>
  <xdr:twoCellAnchor>
    <xdr:from>
      <xdr:col>2</xdr:col>
      <xdr:colOff>0</xdr:colOff>
      <xdr:row>0</xdr:row>
      <xdr:rowOff>0</xdr:rowOff>
    </xdr:from>
    <xdr:to>
      <xdr:col>12</xdr:col>
      <xdr:colOff>134470</xdr:colOff>
      <xdr:row>6</xdr:row>
      <xdr:rowOff>156882</xdr:rowOff>
    </xdr:to>
    <xdr:sp macro="" textlink="">
      <xdr:nvSpPr>
        <xdr:cNvPr id="3" name="TextBox 2">
          <a:extLst>
            <a:ext uri="{FF2B5EF4-FFF2-40B4-BE49-F238E27FC236}">
              <a16:creationId xmlns:a16="http://schemas.microsoft.com/office/drawing/2014/main" id="{6C4E557A-6659-4CDD-AACD-61CB0E9C98B2}"/>
            </a:ext>
          </a:extLst>
        </xdr:cNvPr>
        <xdr:cNvSpPr txBox="1"/>
      </xdr:nvSpPr>
      <xdr:spPr>
        <a:xfrm>
          <a:off x="2647950" y="0"/>
          <a:ext cx="8640295" cy="1299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Payback</a:t>
          </a:r>
          <a:r>
            <a:rPr lang="en-US" sz="1100" b="0" i="0" baseline="0">
              <a:solidFill>
                <a:schemeClr val="dk1"/>
              </a:solidFill>
              <a:effectLst/>
              <a:latin typeface="+mn-lt"/>
              <a:ea typeface="+mn-ea"/>
              <a:cs typeface="+mn-cs"/>
            </a:rPr>
            <a:t> period with the following considerations:</a:t>
          </a:r>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 Consider only those after-tax operating cash flows involving revenue and operating expenses for the project. This means do not consider depreciation. </a:t>
          </a:r>
        </a:p>
        <a:p>
          <a:r>
            <a:rPr lang="en-US" sz="1100" b="0" i="0">
              <a:solidFill>
                <a:schemeClr val="dk1"/>
              </a:solidFill>
              <a:effectLst/>
              <a:latin typeface="+mn-lt"/>
              <a:ea typeface="+mn-ea"/>
              <a:cs typeface="+mn-cs"/>
            </a:rPr>
            <a:t>• Do not consider any financing expenses (e.g., payment of interest/principal, dividends, etc.) </a:t>
          </a:r>
        </a:p>
        <a:p>
          <a:endParaRPr lang="en-US" sz="1100" b="0" i="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ABAA4-F81E-4702-A144-37C869236D49}">
  <sheetPr>
    <pageSetUpPr fitToPage="1"/>
  </sheetPr>
  <dimension ref="B3:B6"/>
  <sheetViews>
    <sheetView showGridLines="0" tabSelected="1" workbookViewId="0">
      <selection activeCell="E5" sqref="E5"/>
    </sheetView>
  </sheetViews>
  <sheetFormatPr defaultRowHeight="15"/>
  <cols>
    <col min="1" max="1" width="3" customWidth="1"/>
    <col min="2" max="2" width="75.42578125" customWidth="1"/>
  </cols>
  <sheetData>
    <row r="3" spans="2:2">
      <c r="B3" s="1" t="s">
        <v>0</v>
      </c>
    </row>
    <row r="4" spans="2:2" ht="98.25" customHeight="1">
      <c r="B4" s="374" t="s">
        <v>1</v>
      </c>
    </row>
    <row r="5" spans="2:2" ht="132" customHeight="1">
      <c r="B5" s="375" t="s">
        <v>2</v>
      </c>
    </row>
    <row r="6" spans="2:2" ht="86.25" customHeight="1">
      <c r="B6" s="376" t="s">
        <v>3</v>
      </c>
    </row>
  </sheetData>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07A28-4EB4-434C-B69A-A0B15AC9616E}">
  <sheetPr>
    <pageSetUpPr fitToPage="1"/>
  </sheetPr>
  <dimension ref="A14:ED66"/>
  <sheetViews>
    <sheetView showGridLines="0" zoomScale="85" zoomScaleNormal="85" workbookViewId="0">
      <pane xSplit="4" ySplit="27" topLeftCell="E28" activePane="bottomRight" state="frozen"/>
      <selection pane="bottomRight" activeCell="I28" sqref="I28"/>
      <selection pane="bottomLeft" activeCell="I28" sqref="I28"/>
      <selection pane="topRight" activeCell="I28" sqref="I28"/>
    </sheetView>
  </sheetViews>
  <sheetFormatPr defaultRowHeight="15" outlineLevelRow="1" outlineLevelCol="1"/>
  <cols>
    <col min="1" max="1" width="3.42578125" customWidth="1"/>
    <col min="2" max="2" width="36.28515625" bestFit="1" customWidth="1"/>
    <col min="3" max="3" width="20" customWidth="1"/>
    <col min="5" max="5" width="12.42578125" bestFit="1" customWidth="1"/>
    <col min="6" max="12" width="12.28515625" bestFit="1" customWidth="1"/>
    <col min="13" max="16" width="11.28515625" bestFit="1" customWidth="1"/>
    <col min="17" max="20" width="11.28515625" hidden="1" customWidth="1" outlineLevel="1"/>
    <col min="21" max="111" width="12.28515625" hidden="1" customWidth="1" outlineLevel="1"/>
    <col min="112" max="124" width="11.28515625" hidden="1" customWidth="1" outlineLevel="1"/>
    <col min="125" max="125" width="11.28515625" bestFit="1" customWidth="1" collapsed="1"/>
    <col min="126" max="134" width="12.28515625" bestFit="1" customWidth="1"/>
  </cols>
  <sheetData>
    <row r="14" spans="2:3" ht="19.5" customHeight="1">
      <c r="B14" s="1" t="s">
        <v>238</v>
      </c>
      <c r="C14" s="1"/>
    </row>
    <row r="15" spans="2:3">
      <c r="B15" s="137" t="s">
        <v>208</v>
      </c>
      <c r="C15" s="138">
        <v>0</v>
      </c>
    </row>
    <row r="16" spans="2:3">
      <c r="B16" s="139" t="s">
        <v>209</v>
      </c>
      <c r="C16" s="140">
        <f>SUM(DU34:ED34)</f>
        <v>-27987.18000000008</v>
      </c>
    </row>
    <row r="17" spans="1:134">
      <c r="B17" s="139" t="s">
        <v>210</v>
      </c>
      <c r="C17" s="140">
        <f>SUM(DU39:ED39)</f>
        <v>-758930.62207752618</v>
      </c>
    </row>
    <row r="18" spans="1:134">
      <c r="B18" s="2" t="s">
        <v>211</v>
      </c>
      <c r="C18" s="141">
        <f>SUM(DU40:ED40)</f>
        <v>4669.6944276666572</v>
      </c>
    </row>
    <row r="19" spans="1:134">
      <c r="B19" s="2" t="s">
        <v>212</v>
      </c>
      <c r="C19" s="141">
        <f>SUM(DU43:ED43)</f>
        <v>-782248.10764985916</v>
      </c>
    </row>
    <row r="20" spans="1:134">
      <c r="B20" s="142" t="s">
        <v>213</v>
      </c>
      <c r="C20" s="143" t="str">
        <f>IF(C19&lt;0,"Greater than 10 years",SUM(DU46:ED46))</f>
        <v>Greater than 10 years</v>
      </c>
    </row>
    <row r="21" spans="1:134" ht="15.75" thickBot="1">
      <c r="B21" s="144" t="s">
        <v>214</v>
      </c>
      <c r="C21" s="145" t="str">
        <f>IF(C19&lt;0,"Greater than 10 years",SUM(DU47:ED47))</f>
        <v>Greater than 10 years</v>
      </c>
    </row>
    <row r="23" spans="1:134" hidden="1" outlineLevel="1">
      <c r="C23" t="s">
        <v>21</v>
      </c>
      <c r="E23">
        <v>1</v>
      </c>
      <c r="F23">
        <f>E23+1</f>
        <v>2</v>
      </c>
      <c r="G23">
        <f t="shared" ref="G23:AB23" si="0">F23+1</f>
        <v>3</v>
      </c>
      <c r="H23">
        <f t="shared" si="0"/>
        <v>4</v>
      </c>
      <c r="I23">
        <f t="shared" si="0"/>
        <v>5</v>
      </c>
      <c r="J23">
        <f t="shared" si="0"/>
        <v>6</v>
      </c>
      <c r="K23">
        <f t="shared" si="0"/>
        <v>7</v>
      </c>
      <c r="L23">
        <f t="shared" si="0"/>
        <v>8</v>
      </c>
      <c r="M23">
        <f t="shared" si="0"/>
        <v>9</v>
      </c>
      <c r="N23">
        <f t="shared" si="0"/>
        <v>10</v>
      </c>
      <c r="O23">
        <f t="shared" si="0"/>
        <v>11</v>
      </c>
      <c r="P23">
        <f t="shared" si="0"/>
        <v>12</v>
      </c>
      <c r="Q23">
        <f>P23+1</f>
        <v>13</v>
      </c>
      <c r="R23">
        <f t="shared" si="0"/>
        <v>14</v>
      </c>
      <c r="S23">
        <f t="shared" si="0"/>
        <v>15</v>
      </c>
      <c r="T23">
        <f t="shared" si="0"/>
        <v>16</v>
      </c>
      <c r="U23">
        <f t="shared" si="0"/>
        <v>17</v>
      </c>
      <c r="V23">
        <f t="shared" si="0"/>
        <v>18</v>
      </c>
      <c r="W23">
        <f t="shared" si="0"/>
        <v>19</v>
      </c>
      <c r="X23">
        <f t="shared" si="0"/>
        <v>20</v>
      </c>
      <c r="Y23">
        <f t="shared" si="0"/>
        <v>21</v>
      </c>
      <c r="Z23">
        <f t="shared" si="0"/>
        <v>22</v>
      </c>
      <c r="AA23">
        <f t="shared" si="0"/>
        <v>23</v>
      </c>
      <c r="AB23">
        <f t="shared" si="0"/>
        <v>24</v>
      </c>
      <c r="AC23">
        <f>AB23+1</f>
        <v>25</v>
      </c>
      <c r="AD23">
        <f t="shared" ref="AD23:AN23" si="1">AC23+1</f>
        <v>26</v>
      </c>
      <c r="AE23">
        <f t="shared" si="1"/>
        <v>27</v>
      </c>
      <c r="AF23">
        <f t="shared" si="1"/>
        <v>28</v>
      </c>
      <c r="AG23">
        <f t="shared" si="1"/>
        <v>29</v>
      </c>
      <c r="AH23">
        <f t="shared" si="1"/>
        <v>30</v>
      </c>
      <c r="AI23">
        <f t="shared" si="1"/>
        <v>31</v>
      </c>
      <c r="AJ23">
        <f t="shared" si="1"/>
        <v>32</v>
      </c>
      <c r="AK23">
        <f t="shared" si="1"/>
        <v>33</v>
      </c>
      <c r="AL23">
        <f t="shared" si="1"/>
        <v>34</v>
      </c>
      <c r="AM23">
        <f t="shared" si="1"/>
        <v>35</v>
      </c>
      <c r="AN23">
        <f t="shared" si="1"/>
        <v>36</v>
      </c>
      <c r="AO23">
        <f>AN23+1</f>
        <v>37</v>
      </c>
      <c r="AP23">
        <f t="shared" ref="AP23:AZ23" si="2">AO23+1</f>
        <v>38</v>
      </c>
      <c r="AQ23">
        <f t="shared" si="2"/>
        <v>39</v>
      </c>
      <c r="AR23">
        <f t="shared" si="2"/>
        <v>40</v>
      </c>
      <c r="AS23">
        <f t="shared" si="2"/>
        <v>41</v>
      </c>
      <c r="AT23">
        <f t="shared" si="2"/>
        <v>42</v>
      </c>
      <c r="AU23">
        <f t="shared" si="2"/>
        <v>43</v>
      </c>
      <c r="AV23">
        <f t="shared" si="2"/>
        <v>44</v>
      </c>
      <c r="AW23">
        <f t="shared" si="2"/>
        <v>45</v>
      </c>
      <c r="AX23">
        <f t="shared" si="2"/>
        <v>46</v>
      </c>
      <c r="AY23">
        <f t="shared" si="2"/>
        <v>47</v>
      </c>
      <c r="AZ23">
        <f t="shared" si="2"/>
        <v>48</v>
      </c>
      <c r="BA23">
        <f>AZ23+1</f>
        <v>49</v>
      </c>
      <c r="BB23">
        <f t="shared" ref="BB23:BL23" si="3">BA23+1</f>
        <v>50</v>
      </c>
      <c r="BC23">
        <f t="shared" si="3"/>
        <v>51</v>
      </c>
      <c r="BD23">
        <f t="shared" si="3"/>
        <v>52</v>
      </c>
      <c r="BE23">
        <f t="shared" si="3"/>
        <v>53</v>
      </c>
      <c r="BF23">
        <f t="shared" si="3"/>
        <v>54</v>
      </c>
      <c r="BG23">
        <f t="shared" si="3"/>
        <v>55</v>
      </c>
      <c r="BH23">
        <f t="shared" si="3"/>
        <v>56</v>
      </c>
      <c r="BI23">
        <f t="shared" si="3"/>
        <v>57</v>
      </c>
      <c r="BJ23">
        <f t="shared" si="3"/>
        <v>58</v>
      </c>
      <c r="BK23">
        <f t="shared" si="3"/>
        <v>59</v>
      </c>
      <c r="BL23">
        <f t="shared" si="3"/>
        <v>60</v>
      </c>
      <c r="BM23">
        <f>BL23+1</f>
        <v>61</v>
      </c>
      <c r="BN23">
        <f t="shared" ref="BN23:BX23" si="4">BM23+1</f>
        <v>62</v>
      </c>
      <c r="BO23">
        <f t="shared" si="4"/>
        <v>63</v>
      </c>
      <c r="BP23">
        <f t="shared" si="4"/>
        <v>64</v>
      </c>
      <c r="BQ23">
        <f t="shared" si="4"/>
        <v>65</v>
      </c>
      <c r="BR23">
        <f t="shared" si="4"/>
        <v>66</v>
      </c>
      <c r="BS23">
        <f t="shared" si="4"/>
        <v>67</v>
      </c>
      <c r="BT23">
        <f t="shared" si="4"/>
        <v>68</v>
      </c>
      <c r="BU23">
        <f t="shared" si="4"/>
        <v>69</v>
      </c>
      <c r="BV23">
        <f t="shared" si="4"/>
        <v>70</v>
      </c>
      <c r="BW23">
        <f t="shared" si="4"/>
        <v>71</v>
      </c>
      <c r="BX23">
        <f t="shared" si="4"/>
        <v>72</v>
      </c>
      <c r="BY23">
        <f>BX23+1</f>
        <v>73</v>
      </c>
      <c r="BZ23">
        <f t="shared" ref="BZ23:CJ23" si="5">BY23+1</f>
        <v>74</v>
      </c>
      <c r="CA23">
        <f t="shared" si="5"/>
        <v>75</v>
      </c>
      <c r="CB23">
        <f t="shared" si="5"/>
        <v>76</v>
      </c>
      <c r="CC23">
        <f t="shared" si="5"/>
        <v>77</v>
      </c>
      <c r="CD23">
        <f t="shared" si="5"/>
        <v>78</v>
      </c>
      <c r="CE23">
        <f t="shared" si="5"/>
        <v>79</v>
      </c>
      <c r="CF23">
        <f t="shared" si="5"/>
        <v>80</v>
      </c>
      <c r="CG23">
        <f t="shared" si="5"/>
        <v>81</v>
      </c>
      <c r="CH23">
        <f t="shared" si="5"/>
        <v>82</v>
      </c>
      <c r="CI23">
        <f t="shared" si="5"/>
        <v>83</v>
      </c>
      <c r="CJ23">
        <f t="shared" si="5"/>
        <v>84</v>
      </c>
      <c r="CK23">
        <f>CJ23+1</f>
        <v>85</v>
      </c>
      <c r="CL23">
        <f t="shared" ref="CL23:CV23" si="6">CK23+1</f>
        <v>86</v>
      </c>
      <c r="CM23">
        <f t="shared" si="6"/>
        <v>87</v>
      </c>
      <c r="CN23">
        <f t="shared" si="6"/>
        <v>88</v>
      </c>
      <c r="CO23">
        <f t="shared" si="6"/>
        <v>89</v>
      </c>
      <c r="CP23">
        <f t="shared" si="6"/>
        <v>90</v>
      </c>
      <c r="CQ23">
        <f t="shared" si="6"/>
        <v>91</v>
      </c>
      <c r="CR23">
        <f t="shared" si="6"/>
        <v>92</v>
      </c>
      <c r="CS23">
        <f t="shared" si="6"/>
        <v>93</v>
      </c>
      <c r="CT23">
        <f t="shared" si="6"/>
        <v>94</v>
      </c>
      <c r="CU23">
        <f t="shared" si="6"/>
        <v>95</v>
      </c>
      <c r="CV23">
        <f t="shared" si="6"/>
        <v>96</v>
      </c>
      <c r="CW23">
        <f>CV23+1</f>
        <v>97</v>
      </c>
      <c r="CX23">
        <f t="shared" ref="CX23:DH23" si="7">CW23+1</f>
        <v>98</v>
      </c>
      <c r="CY23">
        <f t="shared" si="7"/>
        <v>99</v>
      </c>
      <c r="CZ23">
        <f t="shared" si="7"/>
        <v>100</v>
      </c>
      <c r="DA23">
        <f t="shared" si="7"/>
        <v>101</v>
      </c>
      <c r="DB23">
        <f t="shared" si="7"/>
        <v>102</v>
      </c>
      <c r="DC23">
        <f t="shared" si="7"/>
        <v>103</v>
      </c>
      <c r="DD23">
        <f t="shared" si="7"/>
        <v>104</v>
      </c>
      <c r="DE23">
        <f t="shared" si="7"/>
        <v>105</v>
      </c>
      <c r="DF23">
        <f t="shared" si="7"/>
        <v>106</v>
      </c>
      <c r="DG23">
        <f t="shared" si="7"/>
        <v>107</v>
      </c>
      <c r="DH23">
        <f t="shared" si="7"/>
        <v>108</v>
      </c>
      <c r="DI23">
        <f>DH23+1</f>
        <v>109</v>
      </c>
      <c r="DJ23">
        <f t="shared" ref="DJ23:DT23" si="8">DI23+1</f>
        <v>110</v>
      </c>
      <c r="DK23">
        <f t="shared" si="8"/>
        <v>111</v>
      </c>
      <c r="DL23">
        <f t="shared" si="8"/>
        <v>112</v>
      </c>
      <c r="DM23">
        <f t="shared" si="8"/>
        <v>113</v>
      </c>
      <c r="DN23">
        <f t="shared" si="8"/>
        <v>114</v>
      </c>
      <c r="DO23">
        <f t="shared" si="8"/>
        <v>115</v>
      </c>
      <c r="DP23">
        <f t="shared" si="8"/>
        <v>116</v>
      </c>
      <c r="DQ23">
        <f t="shared" si="8"/>
        <v>117</v>
      </c>
      <c r="DR23">
        <f t="shared" si="8"/>
        <v>118</v>
      </c>
      <c r="DS23">
        <f t="shared" si="8"/>
        <v>119</v>
      </c>
      <c r="DT23">
        <f t="shared" si="8"/>
        <v>120</v>
      </c>
    </row>
    <row r="24" spans="1:134" hidden="1" outlineLevel="1">
      <c r="C24" t="s">
        <v>20</v>
      </c>
      <c r="P24">
        <v>1</v>
      </c>
      <c r="AB24">
        <f>P24+1</f>
        <v>2</v>
      </c>
      <c r="AN24">
        <f>AB24+1</f>
        <v>3</v>
      </c>
      <c r="AZ24">
        <f>AN24+1</f>
        <v>4</v>
      </c>
      <c r="BL24">
        <f>AZ24+1</f>
        <v>5</v>
      </c>
      <c r="BX24">
        <f>BL24+1</f>
        <v>6</v>
      </c>
      <c r="CJ24">
        <f>BX24+1</f>
        <v>7</v>
      </c>
      <c r="CV24">
        <f>CJ24+1</f>
        <v>8</v>
      </c>
      <c r="DH24">
        <f>CV24+1</f>
        <v>9</v>
      </c>
      <c r="DT24">
        <f>DH24+1</f>
        <v>10</v>
      </c>
    </row>
    <row r="25" spans="1:134" ht="19.5" customHeight="1" collapsed="1">
      <c r="B25" s="1" t="s">
        <v>239</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22"/>
    </row>
    <row r="26" spans="1:134" s="23" customFormat="1">
      <c r="B26" s="24"/>
      <c r="C26" s="25" t="s">
        <v>20</v>
      </c>
      <c r="D26" s="25"/>
      <c r="E26" s="25">
        <v>1</v>
      </c>
      <c r="F26" s="25">
        <v>1</v>
      </c>
      <c r="G26" s="25">
        <v>1</v>
      </c>
      <c r="H26" s="25">
        <v>1</v>
      </c>
      <c r="I26" s="25">
        <v>1</v>
      </c>
      <c r="J26" s="25">
        <v>1</v>
      </c>
      <c r="K26" s="25">
        <v>1</v>
      </c>
      <c r="L26" s="25">
        <v>1</v>
      </c>
      <c r="M26" s="25">
        <v>1</v>
      </c>
      <c r="N26" s="25">
        <v>1</v>
      </c>
      <c r="O26" s="25">
        <v>1</v>
      </c>
      <c r="P26" s="26">
        <v>1</v>
      </c>
      <c r="Q26" s="25">
        <f>E26+1</f>
        <v>2</v>
      </c>
      <c r="R26" s="25">
        <f t="shared" ref="R26:AA26" si="9">F26+1</f>
        <v>2</v>
      </c>
      <c r="S26" s="25">
        <f t="shared" si="9"/>
        <v>2</v>
      </c>
      <c r="T26" s="25">
        <f t="shared" si="9"/>
        <v>2</v>
      </c>
      <c r="U26" s="25">
        <f t="shared" si="9"/>
        <v>2</v>
      </c>
      <c r="V26" s="25">
        <f t="shared" si="9"/>
        <v>2</v>
      </c>
      <c r="W26" s="25">
        <f t="shared" si="9"/>
        <v>2</v>
      </c>
      <c r="X26" s="25">
        <f t="shared" si="9"/>
        <v>2</v>
      </c>
      <c r="Y26" s="25">
        <f t="shared" si="9"/>
        <v>2</v>
      </c>
      <c r="Z26" s="25">
        <f t="shared" si="9"/>
        <v>2</v>
      </c>
      <c r="AA26" s="25">
        <f t="shared" si="9"/>
        <v>2</v>
      </c>
      <c r="AB26" s="26">
        <f>P26+1</f>
        <v>2</v>
      </c>
      <c r="AC26" s="25">
        <f>Q26+1</f>
        <v>3</v>
      </c>
      <c r="AD26" s="25">
        <f t="shared" ref="AD26:AM26" si="10">R26+1</f>
        <v>3</v>
      </c>
      <c r="AE26" s="25">
        <f t="shared" si="10"/>
        <v>3</v>
      </c>
      <c r="AF26" s="25">
        <f t="shared" si="10"/>
        <v>3</v>
      </c>
      <c r="AG26" s="25">
        <f t="shared" si="10"/>
        <v>3</v>
      </c>
      <c r="AH26" s="25">
        <f t="shared" si="10"/>
        <v>3</v>
      </c>
      <c r="AI26" s="25">
        <f t="shared" si="10"/>
        <v>3</v>
      </c>
      <c r="AJ26" s="25">
        <f t="shared" si="10"/>
        <v>3</v>
      </c>
      <c r="AK26" s="25">
        <f t="shared" si="10"/>
        <v>3</v>
      </c>
      <c r="AL26" s="25">
        <f t="shared" si="10"/>
        <v>3</v>
      </c>
      <c r="AM26" s="25">
        <f t="shared" si="10"/>
        <v>3</v>
      </c>
      <c r="AN26" s="26">
        <f>AB26+1</f>
        <v>3</v>
      </c>
      <c r="AO26" s="25">
        <f>AC26+1</f>
        <v>4</v>
      </c>
      <c r="AP26" s="25">
        <f t="shared" ref="AP26:AY26" si="11">AD26+1</f>
        <v>4</v>
      </c>
      <c r="AQ26" s="25">
        <f t="shared" si="11"/>
        <v>4</v>
      </c>
      <c r="AR26" s="25">
        <f t="shared" si="11"/>
        <v>4</v>
      </c>
      <c r="AS26" s="25">
        <f t="shared" si="11"/>
        <v>4</v>
      </c>
      <c r="AT26" s="25">
        <f t="shared" si="11"/>
        <v>4</v>
      </c>
      <c r="AU26" s="25">
        <f t="shared" si="11"/>
        <v>4</v>
      </c>
      <c r="AV26" s="25">
        <f t="shared" si="11"/>
        <v>4</v>
      </c>
      <c r="AW26" s="25">
        <f t="shared" si="11"/>
        <v>4</v>
      </c>
      <c r="AX26" s="25">
        <f t="shared" si="11"/>
        <v>4</v>
      </c>
      <c r="AY26" s="25">
        <f t="shared" si="11"/>
        <v>4</v>
      </c>
      <c r="AZ26" s="26">
        <f>AN26+1</f>
        <v>4</v>
      </c>
      <c r="BA26" s="25">
        <f>AO26+1</f>
        <v>5</v>
      </c>
      <c r="BB26" s="25">
        <f t="shared" ref="BB26:BK26" si="12">AP26+1</f>
        <v>5</v>
      </c>
      <c r="BC26" s="25">
        <f t="shared" si="12"/>
        <v>5</v>
      </c>
      <c r="BD26" s="25">
        <f t="shared" si="12"/>
        <v>5</v>
      </c>
      <c r="BE26" s="25">
        <f t="shared" si="12"/>
        <v>5</v>
      </c>
      <c r="BF26" s="25">
        <f t="shared" si="12"/>
        <v>5</v>
      </c>
      <c r="BG26" s="25">
        <f t="shared" si="12"/>
        <v>5</v>
      </c>
      <c r="BH26" s="25">
        <f t="shared" si="12"/>
        <v>5</v>
      </c>
      <c r="BI26" s="25">
        <f t="shared" si="12"/>
        <v>5</v>
      </c>
      <c r="BJ26" s="25">
        <f t="shared" si="12"/>
        <v>5</v>
      </c>
      <c r="BK26" s="25">
        <f t="shared" si="12"/>
        <v>5</v>
      </c>
      <c r="BL26" s="26">
        <f>AZ26+1</f>
        <v>5</v>
      </c>
      <c r="BM26" s="25">
        <f>BA26+1</f>
        <v>6</v>
      </c>
      <c r="BN26" s="25">
        <f t="shared" ref="BN26:BW26" si="13">BB26+1</f>
        <v>6</v>
      </c>
      <c r="BO26" s="25">
        <f t="shared" si="13"/>
        <v>6</v>
      </c>
      <c r="BP26" s="25">
        <f t="shared" si="13"/>
        <v>6</v>
      </c>
      <c r="BQ26" s="25">
        <f t="shared" si="13"/>
        <v>6</v>
      </c>
      <c r="BR26" s="25">
        <f t="shared" si="13"/>
        <v>6</v>
      </c>
      <c r="BS26" s="25">
        <f t="shared" si="13"/>
        <v>6</v>
      </c>
      <c r="BT26" s="25">
        <f t="shared" si="13"/>
        <v>6</v>
      </c>
      <c r="BU26" s="25">
        <f t="shared" si="13"/>
        <v>6</v>
      </c>
      <c r="BV26" s="25">
        <f t="shared" si="13"/>
        <v>6</v>
      </c>
      <c r="BW26" s="25">
        <f t="shared" si="13"/>
        <v>6</v>
      </c>
      <c r="BX26" s="26">
        <f>BL26+1</f>
        <v>6</v>
      </c>
      <c r="BY26" s="25">
        <f>BM26+1</f>
        <v>7</v>
      </c>
      <c r="BZ26" s="25">
        <f t="shared" ref="BZ26:CI26" si="14">BN26+1</f>
        <v>7</v>
      </c>
      <c r="CA26" s="25">
        <f t="shared" si="14"/>
        <v>7</v>
      </c>
      <c r="CB26" s="25">
        <f t="shared" si="14"/>
        <v>7</v>
      </c>
      <c r="CC26" s="25">
        <f t="shared" si="14"/>
        <v>7</v>
      </c>
      <c r="CD26" s="25">
        <f t="shared" si="14"/>
        <v>7</v>
      </c>
      <c r="CE26" s="25">
        <f t="shared" si="14"/>
        <v>7</v>
      </c>
      <c r="CF26" s="25">
        <f t="shared" si="14"/>
        <v>7</v>
      </c>
      <c r="CG26" s="25">
        <f t="shared" si="14"/>
        <v>7</v>
      </c>
      <c r="CH26" s="25">
        <f t="shared" si="14"/>
        <v>7</v>
      </c>
      <c r="CI26" s="25">
        <f t="shared" si="14"/>
        <v>7</v>
      </c>
      <c r="CJ26" s="26">
        <f>BX26+1</f>
        <v>7</v>
      </c>
      <c r="CK26" s="25">
        <f>BY26+1</f>
        <v>8</v>
      </c>
      <c r="CL26" s="25">
        <f t="shared" ref="CL26:CU26" si="15">BZ26+1</f>
        <v>8</v>
      </c>
      <c r="CM26" s="25">
        <f t="shared" si="15"/>
        <v>8</v>
      </c>
      <c r="CN26" s="25">
        <f t="shared" si="15"/>
        <v>8</v>
      </c>
      <c r="CO26" s="25">
        <f t="shared" si="15"/>
        <v>8</v>
      </c>
      <c r="CP26" s="25">
        <f t="shared" si="15"/>
        <v>8</v>
      </c>
      <c r="CQ26" s="25">
        <f t="shared" si="15"/>
        <v>8</v>
      </c>
      <c r="CR26" s="25">
        <f t="shared" si="15"/>
        <v>8</v>
      </c>
      <c r="CS26" s="25">
        <f t="shared" si="15"/>
        <v>8</v>
      </c>
      <c r="CT26" s="25">
        <f t="shared" si="15"/>
        <v>8</v>
      </c>
      <c r="CU26" s="25">
        <f t="shared" si="15"/>
        <v>8</v>
      </c>
      <c r="CV26" s="26">
        <f>CJ26+1</f>
        <v>8</v>
      </c>
      <c r="CW26" s="25">
        <f>CK26+1</f>
        <v>9</v>
      </c>
      <c r="CX26" s="25">
        <f t="shared" ref="CX26:DG26" si="16">CL26+1</f>
        <v>9</v>
      </c>
      <c r="CY26" s="25">
        <f t="shared" si="16"/>
        <v>9</v>
      </c>
      <c r="CZ26" s="25">
        <f t="shared" si="16"/>
        <v>9</v>
      </c>
      <c r="DA26" s="25">
        <f t="shared" si="16"/>
        <v>9</v>
      </c>
      <c r="DB26" s="25">
        <f t="shared" si="16"/>
        <v>9</v>
      </c>
      <c r="DC26" s="25">
        <f t="shared" si="16"/>
        <v>9</v>
      </c>
      <c r="DD26" s="25">
        <f t="shared" si="16"/>
        <v>9</v>
      </c>
      <c r="DE26" s="25">
        <f t="shared" si="16"/>
        <v>9</v>
      </c>
      <c r="DF26" s="25">
        <f t="shared" si="16"/>
        <v>9</v>
      </c>
      <c r="DG26" s="25">
        <f t="shared" si="16"/>
        <v>9</v>
      </c>
      <c r="DH26" s="26">
        <f>CV26+1</f>
        <v>9</v>
      </c>
      <c r="DI26" s="25">
        <f>CW26+1</f>
        <v>10</v>
      </c>
      <c r="DJ26" s="25">
        <f t="shared" ref="DJ26:DS26" si="17">CX26+1</f>
        <v>10</v>
      </c>
      <c r="DK26" s="25">
        <f t="shared" si="17"/>
        <v>10</v>
      </c>
      <c r="DL26" s="25">
        <f t="shared" si="17"/>
        <v>10</v>
      </c>
      <c r="DM26" s="25">
        <f t="shared" si="17"/>
        <v>10</v>
      </c>
      <c r="DN26" s="25">
        <f t="shared" si="17"/>
        <v>10</v>
      </c>
      <c r="DO26" s="25">
        <f t="shared" si="17"/>
        <v>10</v>
      </c>
      <c r="DP26" s="25">
        <f t="shared" si="17"/>
        <v>10</v>
      </c>
      <c r="DQ26" s="25">
        <f t="shared" si="17"/>
        <v>10</v>
      </c>
      <c r="DR26" s="25">
        <f t="shared" si="17"/>
        <v>10</v>
      </c>
      <c r="DS26" s="25">
        <f t="shared" si="17"/>
        <v>10</v>
      </c>
      <c r="DT26" s="25">
        <f>DH26+1</f>
        <v>10</v>
      </c>
      <c r="DU26" s="27">
        <v>1</v>
      </c>
      <c r="DV26" s="28">
        <f>DU26+1</f>
        <v>2</v>
      </c>
      <c r="DW26" s="28">
        <f t="shared" ref="DW26:ED26" si="18">DV26+1</f>
        <v>3</v>
      </c>
      <c r="DX26" s="28">
        <f t="shared" si="18"/>
        <v>4</v>
      </c>
      <c r="DY26" s="28">
        <f t="shared" si="18"/>
        <v>5</v>
      </c>
      <c r="DZ26" s="28">
        <f t="shared" si="18"/>
        <v>6</v>
      </c>
      <c r="EA26" s="28">
        <f t="shared" si="18"/>
        <v>7</v>
      </c>
      <c r="EB26" s="28">
        <f t="shared" si="18"/>
        <v>8</v>
      </c>
      <c r="EC26" s="28">
        <f t="shared" si="18"/>
        <v>9</v>
      </c>
      <c r="ED26" s="29">
        <f t="shared" si="18"/>
        <v>10</v>
      </c>
    </row>
    <row r="27" spans="1:134" s="23" customFormat="1">
      <c r="A27"/>
      <c r="B27" s="31"/>
      <c r="C27" s="32" t="s">
        <v>21</v>
      </c>
      <c r="D27" s="32"/>
      <c r="E27" s="33">
        <v>45444</v>
      </c>
      <c r="F27" s="33">
        <f>EOMONTH(E27,1)</f>
        <v>45504</v>
      </c>
      <c r="G27" s="33">
        <f t="shared" ref="G27:BR27" si="19">EOMONTH(F27,1)</f>
        <v>45535</v>
      </c>
      <c r="H27" s="33">
        <f t="shared" si="19"/>
        <v>45565</v>
      </c>
      <c r="I27" s="33">
        <f t="shared" si="19"/>
        <v>45596</v>
      </c>
      <c r="J27" s="33">
        <f t="shared" si="19"/>
        <v>45626</v>
      </c>
      <c r="K27" s="33">
        <f t="shared" si="19"/>
        <v>45657</v>
      </c>
      <c r="L27" s="33">
        <f t="shared" si="19"/>
        <v>45688</v>
      </c>
      <c r="M27" s="33">
        <f t="shared" si="19"/>
        <v>45716</v>
      </c>
      <c r="N27" s="33">
        <f t="shared" si="19"/>
        <v>45747</v>
      </c>
      <c r="O27" s="33">
        <f t="shared" si="19"/>
        <v>45777</v>
      </c>
      <c r="P27" s="34">
        <f t="shared" si="19"/>
        <v>45808</v>
      </c>
      <c r="Q27" s="33">
        <f t="shared" si="19"/>
        <v>45838</v>
      </c>
      <c r="R27" s="33">
        <f t="shared" si="19"/>
        <v>45869</v>
      </c>
      <c r="S27" s="33">
        <f t="shared" si="19"/>
        <v>45900</v>
      </c>
      <c r="T27" s="33">
        <f t="shared" si="19"/>
        <v>45930</v>
      </c>
      <c r="U27" s="33">
        <f t="shared" si="19"/>
        <v>45961</v>
      </c>
      <c r="V27" s="33">
        <f t="shared" si="19"/>
        <v>45991</v>
      </c>
      <c r="W27" s="33">
        <f t="shared" si="19"/>
        <v>46022</v>
      </c>
      <c r="X27" s="33">
        <f t="shared" si="19"/>
        <v>46053</v>
      </c>
      <c r="Y27" s="33">
        <f t="shared" si="19"/>
        <v>46081</v>
      </c>
      <c r="Z27" s="33">
        <f t="shared" si="19"/>
        <v>46112</v>
      </c>
      <c r="AA27" s="33">
        <f t="shared" si="19"/>
        <v>46142</v>
      </c>
      <c r="AB27" s="34">
        <f t="shared" si="19"/>
        <v>46173</v>
      </c>
      <c r="AC27" s="33">
        <f t="shared" si="19"/>
        <v>46203</v>
      </c>
      <c r="AD27" s="33">
        <f t="shared" si="19"/>
        <v>46234</v>
      </c>
      <c r="AE27" s="33">
        <f t="shared" si="19"/>
        <v>46265</v>
      </c>
      <c r="AF27" s="33">
        <f t="shared" si="19"/>
        <v>46295</v>
      </c>
      <c r="AG27" s="33">
        <f t="shared" si="19"/>
        <v>46326</v>
      </c>
      <c r="AH27" s="33">
        <f t="shared" si="19"/>
        <v>46356</v>
      </c>
      <c r="AI27" s="33">
        <f t="shared" si="19"/>
        <v>46387</v>
      </c>
      <c r="AJ27" s="33">
        <f t="shared" si="19"/>
        <v>46418</v>
      </c>
      <c r="AK27" s="33">
        <f t="shared" si="19"/>
        <v>46446</v>
      </c>
      <c r="AL27" s="33">
        <f t="shared" si="19"/>
        <v>46477</v>
      </c>
      <c r="AM27" s="33">
        <f t="shared" si="19"/>
        <v>46507</v>
      </c>
      <c r="AN27" s="34">
        <f t="shared" si="19"/>
        <v>46538</v>
      </c>
      <c r="AO27" s="33">
        <f t="shared" si="19"/>
        <v>46568</v>
      </c>
      <c r="AP27" s="33">
        <f t="shared" si="19"/>
        <v>46599</v>
      </c>
      <c r="AQ27" s="33">
        <f t="shared" si="19"/>
        <v>46630</v>
      </c>
      <c r="AR27" s="33">
        <f t="shared" si="19"/>
        <v>46660</v>
      </c>
      <c r="AS27" s="33">
        <f t="shared" si="19"/>
        <v>46691</v>
      </c>
      <c r="AT27" s="33">
        <f t="shared" si="19"/>
        <v>46721</v>
      </c>
      <c r="AU27" s="33">
        <f t="shared" si="19"/>
        <v>46752</v>
      </c>
      <c r="AV27" s="33">
        <f t="shared" si="19"/>
        <v>46783</v>
      </c>
      <c r="AW27" s="33">
        <f t="shared" si="19"/>
        <v>46812</v>
      </c>
      <c r="AX27" s="33">
        <f t="shared" si="19"/>
        <v>46843</v>
      </c>
      <c r="AY27" s="33">
        <f t="shared" si="19"/>
        <v>46873</v>
      </c>
      <c r="AZ27" s="34">
        <f t="shared" si="19"/>
        <v>46904</v>
      </c>
      <c r="BA27" s="33">
        <f t="shared" si="19"/>
        <v>46934</v>
      </c>
      <c r="BB27" s="33">
        <f t="shared" si="19"/>
        <v>46965</v>
      </c>
      <c r="BC27" s="33">
        <f t="shared" si="19"/>
        <v>46996</v>
      </c>
      <c r="BD27" s="33">
        <f t="shared" si="19"/>
        <v>47026</v>
      </c>
      <c r="BE27" s="33">
        <f t="shared" si="19"/>
        <v>47057</v>
      </c>
      <c r="BF27" s="33">
        <f t="shared" si="19"/>
        <v>47087</v>
      </c>
      <c r="BG27" s="33">
        <f t="shared" si="19"/>
        <v>47118</v>
      </c>
      <c r="BH27" s="33">
        <f t="shared" si="19"/>
        <v>47149</v>
      </c>
      <c r="BI27" s="33">
        <f t="shared" si="19"/>
        <v>47177</v>
      </c>
      <c r="BJ27" s="33">
        <f t="shared" si="19"/>
        <v>47208</v>
      </c>
      <c r="BK27" s="33">
        <f t="shared" si="19"/>
        <v>47238</v>
      </c>
      <c r="BL27" s="34">
        <f t="shared" si="19"/>
        <v>47269</v>
      </c>
      <c r="BM27" s="33">
        <f t="shared" si="19"/>
        <v>47299</v>
      </c>
      <c r="BN27" s="33">
        <f t="shared" si="19"/>
        <v>47330</v>
      </c>
      <c r="BO27" s="33">
        <f t="shared" si="19"/>
        <v>47361</v>
      </c>
      <c r="BP27" s="33">
        <f t="shared" si="19"/>
        <v>47391</v>
      </c>
      <c r="BQ27" s="33">
        <f t="shared" si="19"/>
        <v>47422</v>
      </c>
      <c r="BR27" s="33">
        <f t="shared" si="19"/>
        <v>47452</v>
      </c>
      <c r="BS27" s="33">
        <f t="shared" ref="BS27:DT27" si="20">EOMONTH(BR27,1)</f>
        <v>47483</v>
      </c>
      <c r="BT27" s="33">
        <f t="shared" si="20"/>
        <v>47514</v>
      </c>
      <c r="BU27" s="33">
        <f t="shared" si="20"/>
        <v>47542</v>
      </c>
      <c r="BV27" s="33">
        <f t="shared" si="20"/>
        <v>47573</v>
      </c>
      <c r="BW27" s="33">
        <f t="shared" si="20"/>
        <v>47603</v>
      </c>
      <c r="BX27" s="34">
        <f t="shared" si="20"/>
        <v>47634</v>
      </c>
      <c r="BY27" s="33">
        <f t="shared" si="20"/>
        <v>47664</v>
      </c>
      <c r="BZ27" s="33">
        <f t="shared" si="20"/>
        <v>47695</v>
      </c>
      <c r="CA27" s="33">
        <f t="shared" si="20"/>
        <v>47726</v>
      </c>
      <c r="CB27" s="33">
        <f t="shared" si="20"/>
        <v>47756</v>
      </c>
      <c r="CC27" s="33">
        <f t="shared" si="20"/>
        <v>47787</v>
      </c>
      <c r="CD27" s="33">
        <f t="shared" si="20"/>
        <v>47817</v>
      </c>
      <c r="CE27" s="33">
        <f t="shared" si="20"/>
        <v>47848</v>
      </c>
      <c r="CF27" s="33">
        <f t="shared" si="20"/>
        <v>47879</v>
      </c>
      <c r="CG27" s="33">
        <f t="shared" si="20"/>
        <v>47907</v>
      </c>
      <c r="CH27" s="33">
        <f t="shared" si="20"/>
        <v>47938</v>
      </c>
      <c r="CI27" s="33">
        <f t="shared" si="20"/>
        <v>47968</v>
      </c>
      <c r="CJ27" s="34">
        <f t="shared" si="20"/>
        <v>47999</v>
      </c>
      <c r="CK27" s="33">
        <f t="shared" si="20"/>
        <v>48029</v>
      </c>
      <c r="CL27" s="33">
        <f t="shared" si="20"/>
        <v>48060</v>
      </c>
      <c r="CM27" s="33">
        <f t="shared" si="20"/>
        <v>48091</v>
      </c>
      <c r="CN27" s="33">
        <f t="shared" si="20"/>
        <v>48121</v>
      </c>
      <c r="CO27" s="33">
        <f t="shared" si="20"/>
        <v>48152</v>
      </c>
      <c r="CP27" s="33">
        <f t="shared" si="20"/>
        <v>48182</v>
      </c>
      <c r="CQ27" s="33">
        <f t="shared" si="20"/>
        <v>48213</v>
      </c>
      <c r="CR27" s="33">
        <f t="shared" si="20"/>
        <v>48244</v>
      </c>
      <c r="CS27" s="33">
        <f t="shared" si="20"/>
        <v>48273</v>
      </c>
      <c r="CT27" s="33">
        <f t="shared" si="20"/>
        <v>48304</v>
      </c>
      <c r="CU27" s="33">
        <f t="shared" si="20"/>
        <v>48334</v>
      </c>
      <c r="CV27" s="34">
        <f t="shared" si="20"/>
        <v>48365</v>
      </c>
      <c r="CW27" s="33">
        <f t="shared" si="20"/>
        <v>48395</v>
      </c>
      <c r="CX27" s="33">
        <f t="shared" si="20"/>
        <v>48426</v>
      </c>
      <c r="CY27" s="33">
        <f t="shared" si="20"/>
        <v>48457</v>
      </c>
      <c r="CZ27" s="33">
        <f t="shared" si="20"/>
        <v>48487</v>
      </c>
      <c r="DA27" s="33">
        <f t="shared" si="20"/>
        <v>48518</v>
      </c>
      <c r="DB27" s="33">
        <f t="shared" si="20"/>
        <v>48548</v>
      </c>
      <c r="DC27" s="33">
        <f t="shared" si="20"/>
        <v>48579</v>
      </c>
      <c r="DD27" s="33">
        <f t="shared" si="20"/>
        <v>48610</v>
      </c>
      <c r="DE27" s="33">
        <f t="shared" si="20"/>
        <v>48638</v>
      </c>
      <c r="DF27" s="33">
        <f t="shared" si="20"/>
        <v>48669</v>
      </c>
      <c r="DG27" s="33">
        <f t="shared" si="20"/>
        <v>48699</v>
      </c>
      <c r="DH27" s="34">
        <f t="shared" si="20"/>
        <v>48730</v>
      </c>
      <c r="DI27" s="33">
        <f t="shared" si="20"/>
        <v>48760</v>
      </c>
      <c r="DJ27" s="33">
        <f t="shared" si="20"/>
        <v>48791</v>
      </c>
      <c r="DK27" s="33">
        <f t="shared" si="20"/>
        <v>48822</v>
      </c>
      <c r="DL27" s="33">
        <f t="shared" si="20"/>
        <v>48852</v>
      </c>
      <c r="DM27" s="33">
        <f t="shared" si="20"/>
        <v>48883</v>
      </c>
      <c r="DN27" s="33">
        <f t="shared" si="20"/>
        <v>48913</v>
      </c>
      <c r="DO27" s="33">
        <f t="shared" si="20"/>
        <v>48944</v>
      </c>
      <c r="DP27" s="33">
        <f t="shared" si="20"/>
        <v>48975</v>
      </c>
      <c r="DQ27" s="33">
        <f t="shared" si="20"/>
        <v>49003</v>
      </c>
      <c r="DR27" s="33">
        <f t="shared" si="20"/>
        <v>49034</v>
      </c>
      <c r="DS27" s="33">
        <f t="shared" si="20"/>
        <v>49064</v>
      </c>
      <c r="DT27" s="146">
        <f t="shared" si="20"/>
        <v>49095</v>
      </c>
      <c r="DU27" s="147"/>
      <c r="DV27" s="147"/>
      <c r="DW27" s="147"/>
      <c r="DX27" s="147"/>
      <c r="DY27" s="147"/>
      <c r="DZ27" s="147"/>
      <c r="EA27" s="147"/>
      <c r="EB27" s="147"/>
      <c r="EC27" s="147"/>
      <c r="ED27" s="38"/>
    </row>
    <row r="28" spans="1:134" s="23" customFormat="1">
      <c r="A28"/>
      <c r="B28" s="148" t="str">
        <f>Capex_W!B35</f>
        <v>Cumulative % complete</v>
      </c>
      <c r="C28" s="120"/>
      <c r="D28" s="120"/>
      <c r="E28" s="198">
        <f>Capex_W!E35</f>
        <v>0</v>
      </c>
      <c r="F28" s="199">
        <f>Capex_W!F35</f>
        <v>0</v>
      </c>
      <c r="G28" s="199">
        <f>Capex_W!G35</f>
        <v>0</v>
      </c>
      <c r="H28" s="199">
        <f>Capex_W!H35</f>
        <v>3.4125000000000003E-2</v>
      </c>
      <c r="I28" s="199">
        <f>Capex_W!I35</f>
        <v>7.3125000000000009E-2</v>
      </c>
      <c r="J28" s="199">
        <f>Capex_W!J35</f>
        <v>0.10725000000000001</v>
      </c>
      <c r="K28" s="199">
        <f>Capex_W!K35</f>
        <v>0.14137500000000003</v>
      </c>
      <c r="L28" s="199">
        <f>Capex_W!L35</f>
        <v>0.18037500000000004</v>
      </c>
      <c r="M28" s="199">
        <f>Capex_W!M35</f>
        <v>0.21450000000000002</v>
      </c>
      <c r="N28" s="199">
        <f>Capex_W!N35</f>
        <v>0.25025000000000003</v>
      </c>
      <c r="O28" s="199">
        <f>Capex_W!O35</f>
        <v>0.28600000000000003</v>
      </c>
      <c r="P28" s="200">
        <f>Capex_W!P35</f>
        <v>0.32337500000000002</v>
      </c>
      <c r="Q28" s="199">
        <f>Capex_W!Q35</f>
        <v>0.37337500000000001</v>
      </c>
      <c r="R28" s="199">
        <f>Capex_W!R35</f>
        <v>0.43337500000000001</v>
      </c>
      <c r="S28" s="199">
        <f>Capex_W!S35</f>
        <v>0.485875</v>
      </c>
      <c r="T28" s="199">
        <f>Capex_W!T35</f>
        <v>0.54087499999999999</v>
      </c>
      <c r="U28" s="199">
        <f>Capex_W!U35</f>
        <v>0.60087500000000005</v>
      </c>
      <c r="V28" s="199">
        <f>Capex_W!V35</f>
        <v>0.65087500000000009</v>
      </c>
      <c r="W28" s="199">
        <f>Capex_W!W35</f>
        <v>0.70587500000000014</v>
      </c>
      <c r="X28" s="199">
        <f>Capex_W!X35</f>
        <v>0.76337500000000014</v>
      </c>
      <c r="Y28" s="199">
        <f>Capex_W!Y35</f>
        <v>0.81337500000000018</v>
      </c>
      <c r="Z28" s="199">
        <f>Capex_W!Z35</f>
        <v>0.86837500000000023</v>
      </c>
      <c r="AA28" s="199">
        <f>Capex_W!AA35</f>
        <v>0.92337500000000028</v>
      </c>
      <c r="AB28" s="200">
        <f>Capex_W!AB35</f>
        <v>0.97837500000000033</v>
      </c>
      <c r="AC28" s="199">
        <f>Capex_W!AC35</f>
        <v>1</v>
      </c>
      <c r="AD28" s="199">
        <f>Capex_W!AD35</f>
        <v>1</v>
      </c>
      <c r="AE28" s="199">
        <f>Capex_W!AE35</f>
        <v>1</v>
      </c>
      <c r="AF28" s="199">
        <f>Capex_W!AF35</f>
        <v>1</v>
      </c>
      <c r="AG28" s="199">
        <f>Capex_W!AG35</f>
        <v>1</v>
      </c>
      <c r="AH28" s="199">
        <f>Capex_W!AH35</f>
        <v>1</v>
      </c>
      <c r="AI28" s="199">
        <f>Capex_W!AI35</f>
        <v>1</v>
      </c>
      <c r="AJ28" s="199">
        <f>Capex_W!AJ35</f>
        <v>1</v>
      </c>
      <c r="AK28" s="199">
        <f>Capex_W!AK35</f>
        <v>1</v>
      </c>
      <c r="AL28" s="199">
        <f>Capex_W!AL35</f>
        <v>1</v>
      </c>
      <c r="AM28" s="199">
        <f>Capex_W!AM35</f>
        <v>1</v>
      </c>
      <c r="AN28" s="200">
        <f>Capex_W!AN35</f>
        <v>1</v>
      </c>
      <c r="AO28" s="199">
        <f>Capex_W!AO35</f>
        <v>1</v>
      </c>
      <c r="AP28" s="199">
        <f>Capex_W!AP35</f>
        <v>1</v>
      </c>
      <c r="AQ28" s="199">
        <f>Capex_W!AQ35</f>
        <v>1</v>
      </c>
      <c r="AR28" s="199">
        <f>Capex_W!AR35</f>
        <v>1</v>
      </c>
      <c r="AS28" s="199">
        <f>Capex_W!AS35</f>
        <v>1</v>
      </c>
      <c r="AT28" s="199">
        <f>Capex_W!AT35</f>
        <v>1</v>
      </c>
      <c r="AU28" s="199">
        <f>Capex_W!AU35</f>
        <v>1</v>
      </c>
      <c r="AV28" s="199">
        <f>Capex_W!AV35</f>
        <v>1</v>
      </c>
      <c r="AW28" s="199">
        <f>Capex_W!AW35</f>
        <v>1</v>
      </c>
      <c r="AX28" s="199">
        <f>Capex_W!AX35</f>
        <v>1</v>
      </c>
      <c r="AY28" s="199">
        <f>Capex_W!AY35</f>
        <v>1</v>
      </c>
      <c r="AZ28" s="200">
        <f>Capex_W!AZ35</f>
        <v>1</v>
      </c>
      <c r="BA28" s="199">
        <f>Capex_W!BA35</f>
        <v>1</v>
      </c>
      <c r="BB28" s="199">
        <f>Capex_W!BB35</f>
        <v>1</v>
      </c>
      <c r="BC28" s="199">
        <f>Capex_W!BC35</f>
        <v>1</v>
      </c>
      <c r="BD28" s="199">
        <f>Capex_W!BD35</f>
        <v>1</v>
      </c>
      <c r="BE28" s="199">
        <f>Capex_W!BE35</f>
        <v>1</v>
      </c>
      <c r="BF28" s="199">
        <f>Capex_W!BF35</f>
        <v>1</v>
      </c>
      <c r="BG28" s="199">
        <f>Capex_W!BG35</f>
        <v>1</v>
      </c>
      <c r="BH28" s="199">
        <f>Capex_W!BH35</f>
        <v>1</v>
      </c>
      <c r="BI28" s="199">
        <f>Capex_W!BI35</f>
        <v>1</v>
      </c>
      <c r="BJ28" s="199">
        <f>Capex_W!BJ35</f>
        <v>1</v>
      </c>
      <c r="BK28" s="199">
        <f>Capex_W!BK35</f>
        <v>1</v>
      </c>
      <c r="BL28" s="200">
        <f>Capex_W!BL35</f>
        <v>1</v>
      </c>
      <c r="BM28" s="199">
        <f>Capex_W!BM35</f>
        <v>1</v>
      </c>
      <c r="BN28" s="199">
        <f>Capex_W!BN35</f>
        <v>1</v>
      </c>
      <c r="BO28" s="199">
        <f>Capex_W!BO35</f>
        <v>1</v>
      </c>
      <c r="BP28" s="199">
        <f>Capex_W!BP35</f>
        <v>1</v>
      </c>
      <c r="BQ28" s="199">
        <f>Capex_W!BQ35</f>
        <v>1</v>
      </c>
      <c r="BR28" s="199">
        <f>Capex_W!BR35</f>
        <v>1</v>
      </c>
      <c r="BS28" s="199">
        <f>Capex_W!BS35</f>
        <v>1</v>
      </c>
      <c r="BT28" s="199">
        <f>Capex_W!BT35</f>
        <v>1</v>
      </c>
      <c r="BU28" s="199">
        <f>Capex_W!BU35</f>
        <v>1</v>
      </c>
      <c r="BV28" s="199">
        <f>Capex_W!BV35</f>
        <v>1</v>
      </c>
      <c r="BW28" s="199">
        <f>Capex_W!BW35</f>
        <v>1</v>
      </c>
      <c r="BX28" s="200">
        <f>Capex_W!BX35</f>
        <v>1</v>
      </c>
      <c r="BY28" s="199">
        <f>Capex_W!BY35</f>
        <v>1</v>
      </c>
      <c r="BZ28" s="199">
        <f>Capex_W!BZ35</f>
        <v>1</v>
      </c>
      <c r="CA28" s="199">
        <f>Capex_W!CA35</f>
        <v>1</v>
      </c>
      <c r="CB28" s="199">
        <f>Capex_W!CB35</f>
        <v>1</v>
      </c>
      <c r="CC28" s="199">
        <f>Capex_W!CC35</f>
        <v>1</v>
      </c>
      <c r="CD28" s="199">
        <f>Capex_W!CD35</f>
        <v>1</v>
      </c>
      <c r="CE28" s="199">
        <f>Capex_W!CE35</f>
        <v>1</v>
      </c>
      <c r="CF28" s="199">
        <f>Capex_W!CF35</f>
        <v>1</v>
      </c>
      <c r="CG28" s="199">
        <f>Capex_W!CG35</f>
        <v>1</v>
      </c>
      <c r="CH28" s="199">
        <f>Capex_W!CH35</f>
        <v>1</v>
      </c>
      <c r="CI28" s="199">
        <f>Capex_W!CI35</f>
        <v>1</v>
      </c>
      <c r="CJ28" s="200">
        <f>Capex_W!CJ35</f>
        <v>1</v>
      </c>
      <c r="CK28" s="199">
        <f>Capex_W!CK35</f>
        <v>1</v>
      </c>
      <c r="CL28" s="199">
        <f>Capex_W!CL35</f>
        <v>1</v>
      </c>
      <c r="CM28" s="199">
        <f>Capex_W!CM35</f>
        <v>1</v>
      </c>
      <c r="CN28" s="199">
        <f>Capex_W!CN35</f>
        <v>1</v>
      </c>
      <c r="CO28" s="199">
        <f>Capex_W!CO35</f>
        <v>1</v>
      </c>
      <c r="CP28" s="199">
        <f>Capex_W!CP35</f>
        <v>1</v>
      </c>
      <c r="CQ28" s="199">
        <f>Capex_W!CQ35</f>
        <v>1</v>
      </c>
      <c r="CR28" s="199">
        <f>Capex_W!CR35</f>
        <v>1</v>
      </c>
      <c r="CS28" s="199">
        <f>Capex_W!CS35</f>
        <v>1</v>
      </c>
      <c r="CT28" s="199">
        <f>Capex_W!CT35</f>
        <v>1</v>
      </c>
      <c r="CU28" s="199">
        <f>Capex_W!CU35</f>
        <v>1</v>
      </c>
      <c r="CV28" s="200">
        <f>Capex_W!CV35</f>
        <v>1</v>
      </c>
      <c r="CW28" s="199">
        <f>Capex_W!CW35</f>
        <v>1</v>
      </c>
      <c r="CX28" s="199">
        <f>Capex_W!CX35</f>
        <v>1</v>
      </c>
      <c r="CY28" s="199">
        <f>Capex_W!CY35</f>
        <v>1</v>
      </c>
      <c r="CZ28" s="199">
        <f>Capex_W!CZ35</f>
        <v>1</v>
      </c>
      <c r="DA28" s="199">
        <f>Capex_W!DA35</f>
        <v>1</v>
      </c>
      <c r="DB28" s="199">
        <f>Capex_W!DB35</f>
        <v>1</v>
      </c>
      <c r="DC28" s="199">
        <f>Capex_W!DC35</f>
        <v>1</v>
      </c>
      <c r="DD28" s="199">
        <f>Capex_W!DD35</f>
        <v>1</v>
      </c>
      <c r="DE28" s="199">
        <f>Capex_W!DE35</f>
        <v>1</v>
      </c>
      <c r="DF28" s="199">
        <f>Capex_W!DF35</f>
        <v>1</v>
      </c>
      <c r="DG28" s="199">
        <f>Capex_W!DG35</f>
        <v>1</v>
      </c>
      <c r="DH28" s="200">
        <f>Capex_W!DH35</f>
        <v>1</v>
      </c>
      <c r="DI28" s="199">
        <f>Capex_W!DI35</f>
        <v>1</v>
      </c>
      <c r="DJ28" s="199">
        <f>Capex_W!DJ35</f>
        <v>1</v>
      </c>
      <c r="DK28" s="199">
        <f>Capex_W!DK35</f>
        <v>1</v>
      </c>
      <c r="DL28" s="199">
        <f>Capex_W!DL35</f>
        <v>1</v>
      </c>
      <c r="DM28" s="199">
        <f>Capex_W!DM35</f>
        <v>1</v>
      </c>
      <c r="DN28" s="199">
        <f>Capex_W!DN35</f>
        <v>1</v>
      </c>
      <c r="DO28" s="199">
        <f>Capex_W!DO35</f>
        <v>1</v>
      </c>
      <c r="DP28" s="199">
        <f>Capex_W!DP35</f>
        <v>1</v>
      </c>
      <c r="DQ28" s="199">
        <f>Capex_W!DQ35</f>
        <v>1</v>
      </c>
      <c r="DR28" s="199">
        <f>Capex_W!DR35</f>
        <v>1</v>
      </c>
      <c r="DS28" s="199">
        <f>Capex_W!DS35</f>
        <v>1</v>
      </c>
      <c r="DT28" s="201">
        <f>Capex_W!DT35</f>
        <v>1</v>
      </c>
      <c r="DU28" s="153"/>
      <c r="DV28" s="153"/>
      <c r="DW28" s="153"/>
      <c r="DX28" s="153"/>
      <c r="DY28" s="153"/>
      <c r="DZ28" s="153"/>
      <c r="EA28" s="153"/>
      <c r="EB28" s="153"/>
      <c r="EC28" s="153"/>
      <c r="ED28" s="154"/>
    </row>
    <row r="29" spans="1:134">
      <c r="B29" s="155" t="s">
        <v>209</v>
      </c>
      <c r="P29" s="156"/>
      <c r="AB29" s="156"/>
      <c r="AN29" s="156"/>
      <c r="AZ29" s="156"/>
      <c r="BL29" s="156"/>
      <c r="BX29" s="156"/>
      <c r="CJ29" s="156"/>
      <c r="CV29" s="156"/>
      <c r="DH29" s="156"/>
      <c r="DT29" s="157"/>
      <c r="DU29" s="158"/>
      <c r="DV29" s="158"/>
      <c r="DW29" s="158"/>
      <c r="DX29" s="158"/>
      <c r="DY29" s="158"/>
      <c r="DZ29" s="158"/>
      <c r="EA29" s="158"/>
      <c r="EB29" s="158"/>
      <c r="EC29" s="158"/>
      <c r="ED29" s="51"/>
    </row>
    <row r="30" spans="1:134">
      <c r="B30" s="159" t="s">
        <v>216</v>
      </c>
      <c r="E30" s="160">
        <f>PF_IS_1_wout_Grant!E68-PF_IS_1_wout_Grant!E35</f>
        <v>0</v>
      </c>
      <c r="F30" s="160">
        <f>PF_IS_1_wout_Grant!F68-PF_IS_1_wout_Grant!F35</f>
        <v>0</v>
      </c>
      <c r="G30" s="160">
        <f>PF_IS_1_wout_Grant!G68-PF_IS_1_wout_Grant!G35</f>
        <v>0</v>
      </c>
      <c r="H30" s="160">
        <f>PF_IS_1_wout_Grant!H68-PF_IS_1_wout_Grant!H35</f>
        <v>-276.14365689426876</v>
      </c>
      <c r="I30" s="160">
        <f>PF_IS_1_wout_Grant!I68-PF_IS_1_wout_Grant!I35</f>
        <v>-1548.5540204768467</v>
      </c>
      <c r="J30" s="160">
        <f>PF_IS_1_wout_Grant!J68-PF_IS_1_wout_Grant!J35</f>
        <v>-2255.0364020404222</v>
      </c>
      <c r="K30" s="160">
        <f>PF_IS_1_wout_Grant!K68-PF_IS_1_wout_Grant!K35</f>
        <v>-2738.9745927868048</v>
      </c>
      <c r="L30" s="160">
        <f>PF_IS_1_wout_Grant!L68-PF_IS_1_wout_Grant!L35</f>
        <v>-4587.3951759265774</v>
      </c>
      <c r="M30" s="160">
        <f>PF_IS_1_wout_Grant!M68-PF_IS_1_wout_Grant!M35</f>
        <v>-5218.2059067129576</v>
      </c>
      <c r="N30" s="160">
        <f>PF_IS_1_wout_Grant!N68-PF_IS_1_wout_Grant!N35</f>
        <v>-5594.2285627420897</v>
      </c>
      <c r="O30" s="160">
        <f>PF_IS_1_wout_Grant!O68-PF_IS_1_wout_Grant!O35</f>
        <v>-6111.7716097240573</v>
      </c>
      <c r="P30" s="48">
        <f>PF_IS_1_wout_Grant!P68-PF_IS_1_wout_Grant!P35</f>
        <v>-6610.3469184297564</v>
      </c>
      <c r="Q30" s="160">
        <f>PF_IS_1_wout_Grant!Q68-PF_IS_1_wout_Grant!Q35</f>
        <v>-7252.1626797216504</v>
      </c>
      <c r="R30" s="160">
        <f>PF_IS_1_wout_Grant!R68-PF_IS_1_wout_Grant!R35</f>
        <v>-8252.3942851388219</v>
      </c>
      <c r="S30" s="160">
        <f>PF_IS_1_wout_Grant!S68-PF_IS_1_wout_Grant!S35</f>
        <v>-9242.2305429912049</v>
      </c>
      <c r="T30" s="160">
        <f>PF_IS_1_wout_Grant!T68-PF_IS_1_wout_Grant!T35</f>
        <v>-9857.5470571319565</v>
      </c>
      <c r="U30" s="160">
        <f>PF_IS_1_wout_Grant!U68-PF_IS_1_wout_Grant!U35</f>
        <v>-10725.788811644119</v>
      </c>
      <c r="V30" s="160">
        <f>PF_IS_1_wout_Grant!V68-PF_IS_1_wout_Grant!V35</f>
        <v>-11616.735452300984</v>
      </c>
      <c r="W30" s="160">
        <f>PF_IS_1_wout_Grant!W68-PF_IS_1_wout_Grant!W35</f>
        <v>-12180.13712884039</v>
      </c>
      <c r="X30" s="160">
        <f>PF_IS_1_wout_Grant!X68-PF_IS_1_wout_Grant!X35</f>
        <v>-13094.779447688396</v>
      </c>
      <c r="Y30" s="160">
        <f>PF_IS_1_wout_Grant!Y68-PF_IS_1_wout_Grant!Y35</f>
        <v>-13931.948083421279</v>
      </c>
      <c r="Z30" s="160">
        <f>PF_IS_1_wout_Grant!Z68-PF_IS_1_wout_Grant!Z35</f>
        <v>-14557.541066302278</v>
      </c>
      <c r="AA30" s="160">
        <f>PF_IS_1_wout_Grant!AA68-PF_IS_1_wout_Grant!AA35</f>
        <v>-15468.541563330569</v>
      </c>
      <c r="AB30" s="48">
        <f>PF_IS_1_wout_Grant!AB68-PF_IS_1_wout_Grant!AB35</f>
        <v>-16285.51696634869</v>
      </c>
      <c r="AC30" s="160">
        <f>PF_IS_1_wout_Grant!AC68-PF_IS_1_wout_Grant!AC35</f>
        <v>-16893.564213602298</v>
      </c>
      <c r="AD30" s="160">
        <f>PF_IS_1_wout_Grant!AD68-PF_IS_1_wout_Grant!AD35</f>
        <v>-16439.201960915179</v>
      </c>
      <c r="AE30" s="160">
        <f>PF_IS_1_wout_Grant!AE68-PF_IS_1_wout_Grant!AE35</f>
        <v>-16087.877344278028</v>
      </c>
      <c r="AF30" s="160">
        <f>PF_IS_1_wout_Grant!AF68-PF_IS_1_wout_Grant!AF35</f>
        <v>-16163.276215279348</v>
      </c>
      <c r="AG30" s="160">
        <f>PF_IS_1_wout_Grant!AG68-PF_IS_1_wout_Grant!AG35</f>
        <v>-16239.26343186568</v>
      </c>
      <c r="AH30" s="160">
        <f>PF_IS_1_wout_Grant!AH68-PF_IS_1_wout_Grant!AH35</f>
        <v>-16315.844877492875</v>
      </c>
      <c r="AI30" s="160">
        <f>PF_IS_1_wout_Grant!AI68-PF_IS_1_wout_Grant!AI35</f>
        <v>-16393.026494451344</v>
      </c>
      <c r="AJ30" s="160">
        <f>PF_IS_1_wout_Grant!AJ68-PF_IS_1_wout_Grant!AJ35</f>
        <v>-16470.814284454398</v>
      </c>
      <c r="AK30" s="160">
        <f>PF_IS_1_wout_Grant!AK68-PF_IS_1_wout_Grant!AK35</f>
        <v>-16549.214309232484</v>
      </c>
      <c r="AL30" s="160">
        <f>PF_IS_1_wout_Grant!AL68-PF_IS_1_wout_Grant!AL35</f>
        <v>-16628.232691133344</v>
      </c>
      <c r="AM30" s="160">
        <f>PF_IS_1_wout_Grant!AM68-PF_IS_1_wout_Grant!AM35</f>
        <v>-16707.875613728222</v>
      </c>
      <c r="AN30" s="48">
        <f>PF_IS_1_wout_Grant!AN68-PF_IS_1_wout_Grant!AN35</f>
        <v>-16788.149322424044</v>
      </c>
      <c r="AO30" s="160">
        <f>PF_IS_1_wout_Grant!AO68-PF_IS_1_wout_Grant!AO35</f>
        <v>-16884.396312581819</v>
      </c>
      <c r="AP30" s="160">
        <f>PF_IS_1_wout_Grant!AP68-PF_IS_1_wout_Grant!AP35</f>
        <v>-16962.895419201177</v>
      </c>
      <c r="AQ30" s="160">
        <f>PF_IS_1_wout_Grant!AQ68-PF_IS_1_wout_Grant!AQ35</f>
        <v>-17062.786944386728</v>
      </c>
      <c r="AR30" s="160">
        <f>PF_IS_1_wout_Grant!AR68-PF_IS_1_wout_Grant!AR35</f>
        <v>-17163.677384824136</v>
      </c>
      <c r="AS30" s="160">
        <f>PF_IS_1_wout_Grant!AS68-PF_IS_1_wout_Grant!AS35</f>
        <v>-17265.576729665914</v>
      </c>
      <c r="AT30" s="160">
        <f>PF_IS_1_wout_Grant!AT68-PF_IS_1_wout_Grant!AT35</f>
        <v>-17368.495067956115</v>
      </c>
      <c r="AU30" s="160">
        <f>PF_IS_1_wout_Grant!AU68-PF_IS_1_wout_Grant!AU35</f>
        <v>-17472.442589629212</v>
      </c>
      <c r="AV30" s="160">
        <f>PF_IS_1_wout_Grant!AV68-PF_IS_1_wout_Grant!AV35</f>
        <v>-17524.423786519048</v>
      </c>
      <c r="AW30" s="160">
        <f>PF_IS_1_wout_Grant!AW68-PF_IS_1_wout_Grant!AW35</f>
        <v>-17577.454853377774</v>
      </c>
      <c r="AX30" s="160">
        <f>PF_IS_1_wout_Grant!AX68-PF_IS_1_wout_Grant!AX35</f>
        <v>-17631.546288905094</v>
      </c>
      <c r="AY30" s="160">
        <f>PF_IS_1_wout_Grant!AY68-PF_IS_1_wout_Grant!AY35</f>
        <v>-17686.708696787686</v>
      </c>
      <c r="AZ30" s="48">
        <f>PF_IS_1_wout_Grant!AZ68-PF_IS_1_wout_Grant!AZ35</f>
        <v>-17742.952786749102</v>
      </c>
      <c r="BA30" s="160">
        <f>PF_IS_1_wout_Grant!BA68-PF_IS_1_wout_Grant!BA35</f>
        <v>-17814.645113110131</v>
      </c>
      <c r="BB30" s="160">
        <f>PF_IS_1_wout_Grant!BB68-PF_IS_1_wout_Grant!BB35</f>
        <v>-17887.44086335977</v>
      </c>
      <c r="BC30" s="160">
        <f>PF_IS_1_wout_Grant!BC68-PF_IS_1_wout_Grant!BC35</f>
        <v>-17961.35107173691</v>
      </c>
      <c r="BD30" s="160">
        <f>PF_IS_1_wout_Grant!BD68-PF_IS_1_wout_Grant!BD35</f>
        <v>-18036.386882822819</v>
      </c>
      <c r="BE30" s="160">
        <f>PF_IS_1_wout_Grant!BE68-PF_IS_1_wout_Grant!BE35</f>
        <v>-18112.559552644583</v>
      </c>
      <c r="BF30" s="160">
        <f>PF_IS_1_wout_Grant!BF68-PF_IS_1_wout_Grant!BF35</f>
        <v>-18189.880449789569</v>
      </c>
      <c r="BG30" s="160">
        <f>PF_IS_1_wout_Grant!BG68-PF_IS_1_wout_Grant!BG35</f>
        <v>-18268.361056531005</v>
      </c>
      <c r="BH30" s="160">
        <f>PF_IS_1_wout_Grant!BH68-PF_IS_1_wout_Grant!BH35</f>
        <v>-18348.012969964857</v>
      </c>
      <c r="BI30" s="160">
        <f>PF_IS_1_wout_Grant!BI68-PF_IS_1_wout_Grant!BI35</f>
        <v>-18428.847903158043</v>
      </c>
      <c r="BJ30" s="160">
        <f>PF_IS_1_wout_Grant!BJ68-PF_IS_1_wout_Grant!BJ35</f>
        <v>-18510.877686308162</v>
      </c>
      <c r="BK30" s="160">
        <f>PF_IS_1_wout_Grant!BK68-PF_IS_1_wout_Grant!BK35</f>
        <v>-18594.114267914785</v>
      </c>
      <c r="BL30" s="48">
        <f>PF_IS_1_wout_Grant!BL68-PF_IS_1_wout_Grant!BL35</f>
        <v>-18678.569715962472</v>
      </c>
      <c r="BM30" s="160">
        <f>PF_IS_1_wout_Grant!BM68-PF_IS_1_wout_Grant!BM35</f>
        <v>-18786.341969115634</v>
      </c>
      <c r="BN30" s="160">
        <f>PF_IS_1_wout_Grant!BN68-PF_IS_1_wout_Grant!BN35</f>
        <v>-18895.357587925329</v>
      </c>
      <c r="BO30" s="160">
        <f>PF_IS_1_wout_Grant!BO68-PF_IS_1_wout_Grant!BO35</f>
        <v>-19005.629006048122</v>
      </c>
      <c r="BP30" s="160">
        <f>PF_IS_1_wout_Grant!BP68-PF_IS_1_wout_Grant!BP35</f>
        <v>-19117.168781477147</v>
      </c>
      <c r="BQ30" s="160">
        <f>PF_IS_1_wout_Grant!BQ68-PF_IS_1_wout_Grant!BQ35</f>
        <v>-19229.989597785454</v>
      </c>
      <c r="BR30" s="160">
        <f>PF_IS_1_wout_Grant!BR68-PF_IS_1_wout_Grant!BR35</f>
        <v>-19344.104265381851</v>
      </c>
      <c r="BS30" s="160">
        <f>PF_IS_1_wout_Grant!BS68-PF_IS_1_wout_Grant!BS35</f>
        <v>-19459.52572277921</v>
      </c>
      <c r="BT30" s="160">
        <f>PF_IS_1_wout_Grant!BT68-PF_IS_1_wout_Grant!BT35</f>
        <v>-19576.267037875539</v>
      </c>
      <c r="BU30" s="160">
        <f>PF_IS_1_wout_Grant!BU68-PF_IS_1_wout_Grant!BU35</f>
        <v>-19694.341409247838</v>
      </c>
      <c r="BV30" s="160">
        <f>PF_IS_1_wout_Grant!BV68-PF_IS_1_wout_Grant!BV35</f>
        <v>-19813.762167458852</v>
      </c>
      <c r="BW30" s="160">
        <f>PF_IS_1_wout_Grant!BW68-PF_IS_1_wout_Grant!BW35</f>
        <v>-19934.54277637698</v>
      </c>
      <c r="BX30" s="48">
        <f>PF_IS_1_wout_Grant!BX68-PF_IS_1_wout_Grant!BX35</f>
        <v>-20056.69683450929</v>
      </c>
      <c r="BY30" s="160">
        <f>PF_IS_1_wout_Grant!BY68-PF_IS_1_wout_Grant!BY35</f>
        <v>-20196.802388847922</v>
      </c>
      <c r="BZ30" s="160">
        <f>PF_IS_1_wout_Grant!BZ68-PF_IS_1_wout_Grant!BZ35</f>
        <v>-20338.308998729943</v>
      </c>
      <c r="CA30" s="160">
        <f>PF_IS_1_wout_Grant!CA68-PF_IS_1_wout_Grant!CA35</f>
        <v>-20481.23067471078</v>
      </c>
      <c r="CB30" s="160">
        <f>PF_IS_1_wout_Grant!CB68-PF_IS_1_wout_Grant!CB35</f>
        <v>-20625.581567451427</v>
      </c>
      <c r="CC30" s="160">
        <f>PF_IS_1_wout_Grant!CC68-PF_IS_1_wout_Grant!CC35</f>
        <v>-20771.375969119483</v>
      </c>
      <c r="CD30" s="160">
        <f>PF_IS_1_wout_Grant!CD68-PF_IS_1_wout_Grant!CD35</f>
        <v>-20918.628314804217</v>
      </c>
      <c r="CE30" s="160">
        <f>PF_IS_1_wout_Grant!CE68-PF_IS_1_wout_Grant!CE35</f>
        <v>-21067.353183945797</v>
      </c>
      <c r="CF30" s="160">
        <f>PF_IS_1_wout_Grant!CF68-PF_IS_1_wout_Grant!CF35</f>
        <v>-21217.565301778795</v>
      </c>
      <c r="CG30" s="160">
        <f>PF_IS_1_wout_Grant!CG68-PF_IS_1_wout_Grant!CG35</f>
        <v>-21369.279540790121</v>
      </c>
      <c r="CH30" s="160">
        <f>PF_IS_1_wout_Grant!CH68-PF_IS_1_wout_Grant!CH35</f>
        <v>-21522.510922191563</v>
      </c>
      <c r="CI30" s="160">
        <f>PF_IS_1_wout_Grant!CI68-PF_IS_1_wout_Grant!CI35</f>
        <v>-21677.274617407016</v>
      </c>
      <c r="CJ30" s="48">
        <f>PF_IS_1_wout_Grant!CJ68-PF_IS_1_wout_Grant!CJ35</f>
        <v>-21833.585949574626</v>
      </c>
      <c r="CK30" s="160">
        <f>PF_IS_1_wout_Grant!CK68-PF_IS_1_wout_Grant!CK35</f>
        <v>-21991.460395063914</v>
      </c>
      <c r="CL30" s="160">
        <f>PF_IS_1_wout_Grant!CL68-PF_IS_1_wout_Grant!CL35</f>
        <v>-22150.913585008093</v>
      </c>
      <c r="CM30" s="160">
        <f>PF_IS_1_wout_Grant!CM68-PF_IS_1_wout_Grant!CM35</f>
        <v>-22311.96130685171</v>
      </c>
      <c r="CN30" s="160">
        <f>PF_IS_1_wout_Grant!CN68-PF_IS_1_wout_Grant!CN35</f>
        <v>-22474.619505913768</v>
      </c>
      <c r="CO30" s="160">
        <f>PF_IS_1_wout_Grant!CO68-PF_IS_1_wout_Grant!CO35</f>
        <v>-22638.904286966444</v>
      </c>
      <c r="CP30" s="160">
        <f>PF_IS_1_wout_Grant!CP68-PF_IS_1_wout_Grant!CP35</f>
        <v>-22804.831915829651</v>
      </c>
      <c r="CQ30" s="160">
        <f>PF_IS_1_wout_Grant!CQ68-PF_IS_1_wout_Grant!CQ35</f>
        <v>-22972.418820981486</v>
      </c>
      <c r="CR30" s="160">
        <f>PF_IS_1_wout_Grant!CR68-PF_IS_1_wout_Grant!CR35</f>
        <v>-23141.68159518484</v>
      </c>
      <c r="CS30" s="160">
        <f>PF_IS_1_wout_Grant!CS68-PF_IS_1_wout_Grant!CS35</f>
        <v>-23312.63699713023</v>
      </c>
      <c r="CT30" s="160">
        <f>PF_IS_1_wout_Grant!CT68-PF_IS_1_wout_Grant!CT35</f>
        <v>-23485.30195309507</v>
      </c>
      <c r="CU30" s="160">
        <f>PF_IS_1_wout_Grant!CU68-PF_IS_1_wout_Grant!CU35</f>
        <v>-23659.693558619558</v>
      </c>
      <c r="CV30" s="48">
        <f>PF_IS_1_wout_Grant!CV68-PF_IS_1_wout_Grant!CV35</f>
        <v>-23835.829080199295</v>
      </c>
      <c r="CW30" s="160">
        <f>PF_IS_1_wout_Grant!CW68-PF_IS_1_wout_Grant!CW35</f>
        <v>-24013.725956994829</v>
      </c>
      <c r="CX30" s="160">
        <f>PF_IS_1_wout_Grant!CX68-PF_IS_1_wout_Grant!CX35</f>
        <v>-24193.401802558314</v>
      </c>
      <c r="CY30" s="160">
        <f>PF_IS_1_wout_Grant!CY68-PF_IS_1_wout_Grant!CY35</f>
        <v>-24374.874406577437</v>
      </c>
      <c r="CZ30" s="160">
        <f>PF_IS_1_wout_Grant!CZ68-PF_IS_1_wout_Grant!CZ35</f>
        <v>-24558.161736636754</v>
      </c>
      <c r="DA30" s="160">
        <f>PF_IS_1_wout_Grant!DA68-PF_IS_1_wout_Grant!DA35</f>
        <v>-24743.281939996661</v>
      </c>
      <c r="DB30" s="160">
        <f>PF_IS_1_wout_Grant!DB68-PF_IS_1_wout_Grant!DB35</f>
        <v>-24930.253345390167</v>
      </c>
      <c r="DC30" s="160">
        <f>PF_IS_1_wout_Grant!DC68-PF_IS_1_wout_Grant!DC35</f>
        <v>-25119.094464837606</v>
      </c>
      <c r="DD30" s="160">
        <f>PF_IS_1_wout_Grant!DD68-PF_IS_1_wout_Grant!DD35</f>
        <v>-25309.823995479524</v>
      </c>
      <c r="DE30" s="160">
        <f>PF_IS_1_wout_Grant!DE68-PF_IS_1_wout_Grant!DE35</f>
        <v>-25502.460821427856</v>
      </c>
      <c r="DF30" s="160">
        <f>PF_IS_1_wout_Grant!DF68-PF_IS_1_wout_Grant!DF35</f>
        <v>-25697.024015635678</v>
      </c>
      <c r="DG30" s="160">
        <f>PF_IS_1_wout_Grant!DG68-PF_IS_1_wout_Grant!DG35</f>
        <v>-25893.532841785571</v>
      </c>
      <c r="DH30" s="48">
        <f>PF_IS_1_wout_Grant!DH68-PF_IS_1_wout_Grant!DH35</f>
        <v>-26092.006756196966</v>
      </c>
      <c r="DI30" s="160">
        <f>PF_IS_1_wout_Grant!DI68-PF_IS_1_wout_Grant!DI35</f>
        <v>-26292.465409752473</v>
      </c>
      <c r="DJ30" s="160">
        <f>PF_IS_1_wout_Grant!DJ68-PF_IS_1_wout_Grant!DJ35</f>
        <v>-26494.928649843539</v>
      </c>
      <c r="DK30" s="160">
        <f>PF_IS_1_wout_Grant!DK68-PF_IS_1_wout_Grant!DK35</f>
        <v>-26699.416522335516</v>
      </c>
      <c r="DL30" s="160">
        <f>PF_IS_1_wout_Grant!DL68-PF_IS_1_wout_Grant!DL35</f>
        <v>-26905.949273552411</v>
      </c>
      <c r="DM30" s="160">
        <f>PF_IS_1_wout_Grant!DM68-PF_IS_1_wout_Grant!DM35</f>
        <v>-27114.547352281475</v>
      </c>
      <c r="DN30" s="160">
        <f>PF_IS_1_wout_Grant!DN68-PF_IS_1_wout_Grant!DN35</f>
        <v>-27325.231411797828</v>
      </c>
      <c r="DO30" s="160">
        <f>PF_IS_1_wout_Grant!DO68-PF_IS_1_wout_Grant!DO35</f>
        <v>-27538.022311909346</v>
      </c>
      <c r="DP30" s="160">
        <f>PF_IS_1_wout_Grant!DP68-PF_IS_1_wout_Grant!DP35</f>
        <v>-27752.941121021977</v>
      </c>
      <c r="DQ30" s="160">
        <f>PF_IS_1_wout_Grant!DQ68-PF_IS_1_wout_Grant!DQ35</f>
        <v>-27970.009118225735</v>
      </c>
      <c r="DR30" s="160">
        <f>PF_IS_1_wout_Grant!DR68-PF_IS_1_wout_Grant!DR35</f>
        <v>-28189.247795401534</v>
      </c>
      <c r="DS30" s="160">
        <f>PF_IS_1_wout_Grant!DS68-PF_IS_1_wout_Grant!DS35</f>
        <v>-28410.678859349093</v>
      </c>
      <c r="DT30" s="161">
        <f>PF_IS_1_wout_Grant!DT68-PF_IS_1_wout_Grant!DT35</f>
        <v>-28634.32423393612</v>
      </c>
      <c r="DU30" s="158">
        <f t="shared" ref="DU30:ED34" si="21">SUMIF($E$26:$DT$26,DU$26,$E30:$DT30)</f>
        <v>-34940.656845733785</v>
      </c>
      <c r="DV30" s="158">
        <f t="shared" si="21"/>
        <v>-142465.32308486034</v>
      </c>
      <c r="DW30" s="158">
        <f t="shared" si="21"/>
        <v>-197676.34075885723</v>
      </c>
      <c r="DX30" s="158">
        <f t="shared" si="21"/>
        <v>-208343.35686058379</v>
      </c>
      <c r="DY30" s="158">
        <f t="shared" si="21"/>
        <v>-218831.04753330315</v>
      </c>
      <c r="DZ30" s="158">
        <f t="shared" si="21"/>
        <v>-232913.72715598124</v>
      </c>
      <c r="EA30" s="158">
        <f t="shared" si="21"/>
        <v>-252019.4974293517</v>
      </c>
      <c r="EB30" s="158">
        <f t="shared" si="21"/>
        <v>-274780.25300084404</v>
      </c>
      <c r="EC30" s="158">
        <f t="shared" si="21"/>
        <v>-300427.64208351733</v>
      </c>
      <c r="ED30" s="51">
        <f t="shared" si="21"/>
        <v>-329327.76205940713</v>
      </c>
    </row>
    <row r="31" spans="1:134">
      <c r="B31" s="159" t="s">
        <v>217</v>
      </c>
      <c r="E31" s="160">
        <f>-PF_IS_1_wout_Grant!E35</f>
        <v>0</v>
      </c>
      <c r="F31" s="160">
        <f>-PF_IS_1_wout_Grant!F35</f>
        <v>0</v>
      </c>
      <c r="G31" s="160">
        <f>-PF_IS_1_wout_Grant!G35</f>
        <v>0</v>
      </c>
      <c r="H31" s="160">
        <f>-PF_IS_1_wout_Grant!H35</f>
        <v>0</v>
      </c>
      <c r="I31" s="160">
        <f>-PF_IS_1_wout_Grant!I35</f>
        <v>0</v>
      </c>
      <c r="J31" s="160">
        <f>-PF_IS_1_wout_Grant!J35</f>
        <v>0</v>
      </c>
      <c r="K31" s="160">
        <f>-PF_IS_1_wout_Grant!K35</f>
        <v>0</v>
      </c>
      <c r="L31" s="160">
        <f>-PF_IS_1_wout_Grant!L35</f>
        <v>0</v>
      </c>
      <c r="M31" s="160">
        <f>-PF_IS_1_wout_Grant!M35</f>
        <v>0</v>
      </c>
      <c r="N31" s="160">
        <f>-PF_IS_1_wout_Grant!N35</f>
        <v>0</v>
      </c>
      <c r="O31" s="160">
        <f>-PF_IS_1_wout_Grant!O35</f>
        <v>0</v>
      </c>
      <c r="P31" s="48">
        <f>-PF_IS_1_wout_Grant!P35</f>
        <v>0</v>
      </c>
      <c r="Q31" s="160">
        <f>-PF_IS_1_wout_Grant!Q35</f>
        <v>0</v>
      </c>
      <c r="R31" s="160">
        <f>-PF_IS_1_wout_Grant!R35</f>
        <v>0</v>
      </c>
      <c r="S31" s="160">
        <f>-PF_IS_1_wout_Grant!S35</f>
        <v>0</v>
      </c>
      <c r="T31" s="160">
        <f>-PF_IS_1_wout_Grant!T35</f>
        <v>0</v>
      </c>
      <c r="U31" s="160">
        <f>-PF_IS_1_wout_Grant!U35</f>
        <v>0</v>
      </c>
      <c r="V31" s="160">
        <f>-PF_IS_1_wout_Grant!V35</f>
        <v>0</v>
      </c>
      <c r="W31" s="160">
        <f>-PF_IS_1_wout_Grant!W35</f>
        <v>0</v>
      </c>
      <c r="X31" s="160">
        <f>-PF_IS_1_wout_Grant!X35</f>
        <v>0</v>
      </c>
      <c r="Y31" s="160">
        <f>-PF_IS_1_wout_Grant!Y35</f>
        <v>0</v>
      </c>
      <c r="Z31" s="160">
        <f>-PF_IS_1_wout_Grant!Z35</f>
        <v>0</v>
      </c>
      <c r="AA31" s="160">
        <f>-PF_IS_1_wout_Grant!AA35</f>
        <v>0</v>
      </c>
      <c r="AB31" s="48">
        <f>-PF_IS_1_wout_Grant!AB35</f>
        <v>0</v>
      </c>
      <c r="AC31" s="160">
        <f>-PF_IS_1_wout_Grant!AC35</f>
        <v>0</v>
      </c>
      <c r="AD31" s="160">
        <f>-PF_IS_1_wout_Grant!AD35</f>
        <v>0</v>
      </c>
      <c r="AE31" s="160">
        <f>-PF_IS_1_wout_Grant!AE35</f>
        <v>0</v>
      </c>
      <c r="AF31" s="160">
        <f>-PF_IS_1_wout_Grant!AF35</f>
        <v>0</v>
      </c>
      <c r="AG31" s="160">
        <f>-PF_IS_1_wout_Grant!AG35</f>
        <v>0</v>
      </c>
      <c r="AH31" s="160">
        <f>-PF_IS_1_wout_Grant!AH35</f>
        <v>0</v>
      </c>
      <c r="AI31" s="160">
        <f>-PF_IS_1_wout_Grant!AI35</f>
        <v>0</v>
      </c>
      <c r="AJ31" s="160">
        <f>-PF_IS_1_wout_Grant!AJ35</f>
        <v>0</v>
      </c>
      <c r="AK31" s="160">
        <f>-PF_IS_1_wout_Grant!AK35</f>
        <v>0</v>
      </c>
      <c r="AL31" s="160">
        <f>-PF_IS_1_wout_Grant!AL35</f>
        <v>0</v>
      </c>
      <c r="AM31" s="160">
        <f>-PF_IS_1_wout_Grant!AM35</f>
        <v>0</v>
      </c>
      <c r="AN31" s="48">
        <f>-PF_IS_1_wout_Grant!AN35</f>
        <v>0</v>
      </c>
      <c r="AO31" s="160">
        <f>-PF_IS_1_wout_Grant!AO35</f>
        <v>0</v>
      </c>
      <c r="AP31" s="160">
        <f>-PF_IS_1_wout_Grant!AP35</f>
        <v>0</v>
      </c>
      <c r="AQ31" s="160">
        <f>-PF_IS_1_wout_Grant!AQ35</f>
        <v>0</v>
      </c>
      <c r="AR31" s="160">
        <f>-PF_IS_1_wout_Grant!AR35</f>
        <v>0</v>
      </c>
      <c r="AS31" s="160">
        <f>-PF_IS_1_wout_Grant!AS35</f>
        <v>0</v>
      </c>
      <c r="AT31" s="160">
        <f>-PF_IS_1_wout_Grant!AT35</f>
        <v>0</v>
      </c>
      <c r="AU31" s="160">
        <f>-PF_IS_1_wout_Grant!AU35</f>
        <v>0</v>
      </c>
      <c r="AV31" s="160">
        <f>-PF_IS_1_wout_Grant!AV35</f>
        <v>0</v>
      </c>
      <c r="AW31" s="160">
        <f>-PF_IS_1_wout_Grant!AW35</f>
        <v>0</v>
      </c>
      <c r="AX31" s="160">
        <f>-PF_IS_1_wout_Grant!AX35</f>
        <v>0</v>
      </c>
      <c r="AY31" s="160">
        <f>-PF_IS_1_wout_Grant!AY35</f>
        <v>0</v>
      </c>
      <c r="AZ31" s="48">
        <f>-PF_IS_1_wout_Grant!AZ35</f>
        <v>0</v>
      </c>
      <c r="BA31" s="160">
        <f>-PF_IS_1_wout_Grant!BA35</f>
        <v>0</v>
      </c>
      <c r="BB31" s="160">
        <f>-PF_IS_1_wout_Grant!BB35</f>
        <v>0</v>
      </c>
      <c r="BC31" s="160">
        <f>-PF_IS_1_wout_Grant!BC35</f>
        <v>0</v>
      </c>
      <c r="BD31" s="160">
        <f>-PF_IS_1_wout_Grant!BD35</f>
        <v>0</v>
      </c>
      <c r="BE31" s="160">
        <f>-PF_IS_1_wout_Grant!BE35</f>
        <v>0</v>
      </c>
      <c r="BF31" s="160">
        <f>-PF_IS_1_wout_Grant!BF35</f>
        <v>0</v>
      </c>
      <c r="BG31" s="160">
        <f>-PF_IS_1_wout_Grant!BG35</f>
        <v>0</v>
      </c>
      <c r="BH31" s="160">
        <f>-PF_IS_1_wout_Grant!BH35</f>
        <v>0</v>
      </c>
      <c r="BI31" s="160">
        <f>-PF_IS_1_wout_Grant!BI35</f>
        <v>0</v>
      </c>
      <c r="BJ31" s="160">
        <f>-PF_IS_1_wout_Grant!BJ35</f>
        <v>0</v>
      </c>
      <c r="BK31" s="160">
        <f>-PF_IS_1_wout_Grant!BK35</f>
        <v>0</v>
      </c>
      <c r="BL31" s="48">
        <f>-PF_IS_1_wout_Grant!BL35</f>
        <v>0</v>
      </c>
      <c r="BM31" s="160">
        <f>-PF_IS_1_wout_Grant!BM35</f>
        <v>0</v>
      </c>
      <c r="BN31" s="160">
        <f>-PF_IS_1_wout_Grant!BN35</f>
        <v>0</v>
      </c>
      <c r="BO31" s="160">
        <f>-PF_IS_1_wout_Grant!BO35</f>
        <v>0</v>
      </c>
      <c r="BP31" s="160">
        <f>-PF_IS_1_wout_Grant!BP35</f>
        <v>0</v>
      </c>
      <c r="BQ31" s="160">
        <f>-PF_IS_1_wout_Grant!BQ35</f>
        <v>0</v>
      </c>
      <c r="BR31" s="160">
        <f>-PF_IS_1_wout_Grant!BR35</f>
        <v>0</v>
      </c>
      <c r="BS31" s="160">
        <f>-PF_IS_1_wout_Grant!BS35</f>
        <v>0</v>
      </c>
      <c r="BT31" s="160">
        <f>-PF_IS_1_wout_Grant!BT35</f>
        <v>0</v>
      </c>
      <c r="BU31" s="160">
        <f>-PF_IS_1_wout_Grant!BU35</f>
        <v>0</v>
      </c>
      <c r="BV31" s="160">
        <f>-PF_IS_1_wout_Grant!BV35</f>
        <v>0</v>
      </c>
      <c r="BW31" s="160">
        <f>-PF_IS_1_wout_Grant!BW35</f>
        <v>0</v>
      </c>
      <c r="BX31" s="48">
        <f>-PF_IS_1_wout_Grant!BX35</f>
        <v>0</v>
      </c>
      <c r="BY31" s="160">
        <f>-PF_IS_1_wout_Grant!BY35</f>
        <v>0</v>
      </c>
      <c r="BZ31" s="160">
        <f>-PF_IS_1_wout_Grant!BZ35</f>
        <v>0</v>
      </c>
      <c r="CA31" s="160">
        <f>-PF_IS_1_wout_Grant!CA35</f>
        <v>0</v>
      </c>
      <c r="CB31" s="160">
        <f>-PF_IS_1_wout_Grant!CB35</f>
        <v>0</v>
      </c>
      <c r="CC31" s="160">
        <f>-PF_IS_1_wout_Grant!CC35</f>
        <v>0</v>
      </c>
      <c r="CD31" s="160">
        <f>-PF_IS_1_wout_Grant!CD35</f>
        <v>0</v>
      </c>
      <c r="CE31" s="160">
        <f>-PF_IS_1_wout_Grant!CE35</f>
        <v>0</v>
      </c>
      <c r="CF31" s="160">
        <f>-PF_IS_1_wout_Grant!CF35</f>
        <v>0</v>
      </c>
      <c r="CG31" s="160">
        <f>-PF_IS_1_wout_Grant!CG35</f>
        <v>0</v>
      </c>
      <c r="CH31" s="160">
        <f>-PF_IS_1_wout_Grant!CH35</f>
        <v>0</v>
      </c>
      <c r="CI31" s="160">
        <f>-PF_IS_1_wout_Grant!CI35</f>
        <v>0</v>
      </c>
      <c r="CJ31" s="48">
        <f>-PF_IS_1_wout_Grant!CJ35</f>
        <v>0</v>
      </c>
      <c r="CK31" s="160">
        <f>-PF_IS_1_wout_Grant!CK35</f>
        <v>0</v>
      </c>
      <c r="CL31" s="160">
        <f>-PF_IS_1_wout_Grant!CL35</f>
        <v>0</v>
      </c>
      <c r="CM31" s="160">
        <f>-PF_IS_1_wout_Grant!CM35</f>
        <v>0</v>
      </c>
      <c r="CN31" s="160">
        <f>-PF_IS_1_wout_Grant!CN35</f>
        <v>0</v>
      </c>
      <c r="CO31" s="160">
        <f>-PF_IS_1_wout_Grant!CO35</f>
        <v>0</v>
      </c>
      <c r="CP31" s="160">
        <f>-PF_IS_1_wout_Grant!CP35</f>
        <v>0</v>
      </c>
      <c r="CQ31" s="160">
        <f>-PF_IS_1_wout_Grant!CQ35</f>
        <v>0</v>
      </c>
      <c r="CR31" s="160">
        <f>-PF_IS_1_wout_Grant!CR35</f>
        <v>0</v>
      </c>
      <c r="CS31" s="160">
        <f>-PF_IS_1_wout_Grant!CS35</f>
        <v>0</v>
      </c>
      <c r="CT31" s="160">
        <f>-PF_IS_1_wout_Grant!CT35</f>
        <v>0</v>
      </c>
      <c r="CU31" s="160">
        <f>-PF_IS_1_wout_Grant!CU35</f>
        <v>0</v>
      </c>
      <c r="CV31" s="48">
        <f>-PF_IS_1_wout_Grant!CV35</f>
        <v>0</v>
      </c>
      <c r="CW31" s="160">
        <f>-PF_IS_1_wout_Grant!CW35</f>
        <v>0</v>
      </c>
      <c r="CX31" s="160">
        <f>-PF_IS_1_wout_Grant!CX35</f>
        <v>0</v>
      </c>
      <c r="CY31" s="160">
        <f>-PF_IS_1_wout_Grant!CY35</f>
        <v>0</v>
      </c>
      <c r="CZ31" s="160">
        <f>-PF_IS_1_wout_Grant!CZ35</f>
        <v>0</v>
      </c>
      <c r="DA31" s="160">
        <f>-PF_IS_1_wout_Grant!DA35</f>
        <v>0</v>
      </c>
      <c r="DB31" s="160">
        <f>-PF_IS_1_wout_Grant!DB35</f>
        <v>0</v>
      </c>
      <c r="DC31" s="160">
        <f>-PF_IS_1_wout_Grant!DC35</f>
        <v>0</v>
      </c>
      <c r="DD31" s="160">
        <f>-PF_IS_1_wout_Grant!DD35</f>
        <v>0</v>
      </c>
      <c r="DE31" s="160">
        <f>-PF_IS_1_wout_Grant!DE35</f>
        <v>0</v>
      </c>
      <c r="DF31" s="160">
        <f>-PF_IS_1_wout_Grant!DF35</f>
        <v>0</v>
      </c>
      <c r="DG31" s="160">
        <f>-PF_IS_1_wout_Grant!DG35</f>
        <v>0</v>
      </c>
      <c r="DH31" s="48">
        <f>-PF_IS_1_wout_Grant!DH35</f>
        <v>0</v>
      </c>
      <c r="DI31" s="160">
        <f>-PF_IS_1_wout_Grant!DI35</f>
        <v>0</v>
      </c>
      <c r="DJ31" s="160">
        <f>-PF_IS_1_wout_Grant!DJ35</f>
        <v>0</v>
      </c>
      <c r="DK31" s="160">
        <f>-PF_IS_1_wout_Grant!DK35</f>
        <v>0</v>
      </c>
      <c r="DL31" s="160">
        <f>-PF_IS_1_wout_Grant!DL35</f>
        <v>0</v>
      </c>
      <c r="DM31" s="160">
        <f>-PF_IS_1_wout_Grant!DM35</f>
        <v>0</v>
      </c>
      <c r="DN31" s="160">
        <f>-PF_IS_1_wout_Grant!DN35</f>
        <v>0</v>
      </c>
      <c r="DO31" s="160">
        <f>-PF_IS_1_wout_Grant!DO35</f>
        <v>0</v>
      </c>
      <c r="DP31" s="160">
        <f>-PF_IS_1_wout_Grant!DP35</f>
        <v>0</v>
      </c>
      <c r="DQ31" s="160">
        <f>-PF_IS_1_wout_Grant!DQ35</f>
        <v>0</v>
      </c>
      <c r="DR31" s="160">
        <f>-PF_IS_1_wout_Grant!DR35</f>
        <v>0</v>
      </c>
      <c r="DS31" s="160">
        <f>-PF_IS_1_wout_Grant!DS35</f>
        <v>0</v>
      </c>
      <c r="DT31" s="161">
        <f>-PF_IS_1_wout_Grant!DT35</f>
        <v>0</v>
      </c>
      <c r="DU31" s="158">
        <f t="shared" si="21"/>
        <v>0</v>
      </c>
      <c r="DV31" s="158">
        <f t="shared" si="21"/>
        <v>0</v>
      </c>
      <c r="DW31" s="158">
        <f t="shared" si="21"/>
        <v>0</v>
      </c>
      <c r="DX31" s="158">
        <f t="shared" si="21"/>
        <v>0</v>
      </c>
      <c r="DY31" s="158">
        <f t="shared" si="21"/>
        <v>0</v>
      </c>
      <c r="DZ31" s="158">
        <f t="shared" si="21"/>
        <v>0</v>
      </c>
      <c r="EA31" s="158">
        <f t="shared" si="21"/>
        <v>0</v>
      </c>
      <c r="EB31" s="158">
        <f t="shared" si="21"/>
        <v>0</v>
      </c>
      <c r="EC31" s="158">
        <f t="shared" si="21"/>
        <v>0</v>
      </c>
      <c r="ED31" s="51">
        <f t="shared" si="21"/>
        <v>0</v>
      </c>
    </row>
    <row r="32" spans="1:134">
      <c r="B32" s="159" t="s">
        <v>218</v>
      </c>
      <c r="E32" s="160">
        <f>PF_IS_1_wout_Grant!E66</f>
        <v>0</v>
      </c>
      <c r="F32" s="160">
        <f>PF_IS_1_wout_Grant!F66</f>
        <v>0</v>
      </c>
      <c r="G32" s="160">
        <f>PF_IS_1_wout_Grant!G66</f>
        <v>0</v>
      </c>
      <c r="H32" s="160">
        <f>PF_IS_1_wout_Grant!H66</f>
        <v>0</v>
      </c>
      <c r="I32" s="160">
        <f>PF_IS_1_wout_Grant!I66</f>
        <v>963.70650173515958</v>
      </c>
      <c r="J32" s="160">
        <f>PF_IS_1_wout_Grant!J66</f>
        <v>1394.0452264044661</v>
      </c>
      <c r="K32" s="160">
        <f>PF_IS_1_wout_Grant!K66</f>
        <v>1601.8397602565803</v>
      </c>
      <c r="L32" s="160">
        <f>PF_IS_1_wout_Grant!L66</f>
        <v>1909.0806148822685</v>
      </c>
      <c r="M32" s="160">
        <f>PF_IS_1_wout_Grant!M66</f>
        <v>2376.5256221077129</v>
      </c>
      <c r="N32" s="160">
        <f>PF_IS_1_wout_Grant!N66</f>
        <v>2578.3291529248595</v>
      </c>
      <c r="O32" s="160">
        <f>PF_IS_1_wout_Grant!O66</f>
        <v>2921.6530746948415</v>
      </c>
      <c r="P32" s="48">
        <f>PF_IS_1_wout_Grant!P66</f>
        <v>3235.1558565375058</v>
      </c>
      <c r="Q32" s="160">
        <f>PF_IS_1_wout_Grant!Q66</f>
        <v>3594.2851464082073</v>
      </c>
      <c r="R32" s="160">
        <f>PF_IS_1_wout_Grant!R66</f>
        <v>4238.3048163977282</v>
      </c>
      <c r="S32" s="160">
        <f>PF_IS_1_wout_Grant!S66</f>
        <v>4922.0217618273045</v>
      </c>
      <c r="T32" s="160">
        <f>PF_IS_1_wout_Grant!T66</f>
        <v>5212.896422543633</v>
      </c>
      <c r="U32" s="160">
        <f>PF_IS_1_wout_Grant!U66</f>
        <v>5723.3012416281454</v>
      </c>
      <c r="V32" s="160">
        <f>PF_IS_1_wout_Grant!V66</f>
        <v>6323.2011108638171</v>
      </c>
      <c r="W32" s="160">
        <f>PF_IS_1_wout_Grant!W66</f>
        <v>6562.1609339788038</v>
      </c>
      <c r="X32" s="160">
        <f>PF_IS_1_wout_Grant!X66</f>
        <v>7135.6638584007706</v>
      </c>
      <c r="Y32" s="160">
        <f>PF_IS_1_wout_Grant!Y66</f>
        <v>7681.7857227124614</v>
      </c>
      <c r="Z32" s="160">
        <f>PF_IS_1_wout_Grant!Z66</f>
        <v>7982.9368521690367</v>
      </c>
      <c r="AA32" s="160">
        <f>PF_IS_1_wout_Grant!AA66</f>
        <v>8569.4954957729078</v>
      </c>
      <c r="AB32" s="48">
        <f>PF_IS_1_wout_Grant!AB66</f>
        <v>9062.0290453666075</v>
      </c>
      <c r="AC32" s="160">
        <f>PF_IS_1_wout_Grant!AC66</f>
        <v>9559.1122504562481</v>
      </c>
      <c r="AD32" s="160">
        <f>PF_IS_1_wout_Grant!AD66</f>
        <v>9127.8576852691276</v>
      </c>
      <c r="AE32" s="160">
        <f>PF_IS_1_wout_Grant!AE66</f>
        <v>8799.6407561319756</v>
      </c>
      <c r="AF32" s="160">
        <f>PF_IS_1_wout_Grant!AF66</f>
        <v>8898.1473146332955</v>
      </c>
      <c r="AG32" s="160">
        <f>PF_IS_1_wout_Grant!AG66</f>
        <v>8997.242218719628</v>
      </c>
      <c r="AH32" s="160">
        <f>PF_IS_1_wout_Grant!AH66</f>
        <v>9096.9313518468243</v>
      </c>
      <c r="AI32" s="160">
        <f>PF_IS_1_wout_Grant!AI66</f>
        <v>9197.2206563052932</v>
      </c>
      <c r="AJ32" s="160">
        <f>PF_IS_1_wout_Grant!AJ66</f>
        <v>9298.1161338083457</v>
      </c>
      <c r="AK32" s="160">
        <f>PF_IS_1_wout_Grant!AK66</f>
        <v>9399.6238460864297</v>
      </c>
      <c r="AL32" s="160">
        <f>PF_IS_1_wout_Grant!AL66</f>
        <v>9501.749915487293</v>
      </c>
      <c r="AM32" s="160">
        <f>PF_IS_1_wout_Grant!AM66</f>
        <v>9604.500525582167</v>
      </c>
      <c r="AN32" s="48">
        <f>PF_IS_1_wout_Grant!AN66</f>
        <v>9707.8819217779874</v>
      </c>
      <c r="AO32" s="160">
        <f>PF_IS_1_wout_Grant!AO66</f>
        <v>9811.9004119357669</v>
      </c>
      <c r="AP32" s="160">
        <f>PF_IS_1_wout_Grant!AP66</f>
        <v>9890.3995185551248</v>
      </c>
      <c r="AQ32" s="160">
        <f>PF_IS_1_wout_Grant!AQ66</f>
        <v>9990.2910437406772</v>
      </c>
      <c r="AR32" s="160">
        <f>PF_IS_1_wout_Grant!AR66</f>
        <v>10091.181484178083</v>
      </c>
      <c r="AS32" s="160">
        <f>PF_IS_1_wout_Grant!AS66</f>
        <v>10193.080829019864</v>
      </c>
      <c r="AT32" s="160">
        <f>PF_IS_1_wout_Grant!AT66</f>
        <v>10295.999167310063</v>
      </c>
      <c r="AU32" s="160">
        <f>PF_IS_1_wout_Grant!AU66</f>
        <v>10399.946688983162</v>
      </c>
      <c r="AV32" s="160">
        <f>PF_IS_1_wout_Grant!AV66</f>
        <v>10504.933685872995</v>
      </c>
      <c r="AW32" s="160">
        <f>PF_IS_1_wout_Grant!AW66</f>
        <v>10610.970552731724</v>
      </c>
      <c r="AX32" s="160">
        <f>PF_IS_1_wout_Grant!AX66</f>
        <v>10718.067788259043</v>
      </c>
      <c r="AY32" s="160">
        <f>PF_IS_1_wout_Grant!AY66</f>
        <v>10826.235996141633</v>
      </c>
      <c r="AZ32" s="48">
        <f>PF_IS_1_wout_Grant!AZ66</f>
        <v>10935.48588610305</v>
      </c>
      <c r="BA32" s="160">
        <f>PF_IS_1_wout_Grant!BA66</f>
        <v>11045.82827496408</v>
      </c>
      <c r="BB32" s="160">
        <f>PF_IS_1_wout_Grant!BB66</f>
        <v>11157.27408771372</v>
      </c>
      <c r="BC32" s="160">
        <f>PF_IS_1_wout_Grant!BC66</f>
        <v>11269.834358590857</v>
      </c>
      <c r="BD32" s="160">
        <f>PF_IS_1_wout_Grant!BD66</f>
        <v>11383.520232176767</v>
      </c>
      <c r="BE32" s="160">
        <f>PF_IS_1_wout_Grant!BE66</f>
        <v>11498.342964498532</v>
      </c>
      <c r="BF32" s="160">
        <f>PF_IS_1_wout_Grant!BF66</f>
        <v>11614.313924143518</v>
      </c>
      <c r="BG32" s="160">
        <f>PF_IS_1_wout_Grant!BG66</f>
        <v>11731.444593384955</v>
      </c>
      <c r="BH32" s="160">
        <f>PF_IS_1_wout_Grant!BH66</f>
        <v>11849.746569318804</v>
      </c>
      <c r="BI32" s="160">
        <f>PF_IS_1_wout_Grant!BI66</f>
        <v>11969.231565011991</v>
      </c>
      <c r="BJ32" s="160">
        <f>PF_IS_1_wout_Grant!BJ66</f>
        <v>12089.911410662113</v>
      </c>
      <c r="BK32" s="160">
        <f>PF_IS_1_wout_Grant!BK66</f>
        <v>12211.798054768733</v>
      </c>
      <c r="BL32" s="48">
        <f>PF_IS_1_wout_Grant!BL66</f>
        <v>12334.903565316419</v>
      </c>
      <c r="BM32" s="160">
        <f>PF_IS_1_wout_Grant!BM66</f>
        <v>12459.240130969583</v>
      </c>
      <c r="BN32" s="160">
        <f>PF_IS_1_wout_Grant!BN66</f>
        <v>12584.820062279279</v>
      </c>
      <c r="BO32" s="160">
        <f>PF_IS_1_wout_Grant!BO66</f>
        <v>12711.655792902071</v>
      </c>
      <c r="BP32" s="160">
        <f>PF_IS_1_wout_Grant!BP66</f>
        <v>12839.759880831094</v>
      </c>
      <c r="BQ32" s="160">
        <f>PF_IS_1_wout_Grant!BQ66</f>
        <v>12969.145009639404</v>
      </c>
      <c r="BR32" s="160">
        <f>PF_IS_1_wout_Grant!BR66</f>
        <v>13099.8239897358</v>
      </c>
      <c r="BS32" s="160">
        <f>PF_IS_1_wout_Grant!BS66</f>
        <v>13231.809759633157</v>
      </c>
      <c r="BT32" s="160">
        <f>PF_IS_1_wout_Grant!BT66</f>
        <v>13365.115387229489</v>
      </c>
      <c r="BU32" s="160">
        <f>PF_IS_1_wout_Grant!BU66</f>
        <v>13499.754071101785</v>
      </c>
      <c r="BV32" s="160">
        <f>PF_IS_1_wout_Grant!BV66</f>
        <v>13635.739141812801</v>
      </c>
      <c r="BW32" s="160">
        <f>PF_IS_1_wout_Grant!BW66</f>
        <v>13773.084063230928</v>
      </c>
      <c r="BX32" s="48">
        <f>PF_IS_1_wout_Grant!BX66</f>
        <v>13911.802433863239</v>
      </c>
      <c r="BY32" s="160">
        <f>PF_IS_1_wout_Grant!BY66</f>
        <v>14051.90798820187</v>
      </c>
      <c r="BZ32" s="160">
        <f>PF_IS_1_wout_Grant!BZ66</f>
        <v>14193.414598083889</v>
      </c>
      <c r="CA32" s="160">
        <f>PF_IS_1_wout_Grant!CA66</f>
        <v>14336.336274064728</v>
      </c>
      <c r="CB32" s="160">
        <f>PF_IS_1_wout_Grant!CB66</f>
        <v>14480.687166805377</v>
      </c>
      <c r="CC32" s="160">
        <f>PF_IS_1_wout_Grant!CC66</f>
        <v>14626.481568473429</v>
      </c>
      <c r="CD32" s="160">
        <f>PF_IS_1_wout_Grant!CD66</f>
        <v>14773.733914158163</v>
      </c>
      <c r="CE32" s="160">
        <f>PF_IS_1_wout_Grant!CE66</f>
        <v>14922.458783299744</v>
      </c>
      <c r="CF32" s="160">
        <f>PF_IS_1_wout_Grant!CF66</f>
        <v>15072.670901132742</v>
      </c>
      <c r="CG32" s="160">
        <f>PF_IS_1_wout_Grant!CG66</f>
        <v>15224.38514014407</v>
      </c>
      <c r="CH32" s="160">
        <f>PF_IS_1_wout_Grant!CH66</f>
        <v>15377.616521545511</v>
      </c>
      <c r="CI32" s="160">
        <f>PF_IS_1_wout_Grant!CI66</f>
        <v>15532.380216760967</v>
      </c>
      <c r="CJ32" s="48">
        <f>PF_IS_1_wout_Grant!CJ66</f>
        <v>15688.691548928575</v>
      </c>
      <c r="CK32" s="160">
        <f>PF_IS_1_wout_Grant!CK66</f>
        <v>15846.565994417862</v>
      </c>
      <c r="CL32" s="160">
        <f>PF_IS_1_wout_Grant!CL66</f>
        <v>16006.019184362041</v>
      </c>
      <c r="CM32" s="160">
        <f>PF_IS_1_wout_Grant!CM66</f>
        <v>16167.06690620566</v>
      </c>
      <c r="CN32" s="160">
        <f>PF_IS_1_wout_Grant!CN66</f>
        <v>16329.725105267717</v>
      </c>
      <c r="CO32" s="160">
        <f>PF_IS_1_wout_Grant!CO66</f>
        <v>16494.009886320393</v>
      </c>
      <c r="CP32" s="160">
        <f>PF_IS_1_wout_Grant!CP66</f>
        <v>16659.937515183599</v>
      </c>
      <c r="CQ32" s="160">
        <f>PF_IS_1_wout_Grant!CQ66</f>
        <v>16827.524420335434</v>
      </c>
      <c r="CR32" s="160">
        <f>PF_IS_1_wout_Grant!CR66</f>
        <v>16996.787194538789</v>
      </c>
      <c r="CS32" s="160">
        <f>PF_IS_1_wout_Grant!CS66</f>
        <v>17167.742596484179</v>
      </c>
      <c r="CT32" s="160">
        <f>PF_IS_1_wout_Grant!CT66</f>
        <v>17340.407552449018</v>
      </c>
      <c r="CU32" s="160">
        <f>PF_IS_1_wout_Grant!CU66</f>
        <v>17514.799157973506</v>
      </c>
      <c r="CV32" s="48">
        <f>PF_IS_1_wout_Grant!CV66</f>
        <v>17690.934679553244</v>
      </c>
      <c r="CW32" s="160">
        <f>PF_IS_1_wout_Grant!CW66</f>
        <v>17868.831556348778</v>
      </c>
      <c r="CX32" s="160">
        <f>PF_IS_1_wout_Grant!CX66</f>
        <v>18048.507401912262</v>
      </c>
      <c r="CY32" s="160">
        <f>PF_IS_1_wout_Grant!CY66</f>
        <v>18229.980005931386</v>
      </c>
      <c r="CZ32" s="160">
        <f>PF_IS_1_wout_Grant!CZ66</f>
        <v>18413.267335990702</v>
      </c>
      <c r="DA32" s="160">
        <f>PF_IS_1_wout_Grant!DA66</f>
        <v>18598.38753935061</v>
      </c>
      <c r="DB32" s="160">
        <f>PF_IS_1_wout_Grant!DB66</f>
        <v>18785.358944744115</v>
      </c>
      <c r="DC32" s="160">
        <f>PF_IS_1_wout_Grant!DC66</f>
        <v>18974.200064191555</v>
      </c>
      <c r="DD32" s="160">
        <f>PF_IS_1_wout_Grant!DD66</f>
        <v>19164.929594833473</v>
      </c>
      <c r="DE32" s="160">
        <f>PF_IS_1_wout_Grant!DE66</f>
        <v>19357.566420781804</v>
      </c>
      <c r="DF32" s="160">
        <f>PF_IS_1_wout_Grant!DF66</f>
        <v>19552.129614989626</v>
      </c>
      <c r="DG32" s="160">
        <f>PF_IS_1_wout_Grant!DG66</f>
        <v>19748.638441139519</v>
      </c>
      <c r="DH32" s="48">
        <f>PF_IS_1_wout_Grant!DH66</f>
        <v>19947.112355550915</v>
      </c>
      <c r="DI32" s="160">
        <f>PF_IS_1_wout_Grant!DI66</f>
        <v>20147.571009106421</v>
      </c>
      <c r="DJ32" s="160">
        <f>PF_IS_1_wout_Grant!DJ66</f>
        <v>20350.034249197488</v>
      </c>
      <c r="DK32" s="160">
        <f>PF_IS_1_wout_Grant!DK66</f>
        <v>20554.522121689464</v>
      </c>
      <c r="DL32" s="160">
        <f>PF_IS_1_wout_Grant!DL66</f>
        <v>20761.054872906359</v>
      </c>
      <c r="DM32" s="160">
        <f>PF_IS_1_wout_Grant!DM66</f>
        <v>20969.652951635424</v>
      </c>
      <c r="DN32" s="160">
        <f>PF_IS_1_wout_Grant!DN66</f>
        <v>21180.337011151776</v>
      </c>
      <c r="DO32" s="160">
        <f>PF_IS_1_wout_Grant!DO66</f>
        <v>21393.127911263295</v>
      </c>
      <c r="DP32" s="160">
        <f>PF_IS_1_wout_Grant!DP66</f>
        <v>21608.046720375925</v>
      </c>
      <c r="DQ32" s="160">
        <f>PF_IS_1_wout_Grant!DQ66</f>
        <v>21825.114717579683</v>
      </c>
      <c r="DR32" s="160">
        <f>PF_IS_1_wout_Grant!DR66</f>
        <v>22044.353394755482</v>
      </c>
      <c r="DS32" s="160">
        <f>PF_IS_1_wout_Grant!DS66</f>
        <v>22265.784458703041</v>
      </c>
      <c r="DT32" s="161">
        <f>PF_IS_1_wout_Grant!DT66</f>
        <v>22489.429833290069</v>
      </c>
      <c r="DU32" s="158">
        <f t="shared" si="21"/>
        <v>16980.335809543394</v>
      </c>
      <c r="DV32" s="158">
        <f t="shared" si="21"/>
        <v>77008.082408069415</v>
      </c>
      <c r="DW32" s="158">
        <f t="shared" si="21"/>
        <v>111188.02457610461</v>
      </c>
      <c r="DX32" s="158">
        <f t="shared" si="21"/>
        <v>124268.4930528312</v>
      </c>
      <c r="DY32" s="158">
        <f t="shared" si="21"/>
        <v>140156.14960055047</v>
      </c>
      <c r="DZ32" s="158">
        <f t="shared" si="21"/>
        <v>158081.74972322863</v>
      </c>
      <c r="EA32" s="158">
        <f t="shared" si="21"/>
        <v>178280.76462159905</v>
      </c>
      <c r="EB32" s="158">
        <f t="shared" si="21"/>
        <v>201041.52019309139</v>
      </c>
      <c r="EC32" s="158">
        <f t="shared" si="21"/>
        <v>226688.90927576474</v>
      </c>
      <c r="ED32" s="51">
        <f t="shared" si="21"/>
        <v>255589.02925165443</v>
      </c>
    </row>
    <row r="33" spans="2:134">
      <c r="B33" s="162" t="s">
        <v>219</v>
      </c>
      <c r="E33" s="160">
        <f>PF_IS_1_wout_Grant!E65</f>
        <v>0</v>
      </c>
      <c r="F33" s="160">
        <f>PF_IS_1_wout_Grant!F65</f>
        <v>0</v>
      </c>
      <c r="G33" s="160">
        <f>PF_IS_1_wout_Grant!G65</f>
        <v>0</v>
      </c>
      <c r="H33" s="160">
        <f>PF_IS_1_wout_Grant!H65</f>
        <v>242.01865689426876</v>
      </c>
      <c r="I33" s="160">
        <f>PF_IS_1_wout_Grant!I65</f>
        <v>511.72251874168711</v>
      </c>
      <c r="J33" s="160">
        <f>PF_IS_1_wout_Grant!J65</f>
        <v>753.74117563595587</v>
      </c>
      <c r="K33" s="160">
        <f>PF_IS_1_wout_Grant!K65</f>
        <v>995.75983253022446</v>
      </c>
      <c r="L33" s="160">
        <f>PF_IS_1_wout_Grant!L65</f>
        <v>1279.6361610443093</v>
      </c>
      <c r="M33" s="160">
        <f>PF_IS_1_wout_Grant!M65</f>
        <v>1535.8272846052448</v>
      </c>
      <c r="N33" s="160">
        <f>PF_IS_1_wout_Grant!N65</f>
        <v>1801.2468098172301</v>
      </c>
      <c r="O33" s="160">
        <f>PF_IS_1_wout_Grant!O65</f>
        <v>2066.6663350292156</v>
      </c>
      <c r="P33" s="48">
        <f>PF_IS_1_wout_Grant!P65</f>
        <v>2341.3142618922507</v>
      </c>
      <c r="Q33" s="160">
        <f>PF_IS_1_wout_Grant!Q65</f>
        <v>2673.3040333134422</v>
      </c>
      <c r="R33" s="160">
        <f>PF_IS_1_wout_Grant!R65</f>
        <v>3062.0839687410948</v>
      </c>
      <c r="S33" s="160">
        <f>PF_IS_1_wout_Grant!S65</f>
        <v>3408.2712811639012</v>
      </c>
      <c r="T33" s="160">
        <f>PF_IS_1_wout_Grant!T65</f>
        <v>3770.2811345883229</v>
      </c>
      <c r="U33" s="160">
        <f>PF_IS_1_wout_Grant!U65</f>
        <v>4160.686070015975</v>
      </c>
      <c r="V33" s="160">
        <f>PF_IS_1_wout_Grant!V65</f>
        <v>4494.3008414371661</v>
      </c>
      <c r="W33" s="160">
        <f>PF_IS_1_wout_Grant!W65</f>
        <v>4856.3106948615878</v>
      </c>
      <c r="X33" s="160">
        <f>PF_IS_1_wout_Grant!X65</f>
        <v>5232.5180892876251</v>
      </c>
      <c r="Y33" s="160">
        <f>PF_IS_1_wout_Grant!Y65</f>
        <v>5566.1328607088171</v>
      </c>
      <c r="Z33" s="160">
        <f>PF_IS_1_wout_Grant!Z65</f>
        <v>5928.1427141332388</v>
      </c>
      <c r="AA33" s="160">
        <f>PF_IS_1_wout_Grant!AA65</f>
        <v>6290.1525675576604</v>
      </c>
      <c r="AB33" s="48">
        <f>PF_IS_1_wout_Grant!AB65</f>
        <v>6652.1624209820811</v>
      </c>
      <c r="AC33" s="160">
        <f>PF_IS_1_wout_Grant!AC65</f>
        <v>6791.5354631460505</v>
      </c>
      <c r="AD33" s="160">
        <f>PF_IS_1_wout_Grant!AD65</f>
        <v>6808.0997756460511</v>
      </c>
      <c r="AE33" s="160">
        <f>PF_IS_1_wout_Grant!AE65</f>
        <v>6824.6640881460507</v>
      </c>
      <c r="AF33" s="160">
        <f>PF_IS_1_wout_Grant!AF65</f>
        <v>6841.2284006460504</v>
      </c>
      <c r="AG33" s="160">
        <f>PF_IS_1_wout_Grant!AG65</f>
        <v>6857.792713146051</v>
      </c>
      <c r="AH33" s="160">
        <f>PF_IS_1_wout_Grant!AH65</f>
        <v>6874.3570256460507</v>
      </c>
      <c r="AI33" s="160">
        <f>PF_IS_1_wout_Grant!AI65</f>
        <v>6890.9213381460513</v>
      </c>
      <c r="AJ33" s="160">
        <f>PF_IS_1_wout_Grant!AJ65</f>
        <v>6907.485650646051</v>
      </c>
      <c r="AK33" s="160">
        <f>PF_IS_1_wout_Grant!AK65</f>
        <v>6924.0499631460507</v>
      </c>
      <c r="AL33" s="160">
        <f>PF_IS_1_wout_Grant!AL65</f>
        <v>6940.6142756460513</v>
      </c>
      <c r="AM33" s="160">
        <f>PF_IS_1_wout_Grant!AM65</f>
        <v>6957.178588146051</v>
      </c>
      <c r="AN33" s="48">
        <f>PF_IS_1_wout_Grant!AN65</f>
        <v>6973.7429006460516</v>
      </c>
      <c r="AO33" s="160">
        <f>PF_IS_1_wout_Grant!AO65</f>
        <v>6973.7429006460516</v>
      </c>
      <c r="AP33" s="160">
        <f>PF_IS_1_wout_Grant!AP65</f>
        <v>6973.7429006460516</v>
      </c>
      <c r="AQ33" s="160">
        <f>PF_IS_1_wout_Grant!AQ65</f>
        <v>6973.7429006460516</v>
      </c>
      <c r="AR33" s="160">
        <f>PF_IS_1_wout_Grant!AR65</f>
        <v>6973.7429006460516</v>
      </c>
      <c r="AS33" s="160">
        <f>PF_IS_1_wout_Grant!AS65</f>
        <v>6973.7429006460516</v>
      </c>
      <c r="AT33" s="160">
        <f>PF_IS_1_wout_Grant!AT65</f>
        <v>6973.7429006460516</v>
      </c>
      <c r="AU33" s="160">
        <f>PF_IS_1_wout_Grant!AU65</f>
        <v>6973.7429006460516</v>
      </c>
      <c r="AV33" s="160">
        <f>PF_IS_1_wout_Grant!AV65</f>
        <v>6920.7371006460507</v>
      </c>
      <c r="AW33" s="160">
        <f>PF_IS_1_wout_Grant!AW65</f>
        <v>6867.7313006460508</v>
      </c>
      <c r="AX33" s="160">
        <f>PF_IS_1_wout_Grant!AX65</f>
        <v>6814.7255006460509</v>
      </c>
      <c r="AY33" s="160">
        <f>PF_IS_1_wout_Grant!AY65</f>
        <v>6761.719700646051</v>
      </c>
      <c r="AZ33" s="48">
        <f>PF_IS_1_wout_Grant!AZ65</f>
        <v>6708.7139006460511</v>
      </c>
      <c r="BA33" s="160">
        <f>PF_IS_1_wout_Grant!BA65</f>
        <v>6670.0638381460503</v>
      </c>
      <c r="BB33" s="160">
        <f>PF_IS_1_wout_Grant!BB65</f>
        <v>6631.4137756460505</v>
      </c>
      <c r="BC33" s="160">
        <f>PF_IS_1_wout_Grant!BC65</f>
        <v>6592.7637131460506</v>
      </c>
      <c r="BD33" s="160">
        <f>PF_IS_1_wout_Grant!BD65</f>
        <v>6554.1136506460507</v>
      </c>
      <c r="BE33" s="160">
        <f>PF_IS_1_wout_Grant!BE65</f>
        <v>6515.4635881460508</v>
      </c>
      <c r="BF33" s="160">
        <f>PF_IS_1_wout_Grant!BF65</f>
        <v>6476.81352564605</v>
      </c>
      <c r="BG33" s="160">
        <f>PF_IS_1_wout_Grant!BG65</f>
        <v>6438.1634631460502</v>
      </c>
      <c r="BH33" s="160">
        <f>PF_IS_1_wout_Grant!BH65</f>
        <v>6399.5134006460503</v>
      </c>
      <c r="BI33" s="160">
        <f>PF_IS_1_wout_Grant!BI65</f>
        <v>6360.8633381460504</v>
      </c>
      <c r="BJ33" s="160">
        <f>PF_IS_1_wout_Grant!BJ65</f>
        <v>6322.2132756460505</v>
      </c>
      <c r="BK33" s="160">
        <f>PF_IS_1_wout_Grant!BK65</f>
        <v>6283.5632131460507</v>
      </c>
      <c r="BL33" s="48">
        <f>PF_IS_1_wout_Grant!BL65</f>
        <v>6244.9131506460508</v>
      </c>
      <c r="BM33" s="160">
        <f>PF_IS_1_wout_Grant!BM65</f>
        <v>6228.3488381460511</v>
      </c>
      <c r="BN33" s="160">
        <f>PF_IS_1_wout_Grant!BN65</f>
        <v>6211.7845256460505</v>
      </c>
      <c r="BO33" s="160">
        <f>PF_IS_1_wout_Grant!BO65</f>
        <v>6195.2202131460508</v>
      </c>
      <c r="BP33" s="160">
        <f>PF_IS_1_wout_Grant!BP65</f>
        <v>6178.6559006460511</v>
      </c>
      <c r="BQ33" s="160">
        <f>PF_IS_1_wout_Grant!BQ65</f>
        <v>6162.0915881460505</v>
      </c>
      <c r="BR33" s="160">
        <f>PF_IS_1_wout_Grant!BR65</f>
        <v>6145.5272756460508</v>
      </c>
      <c r="BS33" s="160">
        <f>PF_IS_1_wout_Grant!BS65</f>
        <v>6128.9629631460512</v>
      </c>
      <c r="BT33" s="160">
        <f>PF_IS_1_wout_Grant!BT65</f>
        <v>6112.3986506460506</v>
      </c>
      <c r="BU33" s="160">
        <f>PF_IS_1_wout_Grant!BU65</f>
        <v>6095.8343381460509</v>
      </c>
      <c r="BV33" s="160">
        <f>PF_IS_1_wout_Grant!BV65</f>
        <v>6079.2700256460512</v>
      </c>
      <c r="BW33" s="160">
        <f>PF_IS_1_wout_Grant!BW65</f>
        <v>6062.7057131460506</v>
      </c>
      <c r="BX33" s="48">
        <f>PF_IS_1_wout_Grant!BX65</f>
        <v>6046.1414006460509</v>
      </c>
      <c r="BY33" s="160">
        <f>PF_IS_1_wout_Grant!BY65</f>
        <v>6046.1414006460509</v>
      </c>
      <c r="BZ33" s="160">
        <f>PF_IS_1_wout_Grant!BZ65</f>
        <v>6046.1414006460509</v>
      </c>
      <c r="CA33" s="160">
        <f>PF_IS_1_wout_Grant!CA65</f>
        <v>6046.1414006460509</v>
      </c>
      <c r="CB33" s="160">
        <f>PF_IS_1_wout_Grant!CB65</f>
        <v>6046.1414006460509</v>
      </c>
      <c r="CC33" s="160">
        <f>PF_IS_1_wout_Grant!CC65</f>
        <v>6046.1414006460509</v>
      </c>
      <c r="CD33" s="160">
        <f>PF_IS_1_wout_Grant!CD65</f>
        <v>6046.1414006460509</v>
      </c>
      <c r="CE33" s="160">
        <f>PF_IS_1_wout_Grant!CE65</f>
        <v>6046.1414006460509</v>
      </c>
      <c r="CF33" s="160">
        <f>PF_IS_1_wout_Grant!CF65</f>
        <v>6046.1414006460509</v>
      </c>
      <c r="CG33" s="160">
        <f>PF_IS_1_wout_Grant!CG65</f>
        <v>6046.1414006460509</v>
      </c>
      <c r="CH33" s="160">
        <f>PF_IS_1_wout_Grant!CH65</f>
        <v>6046.1414006460509</v>
      </c>
      <c r="CI33" s="160">
        <f>PF_IS_1_wout_Grant!CI65</f>
        <v>6046.1414006460509</v>
      </c>
      <c r="CJ33" s="48">
        <f>PF_IS_1_wout_Grant!CJ65</f>
        <v>6046.1414006460509</v>
      </c>
      <c r="CK33" s="160">
        <f>PF_IS_1_wout_Grant!CK65</f>
        <v>6046.1414006460509</v>
      </c>
      <c r="CL33" s="160">
        <f>PF_IS_1_wout_Grant!CL65</f>
        <v>6046.1414006460509</v>
      </c>
      <c r="CM33" s="160">
        <f>PF_IS_1_wout_Grant!CM65</f>
        <v>6046.1414006460509</v>
      </c>
      <c r="CN33" s="160">
        <f>PF_IS_1_wout_Grant!CN65</f>
        <v>6046.1414006460509</v>
      </c>
      <c r="CO33" s="160">
        <f>PF_IS_1_wout_Grant!CO65</f>
        <v>6046.1414006460509</v>
      </c>
      <c r="CP33" s="160">
        <f>PF_IS_1_wout_Grant!CP65</f>
        <v>6046.1414006460509</v>
      </c>
      <c r="CQ33" s="160">
        <f>PF_IS_1_wout_Grant!CQ65</f>
        <v>6046.1414006460509</v>
      </c>
      <c r="CR33" s="160">
        <f>PF_IS_1_wout_Grant!CR65</f>
        <v>6046.1414006460509</v>
      </c>
      <c r="CS33" s="160">
        <f>PF_IS_1_wout_Grant!CS65</f>
        <v>6046.1414006460509</v>
      </c>
      <c r="CT33" s="160">
        <f>PF_IS_1_wout_Grant!CT65</f>
        <v>6046.1414006460509</v>
      </c>
      <c r="CU33" s="160">
        <f>PF_IS_1_wout_Grant!CU65</f>
        <v>6046.1414006460509</v>
      </c>
      <c r="CV33" s="48">
        <f>PF_IS_1_wout_Grant!CV65</f>
        <v>6046.1414006460509</v>
      </c>
      <c r="CW33" s="160">
        <f>PF_IS_1_wout_Grant!CW65</f>
        <v>6046.1414006460509</v>
      </c>
      <c r="CX33" s="160">
        <f>PF_IS_1_wout_Grant!CX65</f>
        <v>6046.1414006460509</v>
      </c>
      <c r="CY33" s="160">
        <f>PF_IS_1_wout_Grant!CY65</f>
        <v>6046.1414006460509</v>
      </c>
      <c r="CZ33" s="160">
        <f>PF_IS_1_wout_Grant!CZ65</f>
        <v>6046.1414006460509</v>
      </c>
      <c r="DA33" s="160">
        <f>PF_IS_1_wout_Grant!DA65</f>
        <v>6046.1414006460509</v>
      </c>
      <c r="DB33" s="160">
        <f>PF_IS_1_wout_Grant!DB65</f>
        <v>6046.1414006460509</v>
      </c>
      <c r="DC33" s="160">
        <f>PF_IS_1_wout_Grant!DC65</f>
        <v>6046.1414006460509</v>
      </c>
      <c r="DD33" s="160">
        <f>PF_IS_1_wout_Grant!DD65</f>
        <v>6046.1414006460509</v>
      </c>
      <c r="DE33" s="160">
        <f>PF_IS_1_wout_Grant!DE65</f>
        <v>6046.1414006460509</v>
      </c>
      <c r="DF33" s="160">
        <f>PF_IS_1_wout_Grant!DF65</f>
        <v>6046.1414006460509</v>
      </c>
      <c r="DG33" s="160">
        <f>PF_IS_1_wout_Grant!DG65</f>
        <v>6046.1414006460509</v>
      </c>
      <c r="DH33" s="48">
        <f>PF_IS_1_wout_Grant!DH65</f>
        <v>6046.1414006460509</v>
      </c>
      <c r="DI33" s="160">
        <f>PF_IS_1_wout_Grant!DI65</f>
        <v>6046.1414006460509</v>
      </c>
      <c r="DJ33" s="160">
        <f>PF_IS_1_wout_Grant!DJ65</f>
        <v>6046.1414006460509</v>
      </c>
      <c r="DK33" s="160">
        <f>PF_IS_1_wout_Grant!DK65</f>
        <v>6046.1414006460509</v>
      </c>
      <c r="DL33" s="160">
        <f>PF_IS_1_wout_Grant!DL65</f>
        <v>6046.1414006460509</v>
      </c>
      <c r="DM33" s="160">
        <f>PF_IS_1_wout_Grant!DM65</f>
        <v>6046.1414006460509</v>
      </c>
      <c r="DN33" s="160">
        <f>PF_IS_1_wout_Grant!DN65</f>
        <v>6046.1414006460509</v>
      </c>
      <c r="DO33" s="160">
        <f>PF_IS_1_wout_Grant!DO65</f>
        <v>6046.1414006460509</v>
      </c>
      <c r="DP33" s="160">
        <f>PF_IS_1_wout_Grant!DP65</f>
        <v>6046.1414006460509</v>
      </c>
      <c r="DQ33" s="160">
        <f>PF_IS_1_wout_Grant!DQ65</f>
        <v>6046.1414006460509</v>
      </c>
      <c r="DR33" s="160">
        <f>PF_IS_1_wout_Grant!DR65</f>
        <v>6046.1414006460509</v>
      </c>
      <c r="DS33" s="160">
        <f>PF_IS_1_wout_Grant!DS65</f>
        <v>6046.1414006460509</v>
      </c>
      <c r="DT33" s="161">
        <f>PF_IS_1_wout_Grant!DT65</f>
        <v>6046.1414006460509</v>
      </c>
      <c r="DU33" s="158">
        <f t="shared" si="21"/>
        <v>11527.933036190387</v>
      </c>
      <c r="DV33" s="158">
        <f t="shared" si="21"/>
        <v>56094.346676790905</v>
      </c>
      <c r="DW33" s="158">
        <f t="shared" si="21"/>
        <v>82591.670182752598</v>
      </c>
      <c r="DX33" s="158">
        <f t="shared" si="21"/>
        <v>82889.827807752619</v>
      </c>
      <c r="DY33" s="158">
        <f t="shared" si="21"/>
        <v>77489.86193275261</v>
      </c>
      <c r="DZ33" s="158">
        <f t="shared" si="21"/>
        <v>73646.941432752603</v>
      </c>
      <c r="EA33" s="158">
        <f t="shared" si="21"/>
        <v>72553.696807752625</v>
      </c>
      <c r="EB33" s="158">
        <f t="shared" si="21"/>
        <v>72553.696807752625</v>
      </c>
      <c r="EC33" s="158">
        <f t="shared" si="21"/>
        <v>72553.696807752625</v>
      </c>
      <c r="ED33" s="51">
        <f t="shared" si="21"/>
        <v>72553.696807752625</v>
      </c>
    </row>
    <row r="34" spans="2:134">
      <c r="B34" s="163" t="s">
        <v>209</v>
      </c>
      <c r="C34" s="120"/>
      <c r="D34" s="120"/>
      <c r="E34" s="122">
        <f t="shared" ref="E34:BP34" si="22">SUBTOTAL(9,E30:E33)</f>
        <v>0</v>
      </c>
      <c r="F34" s="122">
        <f t="shared" si="22"/>
        <v>0</v>
      </c>
      <c r="G34" s="122">
        <f t="shared" si="22"/>
        <v>0</v>
      </c>
      <c r="H34" s="122">
        <f t="shared" si="22"/>
        <v>-34.125</v>
      </c>
      <c r="I34" s="122">
        <f t="shared" si="22"/>
        <v>-73.125000000000057</v>
      </c>
      <c r="J34" s="122">
        <f t="shared" si="22"/>
        <v>-107.25000000000023</v>
      </c>
      <c r="K34" s="122">
        <f t="shared" si="22"/>
        <v>-141.375</v>
      </c>
      <c r="L34" s="122">
        <f t="shared" si="22"/>
        <v>-1398.6783999999996</v>
      </c>
      <c r="M34" s="122">
        <f t="shared" si="22"/>
        <v>-1305.8529999999998</v>
      </c>
      <c r="N34" s="122">
        <f t="shared" si="22"/>
        <v>-1214.6526000000001</v>
      </c>
      <c r="O34" s="122">
        <f t="shared" si="22"/>
        <v>-1123.4522000000002</v>
      </c>
      <c r="P34" s="123">
        <f t="shared" si="22"/>
        <v>-1033.8768</v>
      </c>
      <c r="Q34" s="122">
        <f t="shared" si="22"/>
        <v>-984.57350000000088</v>
      </c>
      <c r="R34" s="122">
        <f t="shared" si="22"/>
        <v>-952.00549999999885</v>
      </c>
      <c r="S34" s="122">
        <f t="shared" si="22"/>
        <v>-911.93749999999909</v>
      </c>
      <c r="T34" s="122">
        <f t="shared" si="22"/>
        <v>-874.3695000000007</v>
      </c>
      <c r="U34" s="122">
        <f t="shared" si="22"/>
        <v>-841.80149999999867</v>
      </c>
      <c r="V34" s="122">
        <f t="shared" si="22"/>
        <v>-799.23350000000028</v>
      </c>
      <c r="W34" s="122">
        <f t="shared" si="22"/>
        <v>-761.66549999999825</v>
      </c>
      <c r="X34" s="122">
        <f t="shared" si="22"/>
        <v>-726.59749999999985</v>
      </c>
      <c r="Y34" s="122">
        <f t="shared" si="22"/>
        <v>-684.02950000000055</v>
      </c>
      <c r="Z34" s="122">
        <f t="shared" si="22"/>
        <v>-646.46150000000216</v>
      </c>
      <c r="AA34" s="122">
        <f t="shared" si="22"/>
        <v>-608.89350000000104</v>
      </c>
      <c r="AB34" s="123">
        <f t="shared" si="22"/>
        <v>-571.32550000000174</v>
      </c>
      <c r="AC34" s="122">
        <f t="shared" si="22"/>
        <v>-542.91649999999936</v>
      </c>
      <c r="AD34" s="122">
        <f t="shared" si="22"/>
        <v>-503.2445000000007</v>
      </c>
      <c r="AE34" s="122">
        <f t="shared" si="22"/>
        <v>-463.57250000000113</v>
      </c>
      <c r="AF34" s="122">
        <f t="shared" si="22"/>
        <v>-423.90050000000156</v>
      </c>
      <c r="AG34" s="122">
        <f t="shared" si="22"/>
        <v>-384.22850000000108</v>
      </c>
      <c r="AH34" s="122">
        <f t="shared" si="22"/>
        <v>-344.55649999999969</v>
      </c>
      <c r="AI34" s="122">
        <f t="shared" si="22"/>
        <v>-304.88449999999921</v>
      </c>
      <c r="AJ34" s="122">
        <f t="shared" si="22"/>
        <v>-265.21250000000146</v>
      </c>
      <c r="AK34" s="122">
        <f t="shared" si="22"/>
        <v>-225.5405000000037</v>
      </c>
      <c r="AL34" s="122">
        <f t="shared" si="22"/>
        <v>-185.86849999999959</v>
      </c>
      <c r="AM34" s="122">
        <f t="shared" si="22"/>
        <v>-146.19650000000365</v>
      </c>
      <c r="AN34" s="123">
        <f t="shared" si="22"/>
        <v>-106.52450000000499</v>
      </c>
      <c r="AO34" s="122">
        <f t="shared" si="22"/>
        <v>-98.753000000000611</v>
      </c>
      <c r="AP34" s="122">
        <f t="shared" si="22"/>
        <v>-98.753000000000611</v>
      </c>
      <c r="AQ34" s="122">
        <f t="shared" si="22"/>
        <v>-98.752999999998792</v>
      </c>
      <c r="AR34" s="122">
        <f t="shared" si="22"/>
        <v>-98.753000000000611</v>
      </c>
      <c r="AS34" s="122">
        <f t="shared" si="22"/>
        <v>-98.752999999998792</v>
      </c>
      <c r="AT34" s="122">
        <f t="shared" si="22"/>
        <v>-98.753000000000611</v>
      </c>
      <c r="AU34" s="122">
        <f t="shared" si="22"/>
        <v>-98.752999999998792</v>
      </c>
      <c r="AV34" s="122">
        <f t="shared" si="22"/>
        <v>-98.75300000000243</v>
      </c>
      <c r="AW34" s="122">
        <f t="shared" si="22"/>
        <v>-98.752999999999702</v>
      </c>
      <c r="AX34" s="122">
        <f t="shared" si="22"/>
        <v>-98.753000000000611</v>
      </c>
      <c r="AY34" s="122">
        <f t="shared" si="22"/>
        <v>-98.753000000001521</v>
      </c>
      <c r="AZ34" s="123">
        <f t="shared" si="22"/>
        <v>-98.753000000000611</v>
      </c>
      <c r="BA34" s="122">
        <f t="shared" si="22"/>
        <v>-98.753000000000611</v>
      </c>
      <c r="BB34" s="122">
        <f t="shared" si="22"/>
        <v>-98.752999999999702</v>
      </c>
      <c r="BC34" s="122">
        <f t="shared" si="22"/>
        <v>-98.75300000000243</v>
      </c>
      <c r="BD34" s="122">
        <f t="shared" si="22"/>
        <v>-98.753000000001521</v>
      </c>
      <c r="BE34" s="122">
        <f t="shared" si="22"/>
        <v>-98.753000000000611</v>
      </c>
      <c r="BF34" s="122">
        <f t="shared" si="22"/>
        <v>-98.753000000000611</v>
      </c>
      <c r="BG34" s="122">
        <f t="shared" si="22"/>
        <v>-98.752999999999702</v>
      </c>
      <c r="BH34" s="122">
        <f t="shared" si="22"/>
        <v>-98.75300000000243</v>
      </c>
      <c r="BI34" s="122">
        <f t="shared" si="22"/>
        <v>-98.753000000001521</v>
      </c>
      <c r="BJ34" s="122">
        <f t="shared" si="22"/>
        <v>-98.752999999998792</v>
      </c>
      <c r="BK34" s="122">
        <f t="shared" si="22"/>
        <v>-98.753000000001521</v>
      </c>
      <c r="BL34" s="123">
        <f t="shared" si="22"/>
        <v>-98.75300000000243</v>
      </c>
      <c r="BM34" s="122">
        <f t="shared" si="22"/>
        <v>-98.752999999999702</v>
      </c>
      <c r="BN34" s="122">
        <f t="shared" si="22"/>
        <v>-98.752999999999702</v>
      </c>
      <c r="BO34" s="122">
        <f t="shared" si="22"/>
        <v>-98.753000000000611</v>
      </c>
      <c r="BP34" s="122">
        <f t="shared" si="22"/>
        <v>-98.753000000001521</v>
      </c>
      <c r="BQ34" s="122">
        <f t="shared" ref="BQ34:DT34" si="23">SUBTOTAL(9,BQ30:BQ33)</f>
        <v>-98.752999999999702</v>
      </c>
      <c r="BR34" s="122">
        <f t="shared" si="23"/>
        <v>-98.753000000000611</v>
      </c>
      <c r="BS34" s="122">
        <f t="shared" si="23"/>
        <v>-98.753000000001521</v>
      </c>
      <c r="BT34" s="122">
        <f t="shared" si="23"/>
        <v>-98.752999999999702</v>
      </c>
      <c r="BU34" s="122">
        <f t="shared" si="23"/>
        <v>-98.75300000000243</v>
      </c>
      <c r="BV34" s="122">
        <f t="shared" si="23"/>
        <v>-98.752999999999702</v>
      </c>
      <c r="BW34" s="122">
        <f t="shared" si="23"/>
        <v>-98.753000000001521</v>
      </c>
      <c r="BX34" s="123">
        <f t="shared" si="23"/>
        <v>-98.753000000000611</v>
      </c>
      <c r="BY34" s="122">
        <f t="shared" si="23"/>
        <v>-98.753000000000611</v>
      </c>
      <c r="BZ34" s="122">
        <f t="shared" si="23"/>
        <v>-98.75300000000243</v>
      </c>
      <c r="CA34" s="122">
        <f t="shared" si="23"/>
        <v>-98.753000000000611</v>
      </c>
      <c r="CB34" s="122">
        <f t="shared" si="23"/>
        <v>-98.752999999998792</v>
      </c>
      <c r="CC34" s="122">
        <f t="shared" si="23"/>
        <v>-98.75300000000243</v>
      </c>
      <c r="CD34" s="122">
        <f t="shared" si="23"/>
        <v>-98.75300000000243</v>
      </c>
      <c r="CE34" s="122">
        <f t="shared" si="23"/>
        <v>-98.75300000000243</v>
      </c>
      <c r="CF34" s="122">
        <f t="shared" si="23"/>
        <v>-98.75300000000243</v>
      </c>
      <c r="CG34" s="122">
        <f t="shared" si="23"/>
        <v>-98.753000000000611</v>
      </c>
      <c r="CH34" s="122">
        <f t="shared" si="23"/>
        <v>-98.753000000000611</v>
      </c>
      <c r="CI34" s="122">
        <f t="shared" si="23"/>
        <v>-98.752999999998792</v>
      </c>
      <c r="CJ34" s="123">
        <f t="shared" si="23"/>
        <v>-98.753000000000611</v>
      </c>
      <c r="CK34" s="122">
        <f t="shared" si="23"/>
        <v>-98.753000000000611</v>
      </c>
      <c r="CL34" s="122">
        <f t="shared" si="23"/>
        <v>-98.753000000000611</v>
      </c>
      <c r="CM34" s="122">
        <f t="shared" si="23"/>
        <v>-98.752999999998792</v>
      </c>
      <c r="CN34" s="122">
        <f t="shared" si="23"/>
        <v>-98.753000000000611</v>
      </c>
      <c r="CO34" s="122">
        <f t="shared" si="23"/>
        <v>-98.753000000000611</v>
      </c>
      <c r="CP34" s="122">
        <f t="shared" si="23"/>
        <v>-98.753000000000611</v>
      </c>
      <c r="CQ34" s="122">
        <f t="shared" si="23"/>
        <v>-98.753000000000611</v>
      </c>
      <c r="CR34" s="122">
        <f t="shared" si="23"/>
        <v>-98.753000000000611</v>
      </c>
      <c r="CS34" s="122">
        <f t="shared" si="23"/>
        <v>-98.753000000000611</v>
      </c>
      <c r="CT34" s="122">
        <f t="shared" si="23"/>
        <v>-98.753000000000611</v>
      </c>
      <c r="CU34" s="122">
        <f t="shared" si="23"/>
        <v>-98.753000000000611</v>
      </c>
      <c r="CV34" s="123">
        <f t="shared" si="23"/>
        <v>-98.753000000000611</v>
      </c>
      <c r="CW34" s="122">
        <f t="shared" si="23"/>
        <v>-98.753000000000611</v>
      </c>
      <c r="CX34" s="122">
        <f t="shared" si="23"/>
        <v>-98.753000000000611</v>
      </c>
      <c r="CY34" s="122">
        <f t="shared" si="23"/>
        <v>-98.753000000000611</v>
      </c>
      <c r="CZ34" s="122">
        <f t="shared" si="23"/>
        <v>-98.753000000000611</v>
      </c>
      <c r="DA34" s="122">
        <f t="shared" si="23"/>
        <v>-98.753000000000611</v>
      </c>
      <c r="DB34" s="122">
        <f t="shared" si="23"/>
        <v>-98.753000000000611</v>
      </c>
      <c r="DC34" s="122">
        <f t="shared" si="23"/>
        <v>-98.753000000000611</v>
      </c>
      <c r="DD34" s="122">
        <f t="shared" si="23"/>
        <v>-98.753000000000611</v>
      </c>
      <c r="DE34" s="122">
        <f t="shared" si="23"/>
        <v>-98.753000000000611</v>
      </c>
      <c r="DF34" s="122">
        <f t="shared" si="23"/>
        <v>-98.753000000000611</v>
      </c>
      <c r="DG34" s="122">
        <f t="shared" si="23"/>
        <v>-98.753000000000611</v>
      </c>
      <c r="DH34" s="123">
        <f t="shared" si="23"/>
        <v>-98.753000000000611</v>
      </c>
      <c r="DI34" s="122">
        <f t="shared" si="23"/>
        <v>-98.753000000000611</v>
      </c>
      <c r="DJ34" s="122">
        <f t="shared" si="23"/>
        <v>-98.753000000000611</v>
      </c>
      <c r="DK34" s="122">
        <f t="shared" si="23"/>
        <v>-98.753000000000611</v>
      </c>
      <c r="DL34" s="122">
        <f t="shared" si="23"/>
        <v>-98.753000000000611</v>
      </c>
      <c r="DM34" s="122">
        <f t="shared" si="23"/>
        <v>-98.753000000000611</v>
      </c>
      <c r="DN34" s="122">
        <f t="shared" si="23"/>
        <v>-98.753000000000611</v>
      </c>
      <c r="DO34" s="122">
        <f t="shared" si="23"/>
        <v>-98.753000000000611</v>
      </c>
      <c r="DP34" s="122">
        <f t="shared" si="23"/>
        <v>-98.753000000000611</v>
      </c>
      <c r="DQ34" s="122">
        <f t="shared" si="23"/>
        <v>-98.753000000000611</v>
      </c>
      <c r="DR34" s="122">
        <f t="shared" si="23"/>
        <v>-98.753000000000611</v>
      </c>
      <c r="DS34" s="122">
        <f t="shared" si="23"/>
        <v>-98.753000000000611</v>
      </c>
      <c r="DT34" s="164">
        <f t="shared" si="23"/>
        <v>-98.753000000000611</v>
      </c>
      <c r="DU34" s="165">
        <f t="shared" si="21"/>
        <v>-6432.3880000000008</v>
      </c>
      <c r="DV34" s="165">
        <f t="shared" si="21"/>
        <v>-9362.8940000000039</v>
      </c>
      <c r="DW34" s="165">
        <f t="shared" si="21"/>
        <v>-3896.6460000000161</v>
      </c>
      <c r="DX34" s="165">
        <f t="shared" si="21"/>
        <v>-1185.0360000000037</v>
      </c>
      <c r="DY34" s="165">
        <f t="shared" si="21"/>
        <v>-1185.0360000000119</v>
      </c>
      <c r="DZ34" s="165">
        <f t="shared" si="21"/>
        <v>-1185.0360000000073</v>
      </c>
      <c r="EA34" s="165">
        <f t="shared" si="21"/>
        <v>-1185.0360000000128</v>
      </c>
      <c r="EB34" s="165">
        <f t="shared" si="21"/>
        <v>-1185.0360000000055</v>
      </c>
      <c r="EC34" s="165">
        <f t="shared" si="21"/>
        <v>-1185.0360000000073</v>
      </c>
      <c r="ED34" s="166">
        <f t="shared" si="21"/>
        <v>-1185.0360000000073</v>
      </c>
    </row>
    <row r="35" spans="2:134">
      <c r="B35" s="155" t="s">
        <v>220</v>
      </c>
      <c r="C35" s="23"/>
      <c r="D35" s="23"/>
      <c r="E35" s="167"/>
      <c r="F35" s="167"/>
      <c r="G35" s="167"/>
      <c r="H35" s="167"/>
      <c r="I35" s="167"/>
      <c r="J35" s="167"/>
      <c r="K35" s="167"/>
      <c r="L35" s="167"/>
      <c r="M35" s="167"/>
      <c r="N35" s="167"/>
      <c r="O35" s="167"/>
      <c r="P35" s="94"/>
      <c r="Q35" s="167"/>
      <c r="R35" s="167"/>
      <c r="S35" s="167"/>
      <c r="T35" s="167"/>
      <c r="U35" s="167"/>
      <c r="V35" s="167"/>
      <c r="W35" s="167"/>
      <c r="X35" s="167"/>
      <c r="Y35" s="167"/>
      <c r="Z35" s="167"/>
      <c r="AA35" s="167"/>
      <c r="AB35" s="94"/>
      <c r="AC35" s="167"/>
      <c r="AD35" s="167"/>
      <c r="AE35" s="167"/>
      <c r="AF35" s="167"/>
      <c r="AG35" s="167"/>
      <c r="AH35" s="167"/>
      <c r="AI35" s="167"/>
      <c r="AJ35" s="167"/>
      <c r="AK35" s="167"/>
      <c r="AL35" s="167"/>
      <c r="AM35" s="167"/>
      <c r="AN35" s="94"/>
      <c r="AO35" s="167"/>
      <c r="AP35" s="167"/>
      <c r="AQ35" s="167"/>
      <c r="AR35" s="167"/>
      <c r="AS35" s="167"/>
      <c r="AT35" s="167"/>
      <c r="AU35" s="167"/>
      <c r="AV35" s="167"/>
      <c r="AW35" s="167"/>
      <c r="AX35" s="167"/>
      <c r="AY35" s="167"/>
      <c r="AZ35" s="94"/>
      <c r="BA35" s="167"/>
      <c r="BB35" s="167"/>
      <c r="BC35" s="167"/>
      <c r="BD35" s="167"/>
      <c r="BE35" s="167"/>
      <c r="BF35" s="167"/>
      <c r="BG35" s="167"/>
      <c r="BH35" s="167"/>
      <c r="BI35" s="167"/>
      <c r="BJ35" s="167"/>
      <c r="BK35" s="167"/>
      <c r="BL35" s="94"/>
      <c r="BM35" s="167"/>
      <c r="BN35" s="167"/>
      <c r="BO35" s="167"/>
      <c r="BP35" s="167"/>
      <c r="BQ35" s="167"/>
      <c r="BR35" s="167"/>
      <c r="BS35" s="167"/>
      <c r="BT35" s="167"/>
      <c r="BU35" s="167"/>
      <c r="BV35" s="167"/>
      <c r="BW35" s="167"/>
      <c r="BX35" s="94"/>
      <c r="BY35" s="167"/>
      <c r="BZ35" s="167"/>
      <c r="CA35" s="167"/>
      <c r="CB35" s="167"/>
      <c r="CC35" s="167"/>
      <c r="CD35" s="167"/>
      <c r="CE35" s="167"/>
      <c r="CF35" s="167"/>
      <c r="CG35" s="167"/>
      <c r="CH35" s="167"/>
      <c r="CI35" s="167"/>
      <c r="CJ35" s="94"/>
      <c r="CK35" s="167"/>
      <c r="CL35" s="167"/>
      <c r="CM35" s="167"/>
      <c r="CN35" s="167"/>
      <c r="CO35" s="167"/>
      <c r="CP35" s="167"/>
      <c r="CQ35" s="167"/>
      <c r="CR35" s="167"/>
      <c r="CS35" s="167"/>
      <c r="CT35" s="167"/>
      <c r="CU35" s="167"/>
      <c r="CV35" s="94"/>
      <c r="CW35" s="167"/>
      <c r="CX35" s="167"/>
      <c r="CY35" s="167"/>
      <c r="CZ35" s="167"/>
      <c r="DA35" s="167"/>
      <c r="DB35" s="167"/>
      <c r="DC35" s="167"/>
      <c r="DD35" s="167"/>
      <c r="DE35" s="167"/>
      <c r="DF35" s="167"/>
      <c r="DG35" s="167"/>
      <c r="DH35" s="94"/>
      <c r="DI35" s="167"/>
      <c r="DJ35" s="167"/>
      <c r="DK35" s="167"/>
      <c r="DL35" s="167"/>
      <c r="DM35" s="167"/>
      <c r="DN35" s="167"/>
      <c r="DO35" s="167"/>
      <c r="DP35" s="167"/>
      <c r="DQ35" s="167"/>
      <c r="DR35" s="167"/>
      <c r="DS35" s="167"/>
      <c r="DT35" s="168"/>
      <c r="DU35" s="169"/>
      <c r="DV35" s="169"/>
      <c r="DW35" s="169"/>
      <c r="DX35" s="169"/>
      <c r="DY35" s="169"/>
      <c r="DZ35" s="169"/>
      <c r="EA35" s="169"/>
      <c r="EB35" s="169"/>
      <c r="EC35" s="169"/>
      <c r="ED35" s="170"/>
    </row>
    <row r="36" spans="2:134">
      <c r="B36" s="202" t="s">
        <v>221</v>
      </c>
      <c r="C36" s="23"/>
      <c r="D36" s="23"/>
      <c r="E36" s="167"/>
      <c r="F36" s="167"/>
      <c r="G36" s="167"/>
      <c r="H36" s="167"/>
      <c r="I36" s="167"/>
      <c r="J36" s="167"/>
      <c r="K36" s="167"/>
      <c r="L36" s="167"/>
      <c r="M36" s="167"/>
      <c r="N36" s="167"/>
      <c r="O36" s="167"/>
      <c r="P36" s="94"/>
      <c r="Q36" s="167"/>
      <c r="R36" s="167"/>
      <c r="S36" s="167"/>
      <c r="T36" s="167"/>
      <c r="U36" s="167"/>
      <c r="V36" s="167"/>
      <c r="W36" s="167"/>
      <c r="X36" s="167"/>
      <c r="Y36" s="167"/>
      <c r="Z36" s="167"/>
      <c r="AA36" s="167"/>
      <c r="AB36" s="94"/>
      <c r="AC36" s="167"/>
      <c r="AD36" s="167"/>
      <c r="AE36" s="167"/>
      <c r="AF36" s="167"/>
      <c r="AG36" s="167"/>
      <c r="AH36" s="167"/>
      <c r="AI36" s="167"/>
      <c r="AJ36" s="167"/>
      <c r="AK36" s="167"/>
      <c r="AL36" s="167"/>
      <c r="AM36" s="167"/>
      <c r="AN36" s="94"/>
      <c r="AO36" s="167"/>
      <c r="AP36" s="167"/>
      <c r="AQ36" s="167"/>
      <c r="AR36" s="167"/>
      <c r="AS36" s="167"/>
      <c r="AT36" s="167"/>
      <c r="AU36" s="167"/>
      <c r="AV36" s="167"/>
      <c r="AW36" s="167"/>
      <c r="AX36" s="167"/>
      <c r="AY36" s="167"/>
      <c r="AZ36" s="94"/>
      <c r="BA36" s="167"/>
      <c r="BB36" s="167"/>
      <c r="BC36" s="167"/>
      <c r="BD36" s="167"/>
      <c r="BE36" s="167"/>
      <c r="BF36" s="167"/>
      <c r="BG36" s="167"/>
      <c r="BH36" s="167"/>
      <c r="BI36" s="167"/>
      <c r="BJ36" s="167"/>
      <c r="BK36" s="167"/>
      <c r="BL36" s="94"/>
      <c r="BM36" s="167"/>
      <c r="BN36" s="167"/>
      <c r="BO36" s="167"/>
      <c r="BP36" s="167"/>
      <c r="BQ36" s="167"/>
      <c r="BR36" s="167"/>
      <c r="BS36" s="167"/>
      <c r="BT36" s="167"/>
      <c r="BU36" s="167"/>
      <c r="BV36" s="167"/>
      <c r="BW36" s="167"/>
      <c r="BX36" s="94"/>
      <c r="BY36" s="167"/>
      <c r="BZ36" s="167"/>
      <c r="CA36" s="167"/>
      <c r="CB36" s="167"/>
      <c r="CC36" s="167"/>
      <c r="CD36" s="167"/>
      <c r="CE36" s="167"/>
      <c r="CF36" s="167"/>
      <c r="CG36" s="167"/>
      <c r="CH36" s="167"/>
      <c r="CI36" s="167"/>
      <c r="CJ36" s="94"/>
      <c r="CK36" s="167"/>
      <c r="CL36" s="167"/>
      <c r="CM36" s="167"/>
      <c r="CN36" s="167"/>
      <c r="CO36" s="167"/>
      <c r="CP36" s="167"/>
      <c r="CQ36" s="167"/>
      <c r="CR36" s="167"/>
      <c r="CS36" s="167"/>
      <c r="CT36" s="167"/>
      <c r="CU36" s="167"/>
      <c r="CV36" s="94"/>
      <c r="CW36" s="167"/>
      <c r="CX36" s="167"/>
      <c r="CY36" s="167"/>
      <c r="CZ36" s="167"/>
      <c r="DA36" s="167"/>
      <c r="DB36" s="167"/>
      <c r="DC36" s="167"/>
      <c r="DD36" s="167"/>
      <c r="DE36" s="167"/>
      <c r="DF36" s="167"/>
      <c r="DG36" s="167"/>
      <c r="DH36" s="94"/>
      <c r="DI36" s="167"/>
      <c r="DJ36" s="167"/>
      <c r="DK36" s="167"/>
      <c r="DL36" s="167"/>
      <c r="DM36" s="167"/>
      <c r="DN36" s="167"/>
      <c r="DO36" s="167"/>
      <c r="DP36" s="167"/>
      <c r="DQ36" s="167"/>
      <c r="DR36" s="167"/>
      <c r="DS36" s="167"/>
      <c r="DT36" s="168"/>
      <c r="DU36" s="169"/>
      <c r="DV36" s="169"/>
      <c r="DW36" s="169"/>
      <c r="DX36" s="169"/>
      <c r="DY36" s="169"/>
      <c r="DZ36" s="169"/>
      <c r="EA36" s="169"/>
      <c r="EB36" s="169"/>
      <c r="EC36" s="169"/>
      <c r="ED36" s="170"/>
    </row>
    <row r="37" spans="2:134">
      <c r="B37" s="159" t="s">
        <v>221</v>
      </c>
      <c r="E37" s="160">
        <f>-Capex_W!E85</f>
        <v>0</v>
      </c>
      <c r="F37" s="160">
        <f>-Capex_W!F85</f>
        <v>0</v>
      </c>
      <c r="G37" s="160">
        <f>-Capex_W!G85</f>
        <v>0</v>
      </c>
      <c r="H37" s="160">
        <f>-Capex_W!H85</f>
        <v>-29042.238827312252</v>
      </c>
      <c r="I37" s="160">
        <f>-Capex_W!I85</f>
        <v>-32364.463421690198</v>
      </c>
      <c r="J37" s="160">
        <f>-Capex_W!J85</f>
        <v>-29042.238827312252</v>
      </c>
      <c r="K37" s="160">
        <f>-Capex_W!K85</f>
        <v>-29042.238827312252</v>
      </c>
      <c r="L37" s="160">
        <f>-Capex_W!L85</f>
        <v>-29612.672221690198</v>
      </c>
      <c r="M37" s="160">
        <f>-Capex_W!M85</f>
        <v>-26290.447627312253</v>
      </c>
      <c r="N37" s="160">
        <f>-Capex_W!N85</f>
        <v>-27397.855825438237</v>
      </c>
      <c r="O37" s="160">
        <f>-Capex_W!O85</f>
        <v>-27397.855825438237</v>
      </c>
      <c r="P37" s="48">
        <f>-Capex_W!P85</f>
        <v>-28505.264023564221</v>
      </c>
      <c r="Q37" s="160">
        <f>-Capex_W!Q85</f>
        <v>-36592.167320542991</v>
      </c>
      <c r="R37" s="160">
        <f>-Capex_W!R85</f>
        <v>-43406.987001318252</v>
      </c>
      <c r="S37" s="160">
        <f>-Capex_W!S85</f>
        <v>-38295.872240736804</v>
      </c>
      <c r="T37" s="160">
        <f>-Capex_W!T85</f>
        <v>-40194.577160930618</v>
      </c>
      <c r="U37" s="160">
        <f>-Capex_W!U85</f>
        <v>-43601.987001318252</v>
      </c>
      <c r="V37" s="160">
        <f>-Capex_W!V85</f>
        <v>-36787.167320542991</v>
      </c>
      <c r="W37" s="160">
        <f>-Capex_W!W85</f>
        <v>-40194.577160930618</v>
      </c>
      <c r="X37" s="160">
        <f>-Capex_W!X85</f>
        <v>-41898.282081124431</v>
      </c>
      <c r="Y37" s="160">
        <f>-Capex_W!Y85</f>
        <v>-36787.167320542991</v>
      </c>
      <c r="Z37" s="160">
        <f>-Capex_W!Z85</f>
        <v>-40194.577160930618</v>
      </c>
      <c r="AA37" s="160">
        <f>-Capex_W!AA85</f>
        <v>-40194.577160930618</v>
      </c>
      <c r="AB37" s="48">
        <f>-Capex_W!AB85</f>
        <v>-40194.577160930618</v>
      </c>
      <c r="AC37" s="160">
        <f>-Capex_W!AC85</f>
        <v>-15333.362809676284</v>
      </c>
      <c r="AD37" s="160">
        <f>-Capex_W!AD85</f>
        <v>-596.31524999999999</v>
      </c>
      <c r="AE37" s="160">
        <f>-Capex_W!AE85</f>
        <v>-596.31524999999999</v>
      </c>
      <c r="AF37" s="160">
        <f>-Capex_W!AF85</f>
        <v>-596.31524999999999</v>
      </c>
      <c r="AG37" s="160">
        <f>-Capex_W!AG85</f>
        <v>-596.31524999999999</v>
      </c>
      <c r="AH37" s="160">
        <f>-Capex_W!AH85</f>
        <v>-596.31524999999999</v>
      </c>
      <c r="AI37" s="160">
        <f>-Capex_W!AI85</f>
        <v>-596.31524999999999</v>
      </c>
      <c r="AJ37" s="160">
        <f>-Capex_W!AJ85</f>
        <v>-596.31524999999999</v>
      </c>
      <c r="AK37" s="160">
        <f>-Capex_W!AK85</f>
        <v>-596.31524999999999</v>
      </c>
      <c r="AL37" s="160">
        <f>-Capex_W!AL85</f>
        <v>-596.31524999999999</v>
      </c>
      <c r="AM37" s="160">
        <f>-Capex_W!AM85</f>
        <v>-596.31524999999999</v>
      </c>
      <c r="AN37" s="48">
        <f>-Capex_W!AN85</f>
        <v>-596.31524999999999</v>
      </c>
      <c r="AO37" s="160">
        <f>-Capex_W!AO85</f>
        <v>0</v>
      </c>
      <c r="AP37" s="160">
        <f>-Capex_W!AP85</f>
        <v>0</v>
      </c>
      <c r="AQ37" s="160">
        <f>-Capex_W!AQ85</f>
        <v>0</v>
      </c>
      <c r="AR37" s="160">
        <f>-Capex_W!AR85</f>
        <v>0</v>
      </c>
      <c r="AS37" s="160">
        <f>-Capex_W!AS85</f>
        <v>0</v>
      </c>
      <c r="AT37" s="160">
        <f>-Capex_W!AT85</f>
        <v>0</v>
      </c>
      <c r="AU37" s="160">
        <f>-Capex_W!AU85</f>
        <v>0</v>
      </c>
      <c r="AV37" s="160">
        <f>-Capex_W!AV85</f>
        <v>0</v>
      </c>
      <c r="AW37" s="160">
        <f>-Capex_W!AW85</f>
        <v>0</v>
      </c>
      <c r="AX37" s="160">
        <f>-Capex_W!AX85</f>
        <v>0</v>
      </c>
      <c r="AY37" s="160">
        <f>-Capex_W!AY85</f>
        <v>0</v>
      </c>
      <c r="AZ37" s="48">
        <f>-Capex_W!AZ85</f>
        <v>0</v>
      </c>
      <c r="BA37" s="160">
        <f>-Capex_W!BA85</f>
        <v>0</v>
      </c>
      <c r="BB37" s="160">
        <f>-Capex_W!BB85</f>
        <v>0</v>
      </c>
      <c r="BC37" s="160">
        <f>-Capex_W!BC85</f>
        <v>0</v>
      </c>
      <c r="BD37" s="160">
        <f>-Capex_W!BD85</f>
        <v>0</v>
      </c>
      <c r="BE37" s="160">
        <f>-Capex_W!BE85</f>
        <v>0</v>
      </c>
      <c r="BF37" s="160">
        <f>-Capex_W!BF85</f>
        <v>0</v>
      </c>
      <c r="BG37" s="160">
        <f>-Capex_W!BG85</f>
        <v>0</v>
      </c>
      <c r="BH37" s="160">
        <f>-Capex_W!BH85</f>
        <v>0</v>
      </c>
      <c r="BI37" s="160">
        <f>-Capex_W!BI85</f>
        <v>0</v>
      </c>
      <c r="BJ37" s="160">
        <f>-Capex_W!BJ85</f>
        <v>0</v>
      </c>
      <c r="BK37" s="160">
        <f>-Capex_W!BK85</f>
        <v>0</v>
      </c>
      <c r="BL37" s="48">
        <f>-Capex_W!BL85</f>
        <v>0</v>
      </c>
      <c r="BM37" s="160">
        <f>-Capex_W!BM85</f>
        <v>0</v>
      </c>
      <c r="BN37" s="160">
        <f>-Capex_W!BN85</f>
        <v>0</v>
      </c>
      <c r="BO37" s="160">
        <f>-Capex_W!BO85</f>
        <v>0</v>
      </c>
      <c r="BP37" s="160">
        <f>-Capex_W!BP85</f>
        <v>0</v>
      </c>
      <c r="BQ37" s="160">
        <f>-Capex_W!BQ85</f>
        <v>0</v>
      </c>
      <c r="BR37" s="160">
        <f>-Capex_W!BR85</f>
        <v>0</v>
      </c>
      <c r="BS37" s="160">
        <f>-Capex_W!BS85</f>
        <v>0</v>
      </c>
      <c r="BT37" s="160">
        <f>-Capex_W!BT85</f>
        <v>0</v>
      </c>
      <c r="BU37" s="160">
        <f>-Capex_W!BU85</f>
        <v>0</v>
      </c>
      <c r="BV37" s="160">
        <f>-Capex_W!BV85</f>
        <v>0</v>
      </c>
      <c r="BW37" s="160">
        <f>-Capex_W!BW85</f>
        <v>0</v>
      </c>
      <c r="BX37" s="48">
        <f>-Capex_W!BX85</f>
        <v>0</v>
      </c>
      <c r="BY37" s="160">
        <f>-Capex_W!BY85</f>
        <v>0</v>
      </c>
      <c r="BZ37" s="160">
        <f>-Capex_W!BZ85</f>
        <v>0</v>
      </c>
      <c r="CA37" s="160">
        <f>-Capex_W!CA85</f>
        <v>0</v>
      </c>
      <c r="CB37" s="160">
        <f>-Capex_W!CB85</f>
        <v>0</v>
      </c>
      <c r="CC37" s="160">
        <f>-Capex_W!CC85</f>
        <v>0</v>
      </c>
      <c r="CD37" s="160">
        <f>-Capex_W!CD85</f>
        <v>0</v>
      </c>
      <c r="CE37" s="160">
        <f>-Capex_W!CE85</f>
        <v>0</v>
      </c>
      <c r="CF37" s="160">
        <f>-Capex_W!CF85</f>
        <v>0</v>
      </c>
      <c r="CG37" s="160">
        <f>-Capex_W!CG85</f>
        <v>0</v>
      </c>
      <c r="CH37" s="160">
        <f>-Capex_W!CH85</f>
        <v>0</v>
      </c>
      <c r="CI37" s="160">
        <f>-Capex_W!CI85</f>
        <v>0</v>
      </c>
      <c r="CJ37" s="48">
        <f>-Capex_W!CJ85</f>
        <v>0</v>
      </c>
      <c r="CK37" s="160">
        <f>-Capex_W!CK85</f>
        <v>0</v>
      </c>
      <c r="CL37" s="160">
        <f>-Capex_W!CL85</f>
        <v>0</v>
      </c>
      <c r="CM37" s="160">
        <f>-Capex_W!CM85</f>
        <v>0</v>
      </c>
      <c r="CN37" s="160">
        <f>-Capex_W!CN85</f>
        <v>0</v>
      </c>
      <c r="CO37" s="160">
        <f>-Capex_W!CO85</f>
        <v>0</v>
      </c>
      <c r="CP37" s="160">
        <f>-Capex_W!CP85</f>
        <v>0</v>
      </c>
      <c r="CQ37" s="160">
        <f>-Capex_W!CQ85</f>
        <v>0</v>
      </c>
      <c r="CR37" s="160">
        <f>-Capex_W!CR85</f>
        <v>0</v>
      </c>
      <c r="CS37" s="160">
        <f>-Capex_W!CS85</f>
        <v>0</v>
      </c>
      <c r="CT37" s="160">
        <f>-Capex_W!CT85</f>
        <v>0</v>
      </c>
      <c r="CU37" s="160">
        <f>-Capex_W!CU85</f>
        <v>0</v>
      </c>
      <c r="CV37" s="48">
        <f>-Capex_W!CV85</f>
        <v>0</v>
      </c>
      <c r="CW37" s="160">
        <f>-Capex_W!CW85</f>
        <v>0</v>
      </c>
      <c r="CX37" s="160">
        <f>-Capex_W!CX85</f>
        <v>0</v>
      </c>
      <c r="CY37" s="160">
        <f>-Capex_W!CY85</f>
        <v>0</v>
      </c>
      <c r="CZ37" s="160">
        <f>-Capex_W!CZ85</f>
        <v>0</v>
      </c>
      <c r="DA37" s="160">
        <f>-Capex_W!DA85</f>
        <v>0</v>
      </c>
      <c r="DB37" s="160">
        <f>-Capex_W!DB85</f>
        <v>0</v>
      </c>
      <c r="DC37" s="160">
        <f>-Capex_W!DC85</f>
        <v>0</v>
      </c>
      <c r="DD37" s="160">
        <f>-Capex_W!DD85</f>
        <v>0</v>
      </c>
      <c r="DE37" s="160">
        <f>-Capex_W!DE85</f>
        <v>0</v>
      </c>
      <c r="DF37" s="160">
        <f>-Capex_W!DF85</f>
        <v>0</v>
      </c>
      <c r="DG37" s="160">
        <f>-Capex_W!DG85</f>
        <v>0</v>
      </c>
      <c r="DH37" s="48">
        <f>-Capex_W!DH85</f>
        <v>0</v>
      </c>
      <c r="DI37" s="160">
        <f>-Capex_W!DI85</f>
        <v>0</v>
      </c>
      <c r="DJ37" s="160">
        <f>-Capex_W!DJ85</f>
        <v>0</v>
      </c>
      <c r="DK37" s="160">
        <f>-Capex_W!DK85</f>
        <v>0</v>
      </c>
      <c r="DL37" s="160">
        <f>-Capex_W!DL85</f>
        <v>0</v>
      </c>
      <c r="DM37" s="160">
        <f>-Capex_W!DM85</f>
        <v>0</v>
      </c>
      <c r="DN37" s="160">
        <f>-Capex_W!DN85</f>
        <v>0</v>
      </c>
      <c r="DO37" s="160">
        <f>-Capex_W!DO85</f>
        <v>0</v>
      </c>
      <c r="DP37" s="160">
        <f>-Capex_W!DP85</f>
        <v>0</v>
      </c>
      <c r="DQ37" s="160">
        <f>-Capex_W!DQ85</f>
        <v>0</v>
      </c>
      <c r="DR37" s="160">
        <f>-Capex_W!DR85</f>
        <v>0</v>
      </c>
      <c r="DS37" s="160">
        <f>-Capex_W!DS85</f>
        <v>0</v>
      </c>
      <c r="DT37" s="161">
        <f>-Capex_W!DT85</f>
        <v>0</v>
      </c>
      <c r="DU37" s="158">
        <f t="shared" ref="DU37:ED37" si="24">SUMIF($E$26:$DT$26,DU$26,$E37:$DT37)</f>
        <v>-258695.2754270701</v>
      </c>
      <c r="DV37" s="158">
        <f t="shared" si="24"/>
        <v>-478342.5160907798</v>
      </c>
      <c r="DW37" s="158">
        <f t="shared" si="24"/>
        <v>-21892.83055967628</v>
      </c>
      <c r="DX37" s="158">
        <f t="shared" si="24"/>
        <v>0</v>
      </c>
      <c r="DY37" s="158">
        <f t="shared" si="24"/>
        <v>0</v>
      </c>
      <c r="DZ37" s="158">
        <f t="shared" si="24"/>
        <v>0</v>
      </c>
      <c r="EA37" s="158">
        <f t="shared" si="24"/>
        <v>0</v>
      </c>
      <c r="EB37" s="158">
        <f t="shared" si="24"/>
        <v>0</v>
      </c>
      <c r="EC37" s="158">
        <f t="shared" si="24"/>
        <v>0</v>
      </c>
      <c r="ED37" s="51">
        <f t="shared" si="24"/>
        <v>0</v>
      </c>
    </row>
    <row r="38" spans="2:134">
      <c r="B38" s="172" t="s">
        <v>222</v>
      </c>
      <c r="C38" s="11"/>
      <c r="D38" s="11"/>
      <c r="E38" s="173">
        <f>$C$15</f>
        <v>0</v>
      </c>
      <c r="F38" s="173">
        <f t="shared" ref="F38:BQ38" si="25">$C$15</f>
        <v>0</v>
      </c>
      <c r="G38" s="173">
        <f t="shared" si="25"/>
        <v>0</v>
      </c>
      <c r="H38" s="173">
        <f t="shared" si="25"/>
        <v>0</v>
      </c>
      <c r="I38" s="173">
        <f t="shared" si="25"/>
        <v>0</v>
      </c>
      <c r="J38" s="173">
        <f t="shared" si="25"/>
        <v>0</v>
      </c>
      <c r="K38" s="173">
        <f t="shared" si="25"/>
        <v>0</v>
      </c>
      <c r="L38" s="173">
        <f t="shared" si="25"/>
        <v>0</v>
      </c>
      <c r="M38" s="173">
        <f t="shared" si="25"/>
        <v>0</v>
      </c>
      <c r="N38" s="173">
        <f t="shared" si="25"/>
        <v>0</v>
      </c>
      <c r="O38" s="173">
        <f t="shared" si="25"/>
        <v>0</v>
      </c>
      <c r="P38" s="174">
        <f t="shared" si="25"/>
        <v>0</v>
      </c>
      <c r="Q38" s="173">
        <f t="shared" si="25"/>
        <v>0</v>
      </c>
      <c r="R38" s="173">
        <f t="shared" si="25"/>
        <v>0</v>
      </c>
      <c r="S38" s="173">
        <f t="shared" si="25"/>
        <v>0</v>
      </c>
      <c r="T38" s="173">
        <f t="shared" si="25"/>
        <v>0</v>
      </c>
      <c r="U38" s="173">
        <f t="shared" si="25"/>
        <v>0</v>
      </c>
      <c r="V38" s="173">
        <f t="shared" si="25"/>
        <v>0</v>
      </c>
      <c r="W38" s="173">
        <f t="shared" si="25"/>
        <v>0</v>
      </c>
      <c r="X38" s="173">
        <f t="shared" si="25"/>
        <v>0</v>
      </c>
      <c r="Y38" s="173">
        <f t="shared" si="25"/>
        <v>0</v>
      </c>
      <c r="Z38" s="173">
        <f t="shared" si="25"/>
        <v>0</v>
      </c>
      <c r="AA38" s="173">
        <f t="shared" si="25"/>
        <v>0</v>
      </c>
      <c r="AB38" s="174">
        <f t="shared" si="25"/>
        <v>0</v>
      </c>
      <c r="AC38" s="173">
        <f t="shared" si="25"/>
        <v>0</v>
      </c>
      <c r="AD38" s="173">
        <f t="shared" si="25"/>
        <v>0</v>
      </c>
      <c r="AE38" s="173">
        <f t="shared" si="25"/>
        <v>0</v>
      </c>
      <c r="AF38" s="173">
        <f t="shared" si="25"/>
        <v>0</v>
      </c>
      <c r="AG38" s="173">
        <f t="shared" si="25"/>
        <v>0</v>
      </c>
      <c r="AH38" s="173">
        <f t="shared" si="25"/>
        <v>0</v>
      </c>
      <c r="AI38" s="173">
        <f t="shared" si="25"/>
        <v>0</v>
      </c>
      <c r="AJ38" s="173">
        <f t="shared" si="25"/>
        <v>0</v>
      </c>
      <c r="AK38" s="173">
        <f t="shared" si="25"/>
        <v>0</v>
      </c>
      <c r="AL38" s="173">
        <f t="shared" si="25"/>
        <v>0</v>
      </c>
      <c r="AM38" s="173">
        <f t="shared" si="25"/>
        <v>0</v>
      </c>
      <c r="AN38" s="174">
        <f t="shared" si="25"/>
        <v>0</v>
      </c>
      <c r="AO38" s="173">
        <f t="shared" si="25"/>
        <v>0</v>
      </c>
      <c r="AP38" s="173">
        <f t="shared" si="25"/>
        <v>0</v>
      </c>
      <c r="AQ38" s="173">
        <f t="shared" si="25"/>
        <v>0</v>
      </c>
      <c r="AR38" s="173">
        <f t="shared" si="25"/>
        <v>0</v>
      </c>
      <c r="AS38" s="173">
        <f t="shared" si="25"/>
        <v>0</v>
      </c>
      <c r="AT38" s="173">
        <f t="shared" si="25"/>
        <v>0</v>
      </c>
      <c r="AU38" s="173">
        <f t="shared" si="25"/>
        <v>0</v>
      </c>
      <c r="AV38" s="173">
        <f t="shared" si="25"/>
        <v>0</v>
      </c>
      <c r="AW38" s="173">
        <f t="shared" si="25"/>
        <v>0</v>
      </c>
      <c r="AX38" s="173">
        <f t="shared" si="25"/>
        <v>0</v>
      </c>
      <c r="AY38" s="173">
        <f t="shared" si="25"/>
        <v>0</v>
      </c>
      <c r="AZ38" s="174">
        <f t="shared" si="25"/>
        <v>0</v>
      </c>
      <c r="BA38" s="173">
        <f t="shared" si="25"/>
        <v>0</v>
      </c>
      <c r="BB38" s="173">
        <f t="shared" si="25"/>
        <v>0</v>
      </c>
      <c r="BC38" s="173">
        <f t="shared" si="25"/>
        <v>0</v>
      </c>
      <c r="BD38" s="173">
        <f t="shared" si="25"/>
        <v>0</v>
      </c>
      <c r="BE38" s="173">
        <f t="shared" si="25"/>
        <v>0</v>
      </c>
      <c r="BF38" s="173">
        <f t="shared" si="25"/>
        <v>0</v>
      </c>
      <c r="BG38" s="173">
        <f t="shared" si="25"/>
        <v>0</v>
      </c>
      <c r="BH38" s="173">
        <f t="shared" si="25"/>
        <v>0</v>
      </c>
      <c r="BI38" s="173">
        <f t="shared" si="25"/>
        <v>0</v>
      </c>
      <c r="BJ38" s="173">
        <f t="shared" si="25"/>
        <v>0</v>
      </c>
      <c r="BK38" s="173">
        <f t="shared" si="25"/>
        <v>0</v>
      </c>
      <c r="BL38" s="174">
        <f t="shared" si="25"/>
        <v>0</v>
      </c>
      <c r="BM38" s="173">
        <f t="shared" si="25"/>
        <v>0</v>
      </c>
      <c r="BN38" s="173">
        <f t="shared" si="25"/>
        <v>0</v>
      </c>
      <c r="BO38" s="173">
        <f t="shared" si="25"/>
        <v>0</v>
      </c>
      <c r="BP38" s="173">
        <f t="shared" si="25"/>
        <v>0</v>
      </c>
      <c r="BQ38" s="173">
        <f t="shared" si="25"/>
        <v>0</v>
      </c>
      <c r="BR38" s="173">
        <f t="shared" ref="BR38:EC38" si="26">$C$15</f>
        <v>0</v>
      </c>
      <c r="BS38" s="173">
        <f t="shared" si="26"/>
        <v>0</v>
      </c>
      <c r="BT38" s="173">
        <f t="shared" si="26"/>
        <v>0</v>
      </c>
      <c r="BU38" s="173">
        <f t="shared" si="26"/>
        <v>0</v>
      </c>
      <c r="BV38" s="173">
        <f t="shared" si="26"/>
        <v>0</v>
      </c>
      <c r="BW38" s="173">
        <f t="shared" si="26"/>
        <v>0</v>
      </c>
      <c r="BX38" s="174">
        <f t="shared" si="26"/>
        <v>0</v>
      </c>
      <c r="BY38" s="173">
        <f t="shared" si="26"/>
        <v>0</v>
      </c>
      <c r="BZ38" s="173">
        <f t="shared" si="26"/>
        <v>0</v>
      </c>
      <c r="CA38" s="173">
        <f t="shared" si="26"/>
        <v>0</v>
      </c>
      <c r="CB38" s="173">
        <f t="shared" si="26"/>
        <v>0</v>
      </c>
      <c r="CC38" s="173">
        <f t="shared" si="26"/>
        <v>0</v>
      </c>
      <c r="CD38" s="173">
        <f t="shared" si="26"/>
        <v>0</v>
      </c>
      <c r="CE38" s="173">
        <f t="shared" si="26"/>
        <v>0</v>
      </c>
      <c r="CF38" s="173">
        <f t="shared" si="26"/>
        <v>0</v>
      </c>
      <c r="CG38" s="173">
        <f t="shared" si="26"/>
        <v>0</v>
      </c>
      <c r="CH38" s="173">
        <f t="shared" si="26"/>
        <v>0</v>
      </c>
      <c r="CI38" s="173">
        <f t="shared" si="26"/>
        <v>0</v>
      </c>
      <c r="CJ38" s="174">
        <f t="shared" si="26"/>
        <v>0</v>
      </c>
      <c r="CK38" s="173">
        <f t="shared" si="26"/>
        <v>0</v>
      </c>
      <c r="CL38" s="173">
        <f t="shared" si="26"/>
        <v>0</v>
      </c>
      <c r="CM38" s="173">
        <f t="shared" si="26"/>
        <v>0</v>
      </c>
      <c r="CN38" s="173">
        <f t="shared" si="26"/>
        <v>0</v>
      </c>
      <c r="CO38" s="173">
        <f t="shared" si="26"/>
        <v>0</v>
      </c>
      <c r="CP38" s="173">
        <f t="shared" si="26"/>
        <v>0</v>
      </c>
      <c r="CQ38" s="173">
        <f t="shared" si="26"/>
        <v>0</v>
      </c>
      <c r="CR38" s="173">
        <f t="shared" si="26"/>
        <v>0</v>
      </c>
      <c r="CS38" s="173">
        <f t="shared" si="26"/>
        <v>0</v>
      </c>
      <c r="CT38" s="173">
        <f t="shared" si="26"/>
        <v>0</v>
      </c>
      <c r="CU38" s="173">
        <f t="shared" si="26"/>
        <v>0</v>
      </c>
      <c r="CV38" s="174">
        <f t="shared" si="26"/>
        <v>0</v>
      </c>
      <c r="CW38" s="173">
        <f t="shared" si="26"/>
        <v>0</v>
      </c>
      <c r="CX38" s="173">
        <f t="shared" si="26"/>
        <v>0</v>
      </c>
      <c r="CY38" s="173">
        <f t="shared" si="26"/>
        <v>0</v>
      </c>
      <c r="CZ38" s="173">
        <f t="shared" si="26"/>
        <v>0</v>
      </c>
      <c r="DA38" s="173">
        <f t="shared" si="26"/>
        <v>0</v>
      </c>
      <c r="DB38" s="173">
        <f t="shared" si="26"/>
        <v>0</v>
      </c>
      <c r="DC38" s="173">
        <f t="shared" si="26"/>
        <v>0</v>
      </c>
      <c r="DD38" s="173">
        <f t="shared" si="26"/>
        <v>0</v>
      </c>
      <c r="DE38" s="173">
        <f t="shared" si="26"/>
        <v>0</v>
      </c>
      <c r="DF38" s="173">
        <f t="shared" si="26"/>
        <v>0</v>
      </c>
      <c r="DG38" s="173">
        <f t="shared" si="26"/>
        <v>0</v>
      </c>
      <c r="DH38" s="174">
        <f t="shared" si="26"/>
        <v>0</v>
      </c>
      <c r="DI38" s="173">
        <f t="shared" si="26"/>
        <v>0</v>
      </c>
      <c r="DJ38" s="173">
        <f t="shared" si="26"/>
        <v>0</v>
      </c>
      <c r="DK38" s="173">
        <f t="shared" si="26"/>
        <v>0</v>
      </c>
      <c r="DL38" s="173">
        <f t="shared" si="26"/>
        <v>0</v>
      </c>
      <c r="DM38" s="173">
        <f t="shared" si="26"/>
        <v>0</v>
      </c>
      <c r="DN38" s="173">
        <f t="shared" si="26"/>
        <v>0</v>
      </c>
      <c r="DO38" s="173">
        <f t="shared" si="26"/>
        <v>0</v>
      </c>
      <c r="DP38" s="173">
        <f t="shared" si="26"/>
        <v>0</v>
      </c>
      <c r="DQ38" s="173">
        <f t="shared" si="26"/>
        <v>0</v>
      </c>
      <c r="DR38" s="173">
        <f t="shared" si="26"/>
        <v>0</v>
      </c>
      <c r="DS38" s="173">
        <f t="shared" si="26"/>
        <v>0</v>
      </c>
      <c r="DT38" s="175">
        <f t="shared" si="26"/>
        <v>0</v>
      </c>
      <c r="DU38" s="176">
        <f t="shared" si="26"/>
        <v>0</v>
      </c>
      <c r="DV38" s="176">
        <f t="shared" si="26"/>
        <v>0</v>
      </c>
      <c r="DW38" s="176">
        <f t="shared" si="26"/>
        <v>0</v>
      </c>
      <c r="DX38" s="176">
        <f t="shared" si="26"/>
        <v>0</v>
      </c>
      <c r="DY38" s="176">
        <f t="shared" si="26"/>
        <v>0</v>
      </c>
      <c r="DZ38" s="176">
        <f t="shared" si="26"/>
        <v>0</v>
      </c>
      <c r="EA38" s="176">
        <f t="shared" si="26"/>
        <v>0</v>
      </c>
      <c r="EB38" s="176">
        <f t="shared" si="26"/>
        <v>0</v>
      </c>
      <c r="EC38" s="176">
        <f t="shared" si="26"/>
        <v>0</v>
      </c>
      <c r="ED38" s="177">
        <f t="shared" ref="ED38" si="27">$C$15</f>
        <v>0</v>
      </c>
    </row>
    <row r="39" spans="2:134">
      <c r="B39" s="159" t="s">
        <v>223</v>
      </c>
      <c r="E39" s="160">
        <f>(1-E38)*E37</f>
        <v>0</v>
      </c>
      <c r="F39" s="160">
        <f t="shared" ref="F39:BQ39" si="28">(1-F38)*F37</f>
        <v>0</v>
      </c>
      <c r="G39" s="160">
        <f t="shared" si="28"/>
        <v>0</v>
      </c>
      <c r="H39" s="160">
        <f t="shared" si="28"/>
        <v>-29042.238827312252</v>
      </c>
      <c r="I39" s="160">
        <f t="shared" si="28"/>
        <v>-32364.463421690198</v>
      </c>
      <c r="J39" s="160">
        <f t="shared" si="28"/>
        <v>-29042.238827312252</v>
      </c>
      <c r="K39" s="160">
        <f t="shared" si="28"/>
        <v>-29042.238827312252</v>
      </c>
      <c r="L39" s="160">
        <f t="shared" si="28"/>
        <v>-29612.672221690198</v>
      </c>
      <c r="M39" s="160">
        <f t="shared" si="28"/>
        <v>-26290.447627312253</v>
      </c>
      <c r="N39" s="160">
        <f t="shared" si="28"/>
        <v>-27397.855825438237</v>
      </c>
      <c r="O39" s="160">
        <f t="shared" si="28"/>
        <v>-27397.855825438237</v>
      </c>
      <c r="P39" s="48">
        <f t="shared" si="28"/>
        <v>-28505.264023564221</v>
      </c>
      <c r="Q39" s="160">
        <f t="shared" si="28"/>
        <v>-36592.167320542991</v>
      </c>
      <c r="R39" s="160">
        <f t="shared" si="28"/>
        <v>-43406.987001318252</v>
      </c>
      <c r="S39" s="160">
        <f t="shared" si="28"/>
        <v>-38295.872240736804</v>
      </c>
      <c r="T39" s="160">
        <f t="shared" si="28"/>
        <v>-40194.577160930618</v>
      </c>
      <c r="U39" s="160">
        <f t="shared" si="28"/>
        <v>-43601.987001318252</v>
      </c>
      <c r="V39" s="160">
        <f t="shared" si="28"/>
        <v>-36787.167320542991</v>
      </c>
      <c r="W39" s="160">
        <f t="shared" si="28"/>
        <v>-40194.577160930618</v>
      </c>
      <c r="X39" s="160">
        <f t="shared" si="28"/>
        <v>-41898.282081124431</v>
      </c>
      <c r="Y39" s="160">
        <f t="shared" si="28"/>
        <v>-36787.167320542991</v>
      </c>
      <c r="Z39" s="160">
        <f t="shared" si="28"/>
        <v>-40194.577160930618</v>
      </c>
      <c r="AA39" s="160">
        <f t="shared" si="28"/>
        <v>-40194.577160930618</v>
      </c>
      <c r="AB39" s="48">
        <f t="shared" si="28"/>
        <v>-40194.577160930618</v>
      </c>
      <c r="AC39" s="160">
        <f t="shared" si="28"/>
        <v>-15333.362809676284</v>
      </c>
      <c r="AD39" s="160">
        <f t="shared" si="28"/>
        <v>-596.31524999999999</v>
      </c>
      <c r="AE39" s="160">
        <f t="shared" si="28"/>
        <v>-596.31524999999999</v>
      </c>
      <c r="AF39" s="160">
        <f t="shared" si="28"/>
        <v>-596.31524999999999</v>
      </c>
      <c r="AG39" s="160">
        <f t="shared" si="28"/>
        <v>-596.31524999999999</v>
      </c>
      <c r="AH39" s="160">
        <f t="shared" si="28"/>
        <v>-596.31524999999999</v>
      </c>
      <c r="AI39" s="160">
        <f t="shared" si="28"/>
        <v>-596.31524999999999</v>
      </c>
      <c r="AJ39" s="160">
        <f t="shared" si="28"/>
        <v>-596.31524999999999</v>
      </c>
      <c r="AK39" s="160">
        <f t="shared" si="28"/>
        <v>-596.31524999999999</v>
      </c>
      <c r="AL39" s="160">
        <f t="shared" si="28"/>
        <v>-596.31524999999999</v>
      </c>
      <c r="AM39" s="160">
        <f t="shared" si="28"/>
        <v>-596.31524999999999</v>
      </c>
      <c r="AN39" s="48">
        <f t="shared" si="28"/>
        <v>-596.31524999999999</v>
      </c>
      <c r="AO39" s="160">
        <f t="shared" si="28"/>
        <v>0</v>
      </c>
      <c r="AP39" s="160">
        <f t="shared" si="28"/>
        <v>0</v>
      </c>
      <c r="AQ39" s="160">
        <f t="shared" si="28"/>
        <v>0</v>
      </c>
      <c r="AR39" s="160">
        <f t="shared" si="28"/>
        <v>0</v>
      </c>
      <c r="AS39" s="160">
        <f t="shared" si="28"/>
        <v>0</v>
      </c>
      <c r="AT39" s="160">
        <f t="shared" si="28"/>
        <v>0</v>
      </c>
      <c r="AU39" s="160">
        <f t="shared" si="28"/>
        <v>0</v>
      </c>
      <c r="AV39" s="160">
        <f t="shared" si="28"/>
        <v>0</v>
      </c>
      <c r="AW39" s="160">
        <f t="shared" si="28"/>
        <v>0</v>
      </c>
      <c r="AX39" s="160">
        <f t="shared" si="28"/>
        <v>0</v>
      </c>
      <c r="AY39" s="160">
        <f t="shared" si="28"/>
        <v>0</v>
      </c>
      <c r="AZ39" s="48">
        <f t="shared" si="28"/>
        <v>0</v>
      </c>
      <c r="BA39" s="160">
        <f t="shared" si="28"/>
        <v>0</v>
      </c>
      <c r="BB39" s="160">
        <f t="shared" si="28"/>
        <v>0</v>
      </c>
      <c r="BC39" s="160">
        <f t="shared" si="28"/>
        <v>0</v>
      </c>
      <c r="BD39" s="160">
        <f t="shared" si="28"/>
        <v>0</v>
      </c>
      <c r="BE39" s="160">
        <f t="shared" si="28"/>
        <v>0</v>
      </c>
      <c r="BF39" s="160">
        <f t="shared" si="28"/>
        <v>0</v>
      </c>
      <c r="BG39" s="160">
        <f t="shared" si="28"/>
        <v>0</v>
      </c>
      <c r="BH39" s="160">
        <f t="shared" si="28"/>
        <v>0</v>
      </c>
      <c r="BI39" s="160">
        <f t="shared" si="28"/>
        <v>0</v>
      </c>
      <c r="BJ39" s="160">
        <f t="shared" si="28"/>
        <v>0</v>
      </c>
      <c r="BK39" s="160">
        <f t="shared" si="28"/>
        <v>0</v>
      </c>
      <c r="BL39" s="48">
        <f t="shared" si="28"/>
        <v>0</v>
      </c>
      <c r="BM39" s="160">
        <f t="shared" si="28"/>
        <v>0</v>
      </c>
      <c r="BN39" s="160">
        <f t="shared" si="28"/>
        <v>0</v>
      </c>
      <c r="BO39" s="160">
        <f t="shared" si="28"/>
        <v>0</v>
      </c>
      <c r="BP39" s="160">
        <f t="shared" si="28"/>
        <v>0</v>
      </c>
      <c r="BQ39" s="160">
        <f t="shared" si="28"/>
        <v>0</v>
      </c>
      <c r="BR39" s="160">
        <f t="shared" ref="BR39:DT39" si="29">(1-BR38)*BR37</f>
        <v>0</v>
      </c>
      <c r="BS39" s="160">
        <f t="shared" si="29"/>
        <v>0</v>
      </c>
      <c r="BT39" s="160">
        <f t="shared" si="29"/>
        <v>0</v>
      </c>
      <c r="BU39" s="160">
        <f t="shared" si="29"/>
        <v>0</v>
      </c>
      <c r="BV39" s="160">
        <f t="shared" si="29"/>
        <v>0</v>
      </c>
      <c r="BW39" s="160">
        <f t="shared" si="29"/>
        <v>0</v>
      </c>
      <c r="BX39" s="48">
        <f t="shared" si="29"/>
        <v>0</v>
      </c>
      <c r="BY39" s="160">
        <f t="shared" si="29"/>
        <v>0</v>
      </c>
      <c r="BZ39" s="160">
        <f t="shared" si="29"/>
        <v>0</v>
      </c>
      <c r="CA39" s="160">
        <f t="shared" si="29"/>
        <v>0</v>
      </c>
      <c r="CB39" s="160">
        <f t="shared" si="29"/>
        <v>0</v>
      </c>
      <c r="CC39" s="160">
        <f t="shared" si="29"/>
        <v>0</v>
      </c>
      <c r="CD39" s="160">
        <f t="shared" si="29"/>
        <v>0</v>
      </c>
      <c r="CE39" s="160">
        <f t="shared" si="29"/>
        <v>0</v>
      </c>
      <c r="CF39" s="160">
        <f t="shared" si="29"/>
        <v>0</v>
      </c>
      <c r="CG39" s="160">
        <f t="shared" si="29"/>
        <v>0</v>
      </c>
      <c r="CH39" s="160">
        <f t="shared" si="29"/>
        <v>0</v>
      </c>
      <c r="CI39" s="160">
        <f t="shared" si="29"/>
        <v>0</v>
      </c>
      <c r="CJ39" s="48">
        <f t="shared" si="29"/>
        <v>0</v>
      </c>
      <c r="CK39" s="160">
        <f t="shared" si="29"/>
        <v>0</v>
      </c>
      <c r="CL39" s="160">
        <f t="shared" si="29"/>
        <v>0</v>
      </c>
      <c r="CM39" s="160">
        <f t="shared" si="29"/>
        <v>0</v>
      </c>
      <c r="CN39" s="160">
        <f t="shared" si="29"/>
        <v>0</v>
      </c>
      <c r="CO39" s="160">
        <f t="shared" si="29"/>
        <v>0</v>
      </c>
      <c r="CP39" s="160">
        <f t="shared" si="29"/>
        <v>0</v>
      </c>
      <c r="CQ39" s="160">
        <f t="shared" si="29"/>
        <v>0</v>
      </c>
      <c r="CR39" s="160">
        <f t="shared" si="29"/>
        <v>0</v>
      </c>
      <c r="CS39" s="160">
        <f t="shared" si="29"/>
        <v>0</v>
      </c>
      <c r="CT39" s="160">
        <f t="shared" si="29"/>
        <v>0</v>
      </c>
      <c r="CU39" s="160">
        <f t="shared" si="29"/>
        <v>0</v>
      </c>
      <c r="CV39" s="48">
        <f t="shared" si="29"/>
        <v>0</v>
      </c>
      <c r="CW39" s="160">
        <f t="shared" si="29"/>
        <v>0</v>
      </c>
      <c r="CX39" s="160">
        <f t="shared" si="29"/>
        <v>0</v>
      </c>
      <c r="CY39" s="160">
        <f t="shared" si="29"/>
        <v>0</v>
      </c>
      <c r="CZ39" s="160">
        <f t="shared" si="29"/>
        <v>0</v>
      </c>
      <c r="DA39" s="160">
        <f t="shared" si="29"/>
        <v>0</v>
      </c>
      <c r="DB39" s="160">
        <f t="shared" si="29"/>
        <v>0</v>
      </c>
      <c r="DC39" s="160">
        <f t="shared" si="29"/>
        <v>0</v>
      </c>
      <c r="DD39" s="160">
        <f t="shared" si="29"/>
        <v>0</v>
      </c>
      <c r="DE39" s="160">
        <f t="shared" si="29"/>
        <v>0</v>
      </c>
      <c r="DF39" s="160">
        <f t="shared" si="29"/>
        <v>0</v>
      </c>
      <c r="DG39" s="160">
        <f t="shared" si="29"/>
        <v>0</v>
      </c>
      <c r="DH39" s="48">
        <f t="shared" si="29"/>
        <v>0</v>
      </c>
      <c r="DI39" s="160">
        <f t="shared" si="29"/>
        <v>0</v>
      </c>
      <c r="DJ39" s="160">
        <f t="shared" si="29"/>
        <v>0</v>
      </c>
      <c r="DK39" s="160">
        <f t="shared" si="29"/>
        <v>0</v>
      </c>
      <c r="DL39" s="160">
        <f t="shared" si="29"/>
        <v>0</v>
      </c>
      <c r="DM39" s="160">
        <f t="shared" si="29"/>
        <v>0</v>
      </c>
      <c r="DN39" s="160">
        <f t="shared" si="29"/>
        <v>0</v>
      </c>
      <c r="DO39" s="160">
        <f t="shared" si="29"/>
        <v>0</v>
      </c>
      <c r="DP39" s="160">
        <f t="shared" si="29"/>
        <v>0</v>
      </c>
      <c r="DQ39" s="160">
        <f t="shared" si="29"/>
        <v>0</v>
      </c>
      <c r="DR39" s="160">
        <f t="shared" si="29"/>
        <v>0</v>
      </c>
      <c r="DS39" s="160">
        <f t="shared" si="29"/>
        <v>0</v>
      </c>
      <c r="DT39" s="161">
        <f t="shared" si="29"/>
        <v>0</v>
      </c>
      <c r="DU39" s="158">
        <f t="shared" ref="DU39:ED41" si="30">SUMIF($E$26:$DT$26,DU$26,$E39:$DT39)</f>
        <v>-258695.2754270701</v>
      </c>
      <c r="DV39" s="158">
        <f t="shared" si="30"/>
        <v>-478342.5160907798</v>
      </c>
      <c r="DW39" s="158">
        <f t="shared" si="30"/>
        <v>-21892.83055967628</v>
      </c>
      <c r="DX39" s="158">
        <f t="shared" si="30"/>
        <v>0</v>
      </c>
      <c r="DY39" s="158">
        <f t="shared" si="30"/>
        <v>0</v>
      </c>
      <c r="DZ39" s="158">
        <f t="shared" si="30"/>
        <v>0</v>
      </c>
      <c r="EA39" s="158">
        <f t="shared" si="30"/>
        <v>0</v>
      </c>
      <c r="EB39" s="158">
        <f t="shared" si="30"/>
        <v>0</v>
      </c>
      <c r="EC39" s="158">
        <f t="shared" si="30"/>
        <v>0</v>
      </c>
      <c r="ED39" s="51">
        <f t="shared" si="30"/>
        <v>0</v>
      </c>
    </row>
    <row r="40" spans="2:134">
      <c r="B40" s="159" t="s">
        <v>224</v>
      </c>
      <c r="E40" s="160">
        <f>SUM(PF_SCF_1_wout_Grant!E34:E37)</f>
        <v>0</v>
      </c>
      <c r="F40" s="160">
        <f>SUM(PF_SCF_1_wout_Grant!F34:F37)</f>
        <v>0</v>
      </c>
      <c r="G40" s="160">
        <f>SUM(PF_SCF_1_wout_Grant!G34:G37)</f>
        <v>0</v>
      </c>
      <c r="H40" s="160">
        <f>SUM(PF_SCF_1_wout_Grant!H34:H37)</f>
        <v>-67294.286346203706</v>
      </c>
      <c r="I40" s="160">
        <f>SUM(PF_SCF_1_wout_Grant!I34:I37)</f>
        <v>-9632.5775435052874</v>
      </c>
      <c r="J40" s="160">
        <f>SUM(PF_SCF_1_wout_Grant!J34:J37)</f>
        <v>9764.0806685052885</v>
      </c>
      <c r="K40" s="160">
        <f>SUM(PF_SCF_1_wout_Grant!K34:K37)</f>
        <v>61.36812500000002</v>
      </c>
      <c r="L40" s="160">
        <f>SUM(PF_SCF_1_wout_Grant!L34:L37)</f>
        <v>-13824.069485971962</v>
      </c>
      <c r="M40" s="160">
        <f>SUM(PF_SCF_1_wout_Grant!M34:M37)</f>
        <v>9792.4731677053023</v>
      </c>
      <c r="N40" s="160">
        <f>SUM(PF_SCF_1_wout_Grant!N34:N37)</f>
        <v>-3141.5545986351053</v>
      </c>
      <c r="O40" s="160">
        <f>SUM(PF_SCF_1_wout_Grant!O34:O37)</f>
        <v>92.682915866666832</v>
      </c>
      <c r="P40" s="48">
        <f>SUM(PF_SCF_1_wout_Grant!P34:P37)</f>
        <v>-3138.6323069684395</v>
      </c>
      <c r="Q40" s="160">
        <f>SUM(PF_SCF_1_wout_Grant!Q34:Q37)</f>
        <v>-23230.941032000868</v>
      </c>
      <c r="R40" s="160">
        <f>SUM(PF_SCF_1_wout_Grant!R34:R37)</f>
        <v>-19774.397225241599</v>
      </c>
      <c r="S40" s="160">
        <f>SUM(PF_SCF_1_wout_Grant!S34:S37)</f>
        <v>15042.365430931213</v>
      </c>
      <c r="T40" s="160">
        <f>SUM(PF_SCF_1_wout_Grant!T34:T37)</f>
        <v>-4758.6388249770807</v>
      </c>
      <c r="U40" s="160">
        <f>SUM(PF_SCF_1_wout_Grant!U34:U37)</f>
        <v>-9822.8971806207992</v>
      </c>
      <c r="V40" s="160">
        <f>SUM(PF_SCF_1_wout_Grant!V34:V37)</f>
        <v>20013.61961990827</v>
      </c>
      <c r="W40" s="160">
        <f>SUM(PF_SCF_1_wout_Grant!W34:W37)</f>
        <v>-9831.8888472874678</v>
      </c>
      <c r="X40" s="160">
        <f>SUM(PF_SCF_1_wout_Grant!X34:X37)</f>
        <v>-4851.6429916437328</v>
      </c>
      <c r="Y40" s="160">
        <f>SUM(PF_SCF_1_wout_Grant!Y34:Y37)</f>
        <v>15037.869597597866</v>
      </c>
      <c r="Z40" s="160">
        <f>SUM(PF_SCF_1_wout_Grant!Z34:Z37)</f>
        <v>-9831.8888472874678</v>
      </c>
      <c r="AA40" s="160">
        <f>SUM(PF_SCF_1_wout_Grant!AA34:AA37)</f>
        <v>119.61119733333402</v>
      </c>
      <c r="AB40" s="48">
        <f>SUM(PF_SCF_1_wout_Grant!AB34:AB37)</f>
        <v>119.61119733333385</v>
      </c>
      <c r="AC40" s="160">
        <f>SUM(PF_SCF_1_wout_Grant!AC34:AC37)</f>
        <v>68560.848078844559</v>
      </c>
      <c r="AD40" s="160">
        <f>SUM(PF_SCF_1_wout_Grant!AD34:AD37)</f>
        <v>43049.110348984344</v>
      </c>
      <c r="AE40" s="160">
        <f>SUM(PF_SCF_1_wout_Grant!AE34:AE37)</f>
        <v>8.8726560000003474</v>
      </c>
      <c r="AF40" s="160">
        <f>SUM(PF_SCF_1_wout_Grant!AF34:AF37)</f>
        <v>8.8726560000002337</v>
      </c>
      <c r="AG40" s="160">
        <f>SUM(PF_SCF_1_wout_Grant!AG34:AG37)</f>
        <v>8.87265600000012</v>
      </c>
      <c r="AH40" s="160">
        <f>SUM(PF_SCF_1_wout_Grant!AH34:AH37)</f>
        <v>8.8726560000002337</v>
      </c>
      <c r="AI40" s="160">
        <f>SUM(PF_SCF_1_wout_Grant!AI34:AI37)</f>
        <v>8.8726559999993242</v>
      </c>
      <c r="AJ40" s="160">
        <f>SUM(PF_SCF_1_wout_Grant!AJ34:AJ37)</f>
        <v>8.8726559999993242</v>
      </c>
      <c r="AK40" s="160">
        <f>SUM(PF_SCF_1_wout_Grant!AK34:AK37)</f>
        <v>8.8726560000003474</v>
      </c>
      <c r="AL40" s="160">
        <f>SUM(PF_SCF_1_wout_Grant!AL34:AL37)</f>
        <v>8.8726560000011432</v>
      </c>
      <c r="AM40" s="160">
        <f>SUM(PF_SCF_1_wout_Grant!AM34:AM37)</f>
        <v>8.8726559999993242</v>
      </c>
      <c r="AN40" s="48">
        <f>SUM(PF_SCF_1_wout_Grant!AN34:AN37)</f>
        <v>8.8726559999993242</v>
      </c>
      <c r="AO40" s="160">
        <f>SUM(PF_SCF_1_wout_Grant!AO34:AO37)</f>
        <v>2060.7427500000003</v>
      </c>
      <c r="AP40" s="160">
        <f>SUM(PF_SCF_1_wout_Grant!AP34:AP37)</f>
        <v>0</v>
      </c>
      <c r="AQ40" s="160">
        <f>SUM(PF_SCF_1_wout_Grant!AQ34:AQ37)</f>
        <v>0</v>
      </c>
      <c r="AR40" s="160">
        <f>SUM(PF_SCF_1_wout_Grant!AR34:AR37)</f>
        <v>0</v>
      </c>
      <c r="AS40" s="160">
        <f>SUM(PF_SCF_1_wout_Grant!AS34:AS37)</f>
        <v>0</v>
      </c>
      <c r="AT40" s="160">
        <f>SUM(PF_SCF_1_wout_Grant!AT34:AT37)</f>
        <v>0</v>
      </c>
      <c r="AU40" s="160">
        <f>SUM(PF_SCF_1_wout_Grant!AU34:AU37)</f>
        <v>0</v>
      </c>
      <c r="AV40" s="160">
        <f>SUM(PF_SCF_1_wout_Grant!AV34:AV37)</f>
        <v>0</v>
      </c>
      <c r="AW40" s="160">
        <f>SUM(PF_SCF_1_wout_Grant!AW34:AW37)</f>
        <v>0</v>
      </c>
      <c r="AX40" s="160">
        <f>SUM(PF_SCF_1_wout_Grant!AX34:AX37)</f>
        <v>0</v>
      </c>
      <c r="AY40" s="160">
        <f>SUM(PF_SCF_1_wout_Grant!AY34:AY37)</f>
        <v>0</v>
      </c>
      <c r="AZ40" s="48">
        <f>SUM(PF_SCF_1_wout_Grant!AZ34:AZ37)</f>
        <v>0</v>
      </c>
      <c r="BA40" s="160">
        <f>SUM(PF_SCF_1_wout_Grant!BA34:BA37)</f>
        <v>0</v>
      </c>
      <c r="BB40" s="160">
        <f>SUM(PF_SCF_1_wout_Grant!BB34:BB37)</f>
        <v>0</v>
      </c>
      <c r="BC40" s="160">
        <f>SUM(PF_SCF_1_wout_Grant!BC34:BC37)</f>
        <v>0</v>
      </c>
      <c r="BD40" s="160">
        <f>SUM(PF_SCF_1_wout_Grant!BD34:BD37)</f>
        <v>0</v>
      </c>
      <c r="BE40" s="160">
        <f>SUM(PF_SCF_1_wout_Grant!BE34:BE37)</f>
        <v>0</v>
      </c>
      <c r="BF40" s="160">
        <f>SUM(PF_SCF_1_wout_Grant!BF34:BF37)</f>
        <v>0</v>
      </c>
      <c r="BG40" s="160">
        <f>SUM(PF_SCF_1_wout_Grant!BG34:BG37)</f>
        <v>0</v>
      </c>
      <c r="BH40" s="160">
        <f>SUM(PF_SCF_1_wout_Grant!BH34:BH37)</f>
        <v>0</v>
      </c>
      <c r="BI40" s="160">
        <f>SUM(PF_SCF_1_wout_Grant!BI34:BI37)</f>
        <v>0</v>
      </c>
      <c r="BJ40" s="160">
        <f>SUM(PF_SCF_1_wout_Grant!BJ34:BJ37)</f>
        <v>0</v>
      </c>
      <c r="BK40" s="160">
        <f>SUM(PF_SCF_1_wout_Grant!BK34:BK37)</f>
        <v>0</v>
      </c>
      <c r="BL40" s="48">
        <f>SUM(PF_SCF_1_wout_Grant!BL34:BL37)</f>
        <v>0</v>
      </c>
      <c r="BM40" s="160">
        <f>SUM(PF_SCF_1_wout_Grant!BM34:BM37)</f>
        <v>0</v>
      </c>
      <c r="BN40" s="160">
        <f>SUM(PF_SCF_1_wout_Grant!BN34:BN37)</f>
        <v>0</v>
      </c>
      <c r="BO40" s="160">
        <f>SUM(PF_SCF_1_wout_Grant!BO34:BO37)</f>
        <v>0</v>
      </c>
      <c r="BP40" s="160">
        <f>SUM(PF_SCF_1_wout_Grant!BP34:BP37)</f>
        <v>0</v>
      </c>
      <c r="BQ40" s="160">
        <f>SUM(PF_SCF_1_wout_Grant!BQ34:BQ37)</f>
        <v>0</v>
      </c>
      <c r="BR40" s="160">
        <f>SUM(PF_SCF_1_wout_Grant!BR34:BR37)</f>
        <v>0</v>
      </c>
      <c r="BS40" s="160">
        <f>SUM(PF_SCF_1_wout_Grant!BS34:BS37)</f>
        <v>0</v>
      </c>
      <c r="BT40" s="160">
        <f>SUM(PF_SCF_1_wout_Grant!BT34:BT37)</f>
        <v>0</v>
      </c>
      <c r="BU40" s="160">
        <f>SUM(PF_SCF_1_wout_Grant!BU34:BU37)</f>
        <v>0</v>
      </c>
      <c r="BV40" s="160">
        <f>SUM(PF_SCF_1_wout_Grant!BV34:BV37)</f>
        <v>0</v>
      </c>
      <c r="BW40" s="160">
        <f>SUM(PF_SCF_1_wout_Grant!BW34:BW37)</f>
        <v>0</v>
      </c>
      <c r="BX40" s="48">
        <f>SUM(PF_SCF_1_wout_Grant!BX34:BX37)</f>
        <v>0</v>
      </c>
      <c r="BY40" s="160">
        <f>SUM(PF_SCF_1_wout_Grant!BY34:BY37)</f>
        <v>0</v>
      </c>
      <c r="BZ40" s="160">
        <f>SUM(PF_SCF_1_wout_Grant!BZ34:BZ37)</f>
        <v>0</v>
      </c>
      <c r="CA40" s="160">
        <f>SUM(PF_SCF_1_wout_Grant!CA34:CA37)</f>
        <v>0</v>
      </c>
      <c r="CB40" s="160">
        <f>SUM(PF_SCF_1_wout_Grant!CB34:CB37)</f>
        <v>0</v>
      </c>
      <c r="CC40" s="160">
        <f>SUM(PF_SCF_1_wout_Grant!CC34:CC37)</f>
        <v>0</v>
      </c>
      <c r="CD40" s="160">
        <f>SUM(PF_SCF_1_wout_Grant!CD34:CD37)</f>
        <v>0</v>
      </c>
      <c r="CE40" s="160">
        <f>SUM(PF_SCF_1_wout_Grant!CE34:CE37)</f>
        <v>0</v>
      </c>
      <c r="CF40" s="160">
        <f>SUM(PF_SCF_1_wout_Grant!CF34:CF37)</f>
        <v>0</v>
      </c>
      <c r="CG40" s="160">
        <f>SUM(PF_SCF_1_wout_Grant!CG34:CG37)</f>
        <v>0</v>
      </c>
      <c r="CH40" s="160">
        <f>SUM(PF_SCF_1_wout_Grant!CH34:CH37)</f>
        <v>0</v>
      </c>
      <c r="CI40" s="160">
        <f>SUM(PF_SCF_1_wout_Grant!CI34:CI37)</f>
        <v>0</v>
      </c>
      <c r="CJ40" s="48">
        <f>SUM(PF_SCF_1_wout_Grant!CJ34:CJ37)</f>
        <v>0</v>
      </c>
      <c r="CK40" s="160">
        <f>SUM(PF_SCF_1_wout_Grant!CK34:CK37)</f>
        <v>0</v>
      </c>
      <c r="CL40" s="160">
        <f>SUM(PF_SCF_1_wout_Grant!CL34:CL37)</f>
        <v>0</v>
      </c>
      <c r="CM40" s="160">
        <f>SUM(PF_SCF_1_wout_Grant!CM34:CM37)</f>
        <v>0</v>
      </c>
      <c r="CN40" s="160">
        <f>SUM(PF_SCF_1_wout_Grant!CN34:CN37)</f>
        <v>0</v>
      </c>
      <c r="CO40" s="160">
        <f>SUM(PF_SCF_1_wout_Grant!CO34:CO37)</f>
        <v>0</v>
      </c>
      <c r="CP40" s="160">
        <f>SUM(PF_SCF_1_wout_Grant!CP34:CP37)</f>
        <v>0</v>
      </c>
      <c r="CQ40" s="160">
        <f>SUM(PF_SCF_1_wout_Grant!CQ34:CQ37)</f>
        <v>0</v>
      </c>
      <c r="CR40" s="160">
        <f>SUM(PF_SCF_1_wout_Grant!CR34:CR37)</f>
        <v>0</v>
      </c>
      <c r="CS40" s="160">
        <f>SUM(PF_SCF_1_wout_Grant!CS34:CS37)</f>
        <v>0</v>
      </c>
      <c r="CT40" s="160">
        <f>SUM(PF_SCF_1_wout_Grant!CT34:CT37)</f>
        <v>0</v>
      </c>
      <c r="CU40" s="160">
        <f>SUM(PF_SCF_1_wout_Grant!CU34:CU37)</f>
        <v>0</v>
      </c>
      <c r="CV40" s="48">
        <f>SUM(PF_SCF_1_wout_Grant!CV34:CV37)</f>
        <v>0</v>
      </c>
      <c r="CW40" s="160">
        <f>SUM(PF_SCF_1_wout_Grant!CW34:CW37)</f>
        <v>0</v>
      </c>
      <c r="CX40" s="160">
        <f>SUM(PF_SCF_1_wout_Grant!CX34:CX37)</f>
        <v>0</v>
      </c>
      <c r="CY40" s="160">
        <f>SUM(PF_SCF_1_wout_Grant!CY34:CY37)</f>
        <v>0</v>
      </c>
      <c r="CZ40" s="160">
        <f>SUM(PF_SCF_1_wout_Grant!CZ34:CZ37)</f>
        <v>0</v>
      </c>
      <c r="DA40" s="160">
        <f>SUM(PF_SCF_1_wout_Grant!DA34:DA37)</f>
        <v>0</v>
      </c>
      <c r="DB40" s="160">
        <f>SUM(PF_SCF_1_wout_Grant!DB34:DB37)</f>
        <v>0</v>
      </c>
      <c r="DC40" s="160">
        <f>SUM(PF_SCF_1_wout_Grant!DC34:DC37)</f>
        <v>0</v>
      </c>
      <c r="DD40" s="160">
        <f>SUM(PF_SCF_1_wout_Grant!DD34:DD37)</f>
        <v>0</v>
      </c>
      <c r="DE40" s="160">
        <f>SUM(PF_SCF_1_wout_Grant!DE34:DE37)</f>
        <v>0</v>
      </c>
      <c r="DF40" s="160">
        <f>SUM(PF_SCF_1_wout_Grant!DF34:DF37)</f>
        <v>0</v>
      </c>
      <c r="DG40" s="160">
        <f>SUM(PF_SCF_1_wout_Grant!DG34:DG37)</f>
        <v>0</v>
      </c>
      <c r="DH40" s="48">
        <f>SUM(PF_SCF_1_wout_Grant!DH34:DH37)</f>
        <v>0</v>
      </c>
      <c r="DI40" s="160">
        <f>SUM(PF_SCF_1_wout_Grant!DI34:DI37)</f>
        <v>0</v>
      </c>
      <c r="DJ40" s="160">
        <f>SUM(PF_SCF_1_wout_Grant!DJ34:DJ37)</f>
        <v>0</v>
      </c>
      <c r="DK40" s="160">
        <f>SUM(PF_SCF_1_wout_Grant!DK34:DK37)</f>
        <v>0</v>
      </c>
      <c r="DL40" s="160">
        <f>SUM(PF_SCF_1_wout_Grant!DL34:DL37)</f>
        <v>0</v>
      </c>
      <c r="DM40" s="160">
        <f>SUM(PF_SCF_1_wout_Grant!DM34:DM37)</f>
        <v>0</v>
      </c>
      <c r="DN40" s="160">
        <f>SUM(PF_SCF_1_wout_Grant!DN34:DN37)</f>
        <v>0</v>
      </c>
      <c r="DO40" s="160">
        <f>SUM(PF_SCF_1_wout_Grant!DO34:DO37)</f>
        <v>0</v>
      </c>
      <c r="DP40" s="160">
        <f>SUM(PF_SCF_1_wout_Grant!DP34:DP37)</f>
        <v>0</v>
      </c>
      <c r="DQ40" s="160">
        <f>SUM(PF_SCF_1_wout_Grant!DQ34:DQ37)</f>
        <v>0</v>
      </c>
      <c r="DR40" s="160">
        <f>SUM(PF_SCF_1_wout_Grant!DR34:DR37)</f>
        <v>0</v>
      </c>
      <c r="DS40" s="160">
        <f>SUM(PF_SCF_1_wout_Grant!DS34:DS37)</f>
        <v>0</v>
      </c>
      <c r="DT40" s="161">
        <f>SUM(PF_SCF_1_wout_Grant!DT34:DT37)</f>
        <v>0</v>
      </c>
      <c r="DU40" s="158">
        <f t="shared" si="30"/>
        <v>-77320.515404207268</v>
      </c>
      <c r="DV40" s="158">
        <f t="shared" si="30"/>
        <v>-31769.217905955</v>
      </c>
      <c r="DW40" s="158">
        <f t="shared" si="30"/>
        <v>111698.68498782892</v>
      </c>
      <c r="DX40" s="158">
        <f t="shared" si="30"/>
        <v>2060.7427500000003</v>
      </c>
      <c r="DY40" s="158">
        <f t="shared" si="30"/>
        <v>0</v>
      </c>
      <c r="DZ40" s="158">
        <f t="shared" si="30"/>
        <v>0</v>
      </c>
      <c r="EA40" s="158">
        <f t="shared" si="30"/>
        <v>0</v>
      </c>
      <c r="EB40" s="158">
        <f t="shared" si="30"/>
        <v>0</v>
      </c>
      <c r="EC40" s="158">
        <f t="shared" si="30"/>
        <v>0</v>
      </c>
      <c r="ED40" s="51">
        <f t="shared" si="30"/>
        <v>0</v>
      </c>
    </row>
    <row r="41" spans="2:134">
      <c r="B41" s="163" t="s">
        <v>225</v>
      </c>
      <c r="C41" s="120"/>
      <c r="D41" s="120"/>
      <c r="E41" s="122">
        <f t="shared" ref="E41:AJ41" si="31">SUM(E39:E40)</f>
        <v>0</v>
      </c>
      <c r="F41" s="122">
        <f t="shared" si="31"/>
        <v>0</v>
      </c>
      <c r="G41" s="122">
        <f t="shared" si="31"/>
        <v>0</v>
      </c>
      <c r="H41" s="122">
        <f t="shared" si="31"/>
        <v>-96336.525173515955</v>
      </c>
      <c r="I41" s="122">
        <f t="shared" si="31"/>
        <v>-41997.040965195483</v>
      </c>
      <c r="J41" s="122">
        <f t="shared" si="31"/>
        <v>-19278.158158806964</v>
      </c>
      <c r="K41" s="122">
        <f t="shared" si="31"/>
        <v>-28980.870702312252</v>
      </c>
      <c r="L41" s="122">
        <f t="shared" si="31"/>
        <v>-43436.741707662164</v>
      </c>
      <c r="M41" s="122">
        <f t="shared" si="31"/>
        <v>-16497.97445960695</v>
      </c>
      <c r="N41" s="122">
        <f t="shared" si="31"/>
        <v>-30539.410424073343</v>
      </c>
      <c r="O41" s="122">
        <f t="shared" si="31"/>
        <v>-27305.172909571571</v>
      </c>
      <c r="P41" s="123">
        <f t="shared" si="31"/>
        <v>-31643.896330532662</v>
      </c>
      <c r="Q41" s="122">
        <f t="shared" si="31"/>
        <v>-59823.108352543859</v>
      </c>
      <c r="R41" s="122">
        <f t="shared" si="31"/>
        <v>-63181.384226559851</v>
      </c>
      <c r="S41" s="122">
        <f t="shared" si="31"/>
        <v>-23253.506809805593</v>
      </c>
      <c r="T41" s="122">
        <f t="shared" si="31"/>
        <v>-44953.2159859077</v>
      </c>
      <c r="U41" s="122">
        <f t="shared" si="31"/>
        <v>-53424.884181939051</v>
      </c>
      <c r="V41" s="122">
        <f t="shared" si="31"/>
        <v>-16773.547700634721</v>
      </c>
      <c r="W41" s="122">
        <f t="shared" si="31"/>
        <v>-50026.466008218085</v>
      </c>
      <c r="X41" s="122">
        <f t="shared" si="31"/>
        <v>-46749.925072768165</v>
      </c>
      <c r="Y41" s="122">
        <f t="shared" si="31"/>
        <v>-21749.297722945124</v>
      </c>
      <c r="Z41" s="122">
        <f t="shared" si="31"/>
        <v>-50026.466008218085</v>
      </c>
      <c r="AA41" s="122">
        <f t="shared" si="31"/>
        <v>-40074.965963597286</v>
      </c>
      <c r="AB41" s="123">
        <f t="shared" si="31"/>
        <v>-40074.965963597286</v>
      </c>
      <c r="AC41" s="122">
        <f t="shared" si="31"/>
        <v>53227.485269168275</v>
      </c>
      <c r="AD41" s="122">
        <f t="shared" si="31"/>
        <v>42452.795098984345</v>
      </c>
      <c r="AE41" s="122">
        <f t="shared" si="31"/>
        <v>-587.44259399999964</v>
      </c>
      <c r="AF41" s="122">
        <f t="shared" si="31"/>
        <v>-587.44259399999976</v>
      </c>
      <c r="AG41" s="122">
        <f t="shared" si="31"/>
        <v>-587.44259399999987</v>
      </c>
      <c r="AH41" s="122">
        <f t="shared" si="31"/>
        <v>-587.44259399999976</v>
      </c>
      <c r="AI41" s="122">
        <f t="shared" si="31"/>
        <v>-587.44259400000067</v>
      </c>
      <c r="AJ41" s="122">
        <f t="shared" si="31"/>
        <v>-587.44259400000067</v>
      </c>
      <c r="AK41" s="122">
        <f t="shared" ref="AK41:CV41" si="32">SUM(AK39:AK40)</f>
        <v>-587.44259399999964</v>
      </c>
      <c r="AL41" s="122">
        <f t="shared" si="32"/>
        <v>-587.44259399999885</v>
      </c>
      <c r="AM41" s="122">
        <f t="shared" si="32"/>
        <v>-587.44259400000067</v>
      </c>
      <c r="AN41" s="123">
        <f t="shared" si="32"/>
        <v>-587.44259400000067</v>
      </c>
      <c r="AO41" s="122">
        <f t="shared" si="32"/>
        <v>2060.7427500000003</v>
      </c>
      <c r="AP41" s="122">
        <f t="shared" si="32"/>
        <v>0</v>
      </c>
      <c r="AQ41" s="122">
        <f t="shared" si="32"/>
        <v>0</v>
      </c>
      <c r="AR41" s="122">
        <f t="shared" si="32"/>
        <v>0</v>
      </c>
      <c r="AS41" s="122">
        <f t="shared" si="32"/>
        <v>0</v>
      </c>
      <c r="AT41" s="122">
        <f t="shared" si="32"/>
        <v>0</v>
      </c>
      <c r="AU41" s="122">
        <f t="shared" si="32"/>
        <v>0</v>
      </c>
      <c r="AV41" s="122">
        <f t="shared" si="32"/>
        <v>0</v>
      </c>
      <c r="AW41" s="122">
        <f t="shared" si="32"/>
        <v>0</v>
      </c>
      <c r="AX41" s="122">
        <f t="shared" si="32"/>
        <v>0</v>
      </c>
      <c r="AY41" s="122">
        <f t="shared" si="32"/>
        <v>0</v>
      </c>
      <c r="AZ41" s="123">
        <f t="shared" si="32"/>
        <v>0</v>
      </c>
      <c r="BA41" s="122">
        <f t="shared" si="32"/>
        <v>0</v>
      </c>
      <c r="BB41" s="122">
        <f t="shared" si="32"/>
        <v>0</v>
      </c>
      <c r="BC41" s="122">
        <f t="shared" si="32"/>
        <v>0</v>
      </c>
      <c r="BD41" s="122">
        <f t="shared" si="32"/>
        <v>0</v>
      </c>
      <c r="BE41" s="122">
        <f t="shared" si="32"/>
        <v>0</v>
      </c>
      <c r="BF41" s="122">
        <f t="shared" si="32"/>
        <v>0</v>
      </c>
      <c r="BG41" s="122">
        <f t="shared" si="32"/>
        <v>0</v>
      </c>
      <c r="BH41" s="122">
        <f t="shared" si="32"/>
        <v>0</v>
      </c>
      <c r="BI41" s="122">
        <f t="shared" si="32"/>
        <v>0</v>
      </c>
      <c r="BJ41" s="122">
        <f t="shared" si="32"/>
        <v>0</v>
      </c>
      <c r="BK41" s="122">
        <f t="shared" si="32"/>
        <v>0</v>
      </c>
      <c r="BL41" s="123">
        <f t="shared" si="32"/>
        <v>0</v>
      </c>
      <c r="BM41" s="122">
        <f t="shared" si="32"/>
        <v>0</v>
      </c>
      <c r="BN41" s="122">
        <f t="shared" si="32"/>
        <v>0</v>
      </c>
      <c r="BO41" s="122">
        <f t="shared" si="32"/>
        <v>0</v>
      </c>
      <c r="BP41" s="122">
        <f t="shared" si="32"/>
        <v>0</v>
      </c>
      <c r="BQ41" s="122">
        <f t="shared" si="32"/>
        <v>0</v>
      </c>
      <c r="BR41" s="122">
        <f t="shared" si="32"/>
        <v>0</v>
      </c>
      <c r="BS41" s="122">
        <f t="shared" si="32"/>
        <v>0</v>
      </c>
      <c r="BT41" s="122">
        <f t="shared" si="32"/>
        <v>0</v>
      </c>
      <c r="BU41" s="122">
        <f t="shared" si="32"/>
        <v>0</v>
      </c>
      <c r="BV41" s="122">
        <f t="shared" si="32"/>
        <v>0</v>
      </c>
      <c r="BW41" s="122">
        <f t="shared" si="32"/>
        <v>0</v>
      </c>
      <c r="BX41" s="123">
        <f t="shared" si="32"/>
        <v>0</v>
      </c>
      <c r="BY41" s="122">
        <f t="shared" si="32"/>
        <v>0</v>
      </c>
      <c r="BZ41" s="122">
        <f t="shared" si="32"/>
        <v>0</v>
      </c>
      <c r="CA41" s="122">
        <f t="shared" si="32"/>
        <v>0</v>
      </c>
      <c r="CB41" s="122">
        <f t="shared" si="32"/>
        <v>0</v>
      </c>
      <c r="CC41" s="122">
        <f t="shared" si="32"/>
        <v>0</v>
      </c>
      <c r="CD41" s="122">
        <f t="shared" si="32"/>
        <v>0</v>
      </c>
      <c r="CE41" s="122">
        <f t="shared" si="32"/>
        <v>0</v>
      </c>
      <c r="CF41" s="122">
        <f t="shared" si="32"/>
        <v>0</v>
      </c>
      <c r="CG41" s="122">
        <f t="shared" si="32"/>
        <v>0</v>
      </c>
      <c r="CH41" s="122">
        <f t="shared" si="32"/>
        <v>0</v>
      </c>
      <c r="CI41" s="122">
        <f t="shared" si="32"/>
        <v>0</v>
      </c>
      <c r="CJ41" s="123">
        <f t="shared" si="32"/>
        <v>0</v>
      </c>
      <c r="CK41" s="122">
        <f t="shared" si="32"/>
        <v>0</v>
      </c>
      <c r="CL41" s="122">
        <f t="shared" si="32"/>
        <v>0</v>
      </c>
      <c r="CM41" s="122">
        <f t="shared" si="32"/>
        <v>0</v>
      </c>
      <c r="CN41" s="122">
        <f t="shared" si="32"/>
        <v>0</v>
      </c>
      <c r="CO41" s="122">
        <f t="shared" si="32"/>
        <v>0</v>
      </c>
      <c r="CP41" s="122">
        <f t="shared" si="32"/>
        <v>0</v>
      </c>
      <c r="CQ41" s="122">
        <f t="shared" si="32"/>
        <v>0</v>
      </c>
      <c r="CR41" s="122">
        <f t="shared" si="32"/>
        <v>0</v>
      </c>
      <c r="CS41" s="122">
        <f t="shared" si="32"/>
        <v>0</v>
      </c>
      <c r="CT41" s="122">
        <f t="shared" si="32"/>
        <v>0</v>
      </c>
      <c r="CU41" s="122">
        <f t="shared" si="32"/>
        <v>0</v>
      </c>
      <c r="CV41" s="123">
        <f t="shared" si="32"/>
        <v>0</v>
      </c>
      <c r="CW41" s="122">
        <f t="shared" ref="CW41:DT41" si="33">SUM(CW39:CW40)</f>
        <v>0</v>
      </c>
      <c r="CX41" s="122">
        <f t="shared" si="33"/>
        <v>0</v>
      </c>
      <c r="CY41" s="122">
        <f t="shared" si="33"/>
        <v>0</v>
      </c>
      <c r="CZ41" s="122">
        <f t="shared" si="33"/>
        <v>0</v>
      </c>
      <c r="DA41" s="122">
        <f t="shared" si="33"/>
        <v>0</v>
      </c>
      <c r="DB41" s="122">
        <f t="shared" si="33"/>
        <v>0</v>
      </c>
      <c r="DC41" s="122">
        <f t="shared" si="33"/>
        <v>0</v>
      </c>
      <c r="DD41" s="122">
        <f t="shared" si="33"/>
        <v>0</v>
      </c>
      <c r="DE41" s="122">
        <f t="shared" si="33"/>
        <v>0</v>
      </c>
      <c r="DF41" s="122">
        <f t="shared" si="33"/>
        <v>0</v>
      </c>
      <c r="DG41" s="122">
        <f t="shared" si="33"/>
        <v>0</v>
      </c>
      <c r="DH41" s="123">
        <f t="shared" si="33"/>
        <v>0</v>
      </c>
      <c r="DI41" s="122">
        <f t="shared" si="33"/>
        <v>0</v>
      </c>
      <c r="DJ41" s="122">
        <f t="shared" si="33"/>
        <v>0</v>
      </c>
      <c r="DK41" s="122">
        <f t="shared" si="33"/>
        <v>0</v>
      </c>
      <c r="DL41" s="122">
        <f t="shared" si="33"/>
        <v>0</v>
      </c>
      <c r="DM41" s="122">
        <f t="shared" si="33"/>
        <v>0</v>
      </c>
      <c r="DN41" s="122">
        <f t="shared" si="33"/>
        <v>0</v>
      </c>
      <c r="DO41" s="122">
        <f t="shared" si="33"/>
        <v>0</v>
      </c>
      <c r="DP41" s="122">
        <f t="shared" si="33"/>
        <v>0</v>
      </c>
      <c r="DQ41" s="122">
        <f t="shared" si="33"/>
        <v>0</v>
      </c>
      <c r="DR41" s="122">
        <f t="shared" si="33"/>
        <v>0</v>
      </c>
      <c r="DS41" s="122">
        <f t="shared" si="33"/>
        <v>0</v>
      </c>
      <c r="DT41" s="164">
        <f t="shared" si="33"/>
        <v>0</v>
      </c>
      <c r="DU41" s="165">
        <f t="shared" si="30"/>
        <v>-336015.79083127732</v>
      </c>
      <c r="DV41" s="165">
        <f t="shared" si="30"/>
        <v>-510111.73399673484</v>
      </c>
      <c r="DW41" s="165">
        <f t="shared" si="30"/>
        <v>89805.854428152641</v>
      </c>
      <c r="DX41" s="165">
        <f t="shared" si="30"/>
        <v>2060.7427500000003</v>
      </c>
      <c r="DY41" s="165">
        <f t="shared" si="30"/>
        <v>0</v>
      </c>
      <c r="DZ41" s="165">
        <f t="shared" si="30"/>
        <v>0</v>
      </c>
      <c r="EA41" s="165">
        <f t="shared" si="30"/>
        <v>0</v>
      </c>
      <c r="EB41" s="165">
        <f t="shared" si="30"/>
        <v>0</v>
      </c>
      <c r="EC41" s="165">
        <f t="shared" si="30"/>
        <v>0</v>
      </c>
      <c r="ED41" s="166">
        <f t="shared" si="30"/>
        <v>0</v>
      </c>
    </row>
    <row r="42" spans="2:134">
      <c r="B42" s="155"/>
      <c r="C42" s="23"/>
      <c r="D42" s="23"/>
      <c r="E42" s="167"/>
      <c r="F42" s="167"/>
      <c r="G42" s="167"/>
      <c r="H42" s="167"/>
      <c r="I42" s="167"/>
      <c r="J42" s="167"/>
      <c r="K42" s="167"/>
      <c r="L42" s="167"/>
      <c r="M42" s="167"/>
      <c r="N42" s="167"/>
      <c r="O42" s="167"/>
      <c r="P42" s="94"/>
      <c r="Q42" s="167"/>
      <c r="R42" s="167"/>
      <c r="S42" s="167"/>
      <c r="T42" s="167"/>
      <c r="U42" s="167"/>
      <c r="V42" s="167"/>
      <c r="W42" s="167"/>
      <c r="X42" s="167"/>
      <c r="Y42" s="167"/>
      <c r="Z42" s="167"/>
      <c r="AA42" s="167"/>
      <c r="AB42" s="94"/>
      <c r="AC42" s="167"/>
      <c r="AD42" s="167"/>
      <c r="AE42" s="167"/>
      <c r="AF42" s="167"/>
      <c r="AG42" s="167"/>
      <c r="AH42" s="167"/>
      <c r="AI42" s="167"/>
      <c r="AJ42" s="167"/>
      <c r="AK42" s="167"/>
      <c r="AL42" s="167"/>
      <c r="AM42" s="167"/>
      <c r="AN42" s="94"/>
      <c r="AO42" s="167"/>
      <c r="AP42" s="167"/>
      <c r="AQ42" s="167"/>
      <c r="AR42" s="167"/>
      <c r="AS42" s="167"/>
      <c r="AT42" s="167"/>
      <c r="AU42" s="167"/>
      <c r="AV42" s="167"/>
      <c r="AW42" s="167"/>
      <c r="AX42" s="167"/>
      <c r="AY42" s="167"/>
      <c r="AZ42" s="94"/>
      <c r="BA42" s="167"/>
      <c r="BB42" s="167"/>
      <c r="BC42" s="167"/>
      <c r="BD42" s="167"/>
      <c r="BE42" s="167"/>
      <c r="BF42" s="167"/>
      <c r="BG42" s="167"/>
      <c r="BH42" s="167"/>
      <c r="BI42" s="167"/>
      <c r="BJ42" s="167"/>
      <c r="BK42" s="167"/>
      <c r="BL42" s="94"/>
      <c r="BM42" s="167"/>
      <c r="BN42" s="167"/>
      <c r="BO42" s="167"/>
      <c r="BP42" s="167"/>
      <c r="BQ42" s="167"/>
      <c r="BR42" s="167"/>
      <c r="BS42" s="167"/>
      <c r="BT42" s="167"/>
      <c r="BU42" s="167"/>
      <c r="BV42" s="167"/>
      <c r="BW42" s="167"/>
      <c r="BX42" s="94"/>
      <c r="BY42" s="167"/>
      <c r="BZ42" s="167"/>
      <c r="CA42" s="167"/>
      <c r="CB42" s="167"/>
      <c r="CC42" s="167"/>
      <c r="CD42" s="167"/>
      <c r="CE42" s="167"/>
      <c r="CF42" s="167"/>
      <c r="CG42" s="167"/>
      <c r="CH42" s="167"/>
      <c r="CI42" s="167"/>
      <c r="CJ42" s="94"/>
      <c r="CK42" s="167"/>
      <c r="CL42" s="167"/>
      <c r="CM42" s="167"/>
      <c r="CN42" s="167"/>
      <c r="CO42" s="167"/>
      <c r="CP42" s="167"/>
      <c r="CQ42" s="167"/>
      <c r="CR42" s="167"/>
      <c r="CS42" s="167"/>
      <c r="CT42" s="167"/>
      <c r="CU42" s="167"/>
      <c r="CV42" s="94"/>
      <c r="CW42" s="167"/>
      <c r="CX42" s="167"/>
      <c r="CY42" s="167"/>
      <c r="CZ42" s="167"/>
      <c r="DA42" s="167"/>
      <c r="DB42" s="167"/>
      <c r="DC42" s="167"/>
      <c r="DD42" s="167"/>
      <c r="DE42" s="167"/>
      <c r="DF42" s="167"/>
      <c r="DG42" s="167"/>
      <c r="DH42" s="94"/>
      <c r="DI42" s="167"/>
      <c r="DJ42" s="167"/>
      <c r="DK42" s="167"/>
      <c r="DL42" s="167"/>
      <c r="DM42" s="167"/>
      <c r="DN42" s="167"/>
      <c r="DO42" s="167"/>
      <c r="DP42" s="167"/>
      <c r="DQ42" s="167"/>
      <c r="DR42" s="167"/>
      <c r="DS42" s="167"/>
      <c r="DT42" s="168"/>
      <c r="DU42" s="169"/>
      <c r="DV42" s="169"/>
      <c r="DW42" s="169"/>
      <c r="DX42" s="169"/>
      <c r="DY42" s="169"/>
      <c r="DZ42" s="169"/>
      <c r="EA42" s="169"/>
      <c r="EB42" s="169"/>
      <c r="EC42" s="169"/>
      <c r="ED42" s="170"/>
    </row>
    <row r="43" spans="2:134">
      <c r="B43" s="163" t="s">
        <v>212</v>
      </c>
      <c r="C43" s="120"/>
      <c r="D43" s="120"/>
      <c r="E43" s="122">
        <f t="shared" ref="E43:BP43" si="34">E34+E41</f>
        <v>0</v>
      </c>
      <c r="F43" s="122">
        <f t="shared" si="34"/>
        <v>0</v>
      </c>
      <c r="G43" s="122">
        <f t="shared" si="34"/>
        <v>0</v>
      </c>
      <c r="H43" s="122">
        <f t="shared" si="34"/>
        <v>-96370.650173515955</v>
      </c>
      <c r="I43" s="122">
        <f t="shared" si="34"/>
        <v>-42070.165965195483</v>
      </c>
      <c r="J43" s="122">
        <f t="shared" si="34"/>
        <v>-19385.408158806964</v>
      </c>
      <c r="K43" s="122">
        <f t="shared" si="34"/>
        <v>-29122.245702312252</v>
      </c>
      <c r="L43" s="122">
        <f t="shared" si="34"/>
        <v>-44835.420107662161</v>
      </c>
      <c r="M43" s="122">
        <f t="shared" si="34"/>
        <v>-17803.82745960695</v>
      </c>
      <c r="N43" s="122">
        <f t="shared" si="34"/>
        <v>-31754.063024073344</v>
      </c>
      <c r="O43" s="122">
        <f t="shared" si="34"/>
        <v>-28428.625109571571</v>
      </c>
      <c r="P43" s="123">
        <f t="shared" si="34"/>
        <v>-32677.77313053266</v>
      </c>
      <c r="Q43" s="122">
        <f t="shared" si="34"/>
        <v>-60807.681852543858</v>
      </c>
      <c r="R43" s="122">
        <f t="shared" si="34"/>
        <v>-64133.38972655985</v>
      </c>
      <c r="S43" s="122">
        <f t="shared" si="34"/>
        <v>-24165.444309805593</v>
      </c>
      <c r="T43" s="122">
        <f t="shared" si="34"/>
        <v>-45827.585485907701</v>
      </c>
      <c r="U43" s="122">
        <f t="shared" si="34"/>
        <v>-54266.685681939052</v>
      </c>
      <c r="V43" s="122">
        <f t="shared" si="34"/>
        <v>-17572.781200634723</v>
      </c>
      <c r="W43" s="122">
        <f t="shared" si="34"/>
        <v>-50788.131508218081</v>
      </c>
      <c r="X43" s="122">
        <f t="shared" si="34"/>
        <v>-47476.522572768168</v>
      </c>
      <c r="Y43" s="122">
        <f t="shared" si="34"/>
        <v>-22433.327222945125</v>
      </c>
      <c r="Z43" s="122">
        <f t="shared" si="34"/>
        <v>-50672.92750821809</v>
      </c>
      <c r="AA43" s="122">
        <f t="shared" si="34"/>
        <v>-40683.859463597284</v>
      </c>
      <c r="AB43" s="123">
        <f t="shared" si="34"/>
        <v>-40646.291463597285</v>
      </c>
      <c r="AC43" s="122">
        <f t="shared" si="34"/>
        <v>52684.568769168276</v>
      </c>
      <c r="AD43" s="122">
        <f t="shared" si="34"/>
        <v>41949.550598984344</v>
      </c>
      <c r="AE43" s="122">
        <f t="shared" si="34"/>
        <v>-1051.0150940000008</v>
      </c>
      <c r="AF43" s="122">
        <f t="shared" si="34"/>
        <v>-1011.3430940000013</v>
      </c>
      <c r="AG43" s="122">
        <f t="shared" si="34"/>
        <v>-971.67109400000095</v>
      </c>
      <c r="AH43" s="122">
        <f t="shared" si="34"/>
        <v>-931.99909399999945</v>
      </c>
      <c r="AI43" s="122">
        <f t="shared" si="34"/>
        <v>-892.32709399999987</v>
      </c>
      <c r="AJ43" s="122">
        <f t="shared" si="34"/>
        <v>-852.65509400000212</v>
      </c>
      <c r="AK43" s="122">
        <f t="shared" si="34"/>
        <v>-812.98309400000335</v>
      </c>
      <c r="AL43" s="122">
        <f t="shared" si="34"/>
        <v>-773.31109399999843</v>
      </c>
      <c r="AM43" s="122">
        <f t="shared" si="34"/>
        <v>-733.63909400000432</v>
      </c>
      <c r="AN43" s="123">
        <f t="shared" si="34"/>
        <v>-693.96709400000566</v>
      </c>
      <c r="AO43" s="122">
        <f t="shared" si="34"/>
        <v>1961.9897499999997</v>
      </c>
      <c r="AP43" s="122">
        <f t="shared" si="34"/>
        <v>-98.753000000000611</v>
      </c>
      <c r="AQ43" s="122">
        <f t="shared" si="34"/>
        <v>-98.752999999998792</v>
      </c>
      <c r="AR43" s="122">
        <f t="shared" si="34"/>
        <v>-98.753000000000611</v>
      </c>
      <c r="AS43" s="122">
        <f t="shared" si="34"/>
        <v>-98.752999999998792</v>
      </c>
      <c r="AT43" s="122">
        <f t="shared" si="34"/>
        <v>-98.753000000000611</v>
      </c>
      <c r="AU43" s="122">
        <f t="shared" si="34"/>
        <v>-98.752999999998792</v>
      </c>
      <c r="AV43" s="122">
        <f t="shared" si="34"/>
        <v>-98.75300000000243</v>
      </c>
      <c r="AW43" s="122">
        <f t="shared" si="34"/>
        <v>-98.752999999999702</v>
      </c>
      <c r="AX43" s="122">
        <f t="shared" si="34"/>
        <v>-98.753000000000611</v>
      </c>
      <c r="AY43" s="122">
        <f t="shared" si="34"/>
        <v>-98.753000000001521</v>
      </c>
      <c r="AZ43" s="123">
        <f t="shared" si="34"/>
        <v>-98.753000000000611</v>
      </c>
      <c r="BA43" s="122">
        <f t="shared" si="34"/>
        <v>-98.753000000000611</v>
      </c>
      <c r="BB43" s="122">
        <f t="shared" si="34"/>
        <v>-98.752999999999702</v>
      </c>
      <c r="BC43" s="122">
        <f t="shared" si="34"/>
        <v>-98.75300000000243</v>
      </c>
      <c r="BD43" s="122">
        <f t="shared" si="34"/>
        <v>-98.753000000001521</v>
      </c>
      <c r="BE43" s="122">
        <f t="shared" si="34"/>
        <v>-98.753000000000611</v>
      </c>
      <c r="BF43" s="122">
        <f t="shared" si="34"/>
        <v>-98.753000000000611</v>
      </c>
      <c r="BG43" s="122">
        <f t="shared" si="34"/>
        <v>-98.752999999999702</v>
      </c>
      <c r="BH43" s="122">
        <f t="shared" si="34"/>
        <v>-98.75300000000243</v>
      </c>
      <c r="BI43" s="122">
        <f t="shared" si="34"/>
        <v>-98.753000000001521</v>
      </c>
      <c r="BJ43" s="122">
        <f t="shared" si="34"/>
        <v>-98.752999999998792</v>
      </c>
      <c r="BK43" s="122">
        <f t="shared" si="34"/>
        <v>-98.753000000001521</v>
      </c>
      <c r="BL43" s="123">
        <f t="shared" si="34"/>
        <v>-98.75300000000243</v>
      </c>
      <c r="BM43" s="122">
        <f t="shared" si="34"/>
        <v>-98.752999999999702</v>
      </c>
      <c r="BN43" s="122">
        <f t="shared" si="34"/>
        <v>-98.752999999999702</v>
      </c>
      <c r="BO43" s="122">
        <f t="shared" si="34"/>
        <v>-98.753000000000611</v>
      </c>
      <c r="BP43" s="122">
        <f t="shared" si="34"/>
        <v>-98.753000000001521</v>
      </c>
      <c r="BQ43" s="122">
        <f t="shared" ref="BQ43:DT43" si="35">BQ34+BQ41</f>
        <v>-98.752999999999702</v>
      </c>
      <c r="BR43" s="122">
        <f t="shared" si="35"/>
        <v>-98.753000000000611</v>
      </c>
      <c r="BS43" s="122">
        <f t="shared" si="35"/>
        <v>-98.753000000001521</v>
      </c>
      <c r="BT43" s="122">
        <f t="shared" si="35"/>
        <v>-98.752999999999702</v>
      </c>
      <c r="BU43" s="122">
        <f t="shared" si="35"/>
        <v>-98.75300000000243</v>
      </c>
      <c r="BV43" s="122">
        <f t="shared" si="35"/>
        <v>-98.752999999999702</v>
      </c>
      <c r="BW43" s="122">
        <f t="shared" si="35"/>
        <v>-98.753000000001521</v>
      </c>
      <c r="BX43" s="123">
        <f t="shared" si="35"/>
        <v>-98.753000000000611</v>
      </c>
      <c r="BY43" s="122">
        <f t="shared" si="35"/>
        <v>-98.753000000000611</v>
      </c>
      <c r="BZ43" s="122">
        <f t="shared" si="35"/>
        <v>-98.75300000000243</v>
      </c>
      <c r="CA43" s="122">
        <f t="shared" si="35"/>
        <v>-98.753000000000611</v>
      </c>
      <c r="CB43" s="122">
        <f t="shared" si="35"/>
        <v>-98.752999999998792</v>
      </c>
      <c r="CC43" s="122">
        <f t="shared" si="35"/>
        <v>-98.75300000000243</v>
      </c>
      <c r="CD43" s="122">
        <f t="shared" si="35"/>
        <v>-98.75300000000243</v>
      </c>
      <c r="CE43" s="122">
        <f t="shared" si="35"/>
        <v>-98.75300000000243</v>
      </c>
      <c r="CF43" s="122">
        <f t="shared" si="35"/>
        <v>-98.75300000000243</v>
      </c>
      <c r="CG43" s="122">
        <f t="shared" si="35"/>
        <v>-98.753000000000611</v>
      </c>
      <c r="CH43" s="122">
        <f t="shared" si="35"/>
        <v>-98.753000000000611</v>
      </c>
      <c r="CI43" s="122">
        <f t="shared" si="35"/>
        <v>-98.752999999998792</v>
      </c>
      <c r="CJ43" s="123">
        <f t="shared" si="35"/>
        <v>-98.753000000000611</v>
      </c>
      <c r="CK43" s="122">
        <f t="shared" si="35"/>
        <v>-98.753000000000611</v>
      </c>
      <c r="CL43" s="122">
        <f t="shared" si="35"/>
        <v>-98.753000000000611</v>
      </c>
      <c r="CM43" s="122">
        <f t="shared" si="35"/>
        <v>-98.752999999998792</v>
      </c>
      <c r="CN43" s="122">
        <f t="shared" si="35"/>
        <v>-98.753000000000611</v>
      </c>
      <c r="CO43" s="122">
        <f t="shared" si="35"/>
        <v>-98.753000000000611</v>
      </c>
      <c r="CP43" s="122">
        <f t="shared" si="35"/>
        <v>-98.753000000000611</v>
      </c>
      <c r="CQ43" s="122">
        <f t="shared" si="35"/>
        <v>-98.753000000000611</v>
      </c>
      <c r="CR43" s="122">
        <f t="shared" si="35"/>
        <v>-98.753000000000611</v>
      </c>
      <c r="CS43" s="122">
        <f t="shared" si="35"/>
        <v>-98.753000000000611</v>
      </c>
      <c r="CT43" s="122">
        <f t="shared" si="35"/>
        <v>-98.753000000000611</v>
      </c>
      <c r="CU43" s="122">
        <f t="shared" si="35"/>
        <v>-98.753000000000611</v>
      </c>
      <c r="CV43" s="123">
        <f t="shared" si="35"/>
        <v>-98.753000000000611</v>
      </c>
      <c r="CW43" s="122">
        <f t="shared" si="35"/>
        <v>-98.753000000000611</v>
      </c>
      <c r="CX43" s="122">
        <f t="shared" si="35"/>
        <v>-98.753000000000611</v>
      </c>
      <c r="CY43" s="122">
        <f t="shared" si="35"/>
        <v>-98.753000000000611</v>
      </c>
      <c r="CZ43" s="122">
        <f t="shared" si="35"/>
        <v>-98.753000000000611</v>
      </c>
      <c r="DA43" s="122">
        <f t="shared" si="35"/>
        <v>-98.753000000000611</v>
      </c>
      <c r="DB43" s="122">
        <f t="shared" si="35"/>
        <v>-98.753000000000611</v>
      </c>
      <c r="DC43" s="122">
        <f t="shared" si="35"/>
        <v>-98.753000000000611</v>
      </c>
      <c r="DD43" s="122">
        <f t="shared" si="35"/>
        <v>-98.753000000000611</v>
      </c>
      <c r="DE43" s="122">
        <f t="shared" si="35"/>
        <v>-98.753000000000611</v>
      </c>
      <c r="DF43" s="122">
        <f t="shared" si="35"/>
        <v>-98.753000000000611</v>
      </c>
      <c r="DG43" s="122">
        <f t="shared" si="35"/>
        <v>-98.753000000000611</v>
      </c>
      <c r="DH43" s="123">
        <f t="shared" si="35"/>
        <v>-98.753000000000611</v>
      </c>
      <c r="DI43" s="122">
        <f t="shared" si="35"/>
        <v>-98.753000000000611</v>
      </c>
      <c r="DJ43" s="122">
        <f t="shared" si="35"/>
        <v>-98.753000000000611</v>
      </c>
      <c r="DK43" s="122">
        <f t="shared" si="35"/>
        <v>-98.753000000000611</v>
      </c>
      <c r="DL43" s="122">
        <f t="shared" si="35"/>
        <v>-98.753000000000611</v>
      </c>
      <c r="DM43" s="122">
        <f t="shared" si="35"/>
        <v>-98.753000000000611</v>
      </c>
      <c r="DN43" s="122">
        <f t="shared" si="35"/>
        <v>-98.753000000000611</v>
      </c>
      <c r="DO43" s="122">
        <f t="shared" si="35"/>
        <v>-98.753000000000611</v>
      </c>
      <c r="DP43" s="122">
        <f t="shared" si="35"/>
        <v>-98.753000000000611</v>
      </c>
      <c r="DQ43" s="122">
        <f t="shared" si="35"/>
        <v>-98.753000000000611</v>
      </c>
      <c r="DR43" s="122">
        <f t="shared" si="35"/>
        <v>-98.753000000000611</v>
      </c>
      <c r="DS43" s="122">
        <f t="shared" si="35"/>
        <v>-98.753000000000611</v>
      </c>
      <c r="DT43" s="164">
        <f t="shared" si="35"/>
        <v>-98.753000000000611</v>
      </c>
      <c r="DU43" s="203">
        <f t="shared" ref="DU43:ED43" si="36">SUMIF($E$26:$DT$26,DU$26,$E43:$DT43)</f>
        <v>-342448.1788312773</v>
      </c>
      <c r="DV43" s="203">
        <f t="shared" si="36"/>
        <v>-519474.62799673475</v>
      </c>
      <c r="DW43" s="203">
        <f t="shared" si="36"/>
        <v>85909.208428152604</v>
      </c>
      <c r="DX43" s="203">
        <f t="shared" si="36"/>
        <v>875.70674999999665</v>
      </c>
      <c r="DY43" s="203">
        <f t="shared" si="36"/>
        <v>-1185.0360000000119</v>
      </c>
      <c r="DZ43" s="203">
        <f t="shared" si="36"/>
        <v>-1185.0360000000073</v>
      </c>
      <c r="EA43" s="203">
        <f t="shared" si="36"/>
        <v>-1185.0360000000128</v>
      </c>
      <c r="EB43" s="203">
        <f t="shared" si="36"/>
        <v>-1185.0360000000055</v>
      </c>
      <c r="EC43" s="203">
        <f t="shared" si="36"/>
        <v>-1185.0360000000073</v>
      </c>
      <c r="ED43" s="204">
        <f t="shared" si="36"/>
        <v>-1185.0360000000073</v>
      </c>
    </row>
    <row r="44" spans="2:134">
      <c r="B44" s="159"/>
      <c r="E44" s="178"/>
      <c r="F44" s="178"/>
      <c r="G44" s="178"/>
      <c r="H44" s="178"/>
      <c r="I44" s="178"/>
      <c r="J44" s="178"/>
      <c r="K44" s="178"/>
      <c r="L44" s="178"/>
      <c r="M44" s="178"/>
      <c r="N44" s="178"/>
      <c r="O44" s="178"/>
      <c r="P44" s="179"/>
      <c r="Q44" s="178"/>
      <c r="R44" s="178"/>
      <c r="S44" s="178"/>
      <c r="T44" s="178"/>
      <c r="U44" s="178"/>
      <c r="V44" s="178"/>
      <c r="W44" s="178"/>
      <c r="X44" s="178"/>
      <c r="Y44" s="178"/>
      <c r="Z44" s="178"/>
      <c r="AA44" s="178"/>
      <c r="AB44" s="179"/>
      <c r="AC44" s="178"/>
      <c r="AD44" s="178"/>
      <c r="AE44" s="178"/>
      <c r="AF44" s="178"/>
      <c r="AG44" s="178"/>
      <c r="AH44" s="178"/>
      <c r="AI44" s="178"/>
      <c r="AJ44" s="178"/>
      <c r="AK44" s="178"/>
      <c r="AL44" s="178"/>
      <c r="AM44" s="178"/>
      <c r="AN44" s="179"/>
      <c r="AO44" s="178"/>
      <c r="AP44" s="178"/>
      <c r="AQ44" s="178"/>
      <c r="AR44" s="178"/>
      <c r="AS44" s="178"/>
      <c r="AT44" s="178"/>
      <c r="AU44" s="178"/>
      <c r="AV44" s="178"/>
      <c r="AW44" s="178"/>
      <c r="AX44" s="178"/>
      <c r="AY44" s="178"/>
      <c r="AZ44" s="179"/>
      <c r="BA44" s="178"/>
      <c r="BB44" s="178"/>
      <c r="BC44" s="178"/>
      <c r="BD44" s="178"/>
      <c r="BE44" s="178"/>
      <c r="BF44" s="178"/>
      <c r="BG44" s="178"/>
      <c r="BH44" s="178"/>
      <c r="BI44" s="178"/>
      <c r="BJ44" s="178"/>
      <c r="BK44" s="178"/>
      <c r="BL44" s="179"/>
      <c r="BM44" s="178"/>
      <c r="BN44" s="178"/>
      <c r="BO44" s="178"/>
      <c r="BP44" s="178"/>
      <c r="BQ44" s="178"/>
      <c r="BR44" s="178"/>
      <c r="BS44" s="178"/>
      <c r="BT44" s="178"/>
      <c r="BU44" s="178"/>
      <c r="BV44" s="178"/>
      <c r="BW44" s="178"/>
      <c r="BX44" s="179"/>
      <c r="BY44" s="178"/>
      <c r="BZ44" s="178"/>
      <c r="CA44" s="178"/>
      <c r="CB44" s="178"/>
      <c r="CC44" s="178"/>
      <c r="CD44" s="178"/>
      <c r="CE44" s="178"/>
      <c r="CF44" s="178"/>
      <c r="CG44" s="178"/>
      <c r="CH44" s="178"/>
      <c r="CI44" s="178"/>
      <c r="CJ44" s="179"/>
      <c r="CK44" s="178"/>
      <c r="CL44" s="178"/>
      <c r="CM44" s="178"/>
      <c r="CN44" s="178"/>
      <c r="CO44" s="178"/>
      <c r="CP44" s="178"/>
      <c r="CQ44" s="178"/>
      <c r="CR44" s="178"/>
      <c r="CS44" s="178"/>
      <c r="CT44" s="178"/>
      <c r="CU44" s="178"/>
      <c r="CV44" s="179"/>
      <c r="CW44" s="178"/>
      <c r="CX44" s="178"/>
      <c r="CY44" s="178"/>
      <c r="CZ44" s="178"/>
      <c r="DA44" s="178"/>
      <c r="DB44" s="178"/>
      <c r="DC44" s="178"/>
      <c r="DD44" s="178"/>
      <c r="DE44" s="178"/>
      <c r="DF44" s="178"/>
      <c r="DG44" s="178"/>
      <c r="DH44" s="179"/>
      <c r="DI44" s="178"/>
      <c r="DJ44" s="178"/>
      <c r="DK44" s="178"/>
      <c r="DL44" s="178"/>
      <c r="DM44" s="178"/>
      <c r="DN44" s="178"/>
      <c r="DO44" s="178"/>
      <c r="DP44" s="178"/>
      <c r="DQ44" s="178"/>
      <c r="DR44" s="178"/>
      <c r="DS44" s="178"/>
      <c r="DT44" s="180"/>
      <c r="DU44" s="181"/>
      <c r="DV44" s="181"/>
      <c r="DW44" s="181"/>
      <c r="DX44" s="181"/>
      <c r="DY44" s="181"/>
      <c r="DZ44" s="181"/>
      <c r="EA44" s="181"/>
      <c r="EB44" s="181"/>
      <c r="EC44" s="181"/>
      <c r="ED44" s="182"/>
    </row>
    <row r="45" spans="2:134" ht="15.75" thickBot="1">
      <c r="B45" s="183" t="s">
        <v>226</v>
      </c>
      <c r="C45" s="130"/>
      <c r="D45" s="130"/>
      <c r="E45" s="132">
        <f>E43</f>
        <v>0</v>
      </c>
      <c r="F45" s="132">
        <f>F43+E45</f>
        <v>0</v>
      </c>
      <c r="G45" s="132">
        <f t="shared" ref="G45:BR45" si="37">G43+F45</f>
        <v>0</v>
      </c>
      <c r="H45" s="132">
        <f t="shared" si="37"/>
        <v>-96370.650173515955</v>
      </c>
      <c r="I45" s="132">
        <f t="shared" si="37"/>
        <v>-138440.81613871144</v>
      </c>
      <c r="J45" s="132">
        <f t="shared" si="37"/>
        <v>-157826.22429751841</v>
      </c>
      <c r="K45" s="132">
        <f t="shared" si="37"/>
        <v>-186948.46999983065</v>
      </c>
      <c r="L45" s="132">
        <f t="shared" si="37"/>
        <v>-231783.8901074928</v>
      </c>
      <c r="M45" s="132">
        <f t="shared" si="37"/>
        <v>-249587.71756709975</v>
      </c>
      <c r="N45" s="132">
        <f t="shared" si="37"/>
        <v>-281341.7805911731</v>
      </c>
      <c r="O45" s="132">
        <f t="shared" si="37"/>
        <v>-309770.40570074465</v>
      </c>
      <c r="P45" s="133">
        <f t="shared" si="37"/>
        <v>-342448.1788312773</v>
      </c>
      <c r="Q45" s="132">
        <f t="shared" si="37"/>
        <v>-403255.86068382114</v>
      </c>
      <c r="R45" s="132">
        <f t="shared" si="37"/>
        <v>-467389.25041038101</v>
      </c>
      <c r="S45" s="132">
        <f t="shared" si="37"/>
        <v>-491554.69472018658</v>
      </c>
      <c r="T45" s="132">
        <f t="shared" si="37"/>
        <v>-537382.28020609426</v>
      </c>
      <c r="U45" s="132">
        <f t="shared" si="37"/>
        <v>-591648.96588803327</v>
      </c>
      <c r="V45" s="132">
        <f t="shared" si="37"/>
        <v>-609221.74708866794</v>
      </c>
      <c r="W45" s="132">
        <f t="shared" si="37"/>
        <v>-660009.87859688606</v>
      </c>
      <c r="X45" s="132">
        <f t="shared" si="37"/>
        <v>-707486.40116965421</v>
      </c>
      <c r="Y45" s="132">
        <f t="shared" si="37"/>
        <v>-729919.72839259938</v>
      </c>
      <c r="Z45" s="132">
        <f t="shared" si="37"/>
        <v>-780592.65590081748</v>
      </c>
      <c r="AA45" s="132">
        <f t="shared" si="37"/>
        <v>-821276.51536441478</v>
      </c>
      <c r="AB45" s="133">
        <f t="shared" si="37"/>
        <v>-861922.80682801211</v>
      </c>
      <c r="AC45" s="132">
        <f t="shared" si="37"/>
        <v>-809238.23805884388</v>
      </c>
      <c r="AD45" s="132">
        <f t="shared" si="37"/>
        <v>-767288.68745985953</v>
      </c>
      <c r="AE45" s="132">
        <f t="shared" si="37"/>
        <v>-768339.70255385956</v>
      </c>
      <c r="AF45" s="132">
        <f t="shared" si="37"/>
        <v>-769351.04564785957</v>
      </c>
      <c r="AG45" s="132">
        <f t="shared" si="37"/>
        <v>-770322.71674185956</v>
      </c>
      <c r="AH45" s="132">
        <f t="shared" si="37"/>
        <v>-771254.71583585953</v>
      </c>
      <c r="AI45" s="132">
        <f t="shared" si="37"/>
        <v>-772147.04292985948</v>
      </c>
      <c r="AJ45" s="132">
        <f t="shared" si="37"/>
        <v>-772999.69802385953</v>
      </c>
      <c r="AK45" s="132">
        <f t="shared" si="37"/>
        <v>-773812.68111785955</v>
      </c>
      <c r="AL45" s="132">
        <f t="shared" si="37"/>
        <v>-774585.99221185956</v>
      </c>
      <c r="AM45" s="132">
        <f t="shared" si="37"/>
        <v>-775319.63130585954</v>
      </c>
      <c r="AN45" s="133">
        <f t="shared" si="37"/>
        <v>-776013.5983998595</v>
      </c>
      <c r="AO45" s="132">
        <f t="shared" si="37"/>
        <v>-774051.60864985955</v>
      </c>
      <c r="AP45" s="132">
        <f t="shared" si="37"/>
        <v>-774150.36164985958</v>
      </c>
      <c r="AQ45" s="132">
        <f t="shared" si="37"/>
        <v>-774249.11464985961</v>
      </c>
      <c r="AR45" s="132">
        <f t="shared" si="37"/>
        <v>-774347.86764985963</v>
      </c>
      <c r="AS45" s="132">
        <f t="shared" si="37"/>
        <v>-774446.62064985966</v>
      </c>
      <c r="AT45" s="132">
        <f t="shared" si="37"/>
        <v>-774545.37364985968</v>
      </c>
      <c r="AU45" s="132">
        <f t="shared" si="37"/>
        <v>-774644.12664985971</v>
      </c>
      <c r="AV45" s="132">
        <f t="shared" si="37"/>
        <v>-774742.87964985974</v>
      </c>
      <c r="AW45" s="132">
        <f t="shared" si="37"/>
        <v>-774841.63264985976</v>
      </c>
      <c r="AX45" s="132">
        <f t="shared" si="37"/>
        <v>-774940.38564985979</v>
      </c>
      <c r="AY45" s="132">
        <f t="shared" si="37"/>
        <v>-775039.13864985981</v>
      </c>
      <c r="AZ45" s="133">
        <f t="shared" si="37"/>
        <v>-775137.89164985984</v>
      </c>
      <c r="BA45" s="132">
        <f t="shared" si="37"/>
        <v>-775236.64464985987</v>
      </c>
      <c r="BB45" s="132">
        <f t="shared" si="37"/>
        <v>-775335.39764985989</v>
      </c>
      <c r="BC45" s="132">
        <f t="shared" si="37"/>
        <v>-775434.15064985992</v>
      </c>
      <c r="BD45" s="132">
        <f t="shared" si="37"/>
        <v>-775532.90364985995</v>
      </c>
      <c r="BE45" s="132">
        <f t="shared" si="37"/>
        <v>-775631.65664985997</v>
      </c>
      <c r="BF45" s="132">
        <f t="shared" si="37"/>
        <v>-775730.40964986</v>
      </c>
      <c r="BG45" s="132">
        <f t="shared" si="37"/>
        <v>-775829.16264986002</v>
      </c>
      <c r="BH45" s="132">
        <f t="shared" si="37"/>
        <v>-775927.91564986005</v>
      </c>
      <c r="BI45" s="132">
        <f t="shared" si="37"/>
        <v>-776026.66864986008</v>
      </c>
      <c r="BJ45" s="132">
        <f t="shared" si="37"/>
        <v>-776125.4216498601</v>
      </c>
      <c r="BK45" s="132">
        <f t="shared" si="37"/>
        <v>-776224.17464986013</v>
      </c>
      <c r="BL45" s="133">
        <f t="shared" si="37"/>
        <v>-776322.92764986015</v>
      </c>
      <c r="BM45" s="132">
        <f t="shared" si="37"/>
        <v>-776421.68064986018</v>
      </c>
      <c r="BN45" s="132">
        <f t="shared" si="37"/>
        <v>-776520.43364986021</v>
      </c>
      <c r="BO45" s="132">
        <f t="shared" si="37"/>
        <v>-776619.18664986023</v>
      </c>
      <c r="BP45" s="132">
        <f t="shared" si="37"/>
        <v>-776717.93964986026</v>
      </c>
      <c r="BQ45" s="132">
        <f t="shared" si="37"/>
        <v>-776816.69264986028</v>
      </c>
      <c r="BR45" s="132">
        <f t="shared" si="37"/>
        <v>-776915.44564986031</v>
      </c>
      <c r="BS45" s="132">
        <f t="shared" ref="BS45:DT45" si="38">BS43+BR45</f>
        <v>-777014.19864986034</v>
      </c>
      <c r="BT45" s="132">
        <f t="shared" si="38"/>
        <v>-777112.95164986036</v>
      </c>
      <c r="BU45" s="132">
        <f t="shared" si="38"/>
        <v>-777211.70464986039</v>
      </c>
      <c r="BV45" s="132">
        <f t="shared" si="38"/>
        <v>-777310.45764986041</v>
      </c>
      <c r="BW45" s="132">
        <f t="shared" si="38"/>
        <v>-777409.21064986044</v>
      </c>
      <c r="BX45" s="133">
        <f t="shared" si="38"/>
        <v>-777507.96364986047</v>
      </c>
      <c r="BY45" s="132">
        <f t="shared" si="38"/>
        <v>-777606.71664986049</v>
      </c>
      <c r="BZ45" s="132">
        <f t="shared" si="38"/>
        <v>-777705.46964986052</v>
      </c>
      <c r="CA45" s="132">
        <f t="shared" si="38"/>
        <v>-777804.22264986055</v>
      </c>
      <c r="CB45" s="132">
        <f t="shared" si="38"/>
        <v>-777902.97564986057</v>
      </c>
      <c r="CC45" s="132">
        <f t="shared" si="38"/>
        <v>-778001.7286498606</v>
      </c>
      <c r="CD45" s="132">
        <f t="shared" si="38"/>
        <v>-778100.48164986062</v>
      </c>
      <c r="CE45" s="132">
        <f t="shared" si="38"/>
        <v>-778199.23464986065</v>
      </c>
      <c r="CF45" s="132">
        <f t="shared" si="38"/>
        <v>-778297.98764986068</v>
      </c>
      <c r="CG45" s="132">
        <f t="shared" si="38"/>
        <v>-778396.7406498607</v>
      </c>
      <c r="CH45" s="132">
        <f t="shared" si="38"/>
        <v>-778495.49364986073</v>
      </c>
      <c r="CI45" s="132">
        <f t="shared" si="38"/>
        <v>-778594.24664986075</v>
      </c>
      <c r="CJ45" s="133">
        <f t="shared" si="38"/>
        <v>-778692.99964986078</v>
      </c>
      <c r="CK45" s="132">
        <f t="shared" si="38"/>
        <v>-778791.75264986081</v>
      </c>
      <c r="CL45" s="132">
        <f t="shared" si="38"/>
        <v>-778890.50564986083</v>
      </c>
      <c r="CM45" s="132">
        <f t="shared" si="38"/>
        <v>-778989.25864986086</v>
      </c>
      <c r="CN45" s="132">
        <f t="shared" si="38"/>
        <v>-779088.01164986088</v>
      </c>
      <c r="CO45" s="132">
        <f t="shared" si="38"/>
        <v>-779186.76464986091</v>
      </c>
      <c r="CP45" s="132">
        <f t="shared" si="38"/>
        <v>-779285.51764986094</v>
      </c>
      <c r="CQ45" s="132">
        <f t="shared" si="38"/>
        <v>-779384.27064986096</v>
      </c>
      <c r="CR45" s="132">
        <f t="shared" si="38"/>
        <v>-779483.02364986099</v>
      </c>
      <c r="CS45" s="132">
        <f t="shared" si="38"/>
        <v>-779581.77664986101</v>
      </c>
      <c r="CT45" s="132">
        <f t="shared" si="38"/>
        <v>-779680.52964986104</v>
      </c>
      <c r="CU45" s="132">
        <f t="shared" si="38"/>
        <v>-779779.28264986107</v>
      </c>
      <c r="CV45" s="133">
        <f t="shared" si="38"/>
        <v>-779878.03564986109</v>
      </c>
      <c r="CW45" s="132">
        <f t="shared" si="38"/>
        <v>-779976.78864986112</v>
      </c>
      <c r="CX45" s="132">
        <f t="shared" si="38"/>
        <v>-780075.54164986114</v>
      </c>
      <c r="CY45" s="132">
        <f t="shared" si="38"/>
        <v>-780174.29464986117</v>
      </c>
      <c r="CZ45" s="132">
        <f t="shared" si="38"/>
        <v>-780273.0476498612</v>
      </c>
      <c r="DA45" s="132">
        <f t="shared" si="38"/>
        <v>-780371.80064986122</v>
      </c>
      <c r="DB45" s="132">
        <f t="shared" si="38"/>
        <v>-780470.55364986125</v>
      </c>
      <c r="DC45" s="132">
        <f t="shared" si="38"/>
        <v>-780569.30664986128</v>
      </c>
      <c r="DD45" s="132">
        <f t="shared" si="38"/>
        <v>-780668.0596498613</v>
      </c>
      <c r="DE45" s="132">
        <f t="shared" si="38"/>
        <v>-780766.81264986133</v>
      </c>
      <c r="DF45" s="132">
        <f t="shared" si="38"/>
        <v>-780865.56564986135</v>
      </c>
      <c r="DG45" s="132">
        <f t="shared" si="38"/>
        <v>-780964.31864986138</v>
      </c>
      <c r="DH45" s="133">
        <f t="shared" si="38"/>
        <v>-781063.07164986141</v>
      </c>
      <c r="DI45" s="132">
        <f t="shared" si="38"/>
        <v>-781161.82464986143</v>
      </c>
      <c r="DJ45" s="132">
        <f t="shared" si="38"/>
        <v>-781260.57764986146</v>
      </c>
      <c r="DK45" s="132">
        <f t="shared" si="38"/>
        <v>-781359.33064986148</v>
      </c>
      <c r="DL45" s="132">
        <f t="shared" si="38"/>
        <v>-781458.08364986151</v>
      </c>
      <c r="DM45" s="132">
        <f t="shared" si="38"/>
        <v>-781556.83664986154</v>
      </c>
      <c r="DN45" s="132">
        <f t="shared" si="38"/>
        <v>-781655.58964986156</v>
      </c>
      <c r="DO45" s="132">
        <f t="shared" si="38"/>
        <v>-781754.34264986159</v>
      </c>
      <c r="DP45" s="132">
        <f t="shared" si="38"/>
        <v>-781853.09564986161</v>
      </c>
      <c r="DQ45" s="132">
        <f t="shared" si="38"/>
        <v>-781951.84864986164</v>
      </c>
      <c r="DR45" s="132">
        <f t="shared" si="38"/>
        <v>-782050.60164986167</v>
      </c>
      <c r="DS45" s="132">
        <f t="shared" si="38"/>
        <v>-782149.35464986169</v>
      </c>
      <c r="DT45" s="184">
        <f t="shared" si="38"/>
        <v>-782248.10764986172</v>
      </c>
      <c r="DU45" s="185">
        <f>SUMIF($E$24:$DT$24,DU$26,$E45:$DT45)</f>
        <v>-342448.1788312773</v>
      </c>
      <c r="DV45" s="185">
        <f t="shared" ref="DV45:ED45" si="39">SUMIF($E$24:$DT$24,DV$26,$E45:$DT45)</f>
        <v>-861922.80682801211</v>
      </c>
      <c r="DW45" s="185">
        <f t="shared" si="39"/>
        <v>-776013.5983998595</v>
      </c>
      <c r="DX45" s="185">
        <f t="shared" si="39"/>
        <v>-775137.89164985984</v>
      </c>
      <c r="DY45" s="185">
        <f t="shared" si="39"/>
        <v>-776322.92764986015</v>
      </c>
      <c r="DZ45" s="185">
        <f t="shared" si="39"/>
        <v>-777507.96364986047</v>
      </c>
      <c r="EA45" s="185">
        <f t="shared" si="39"/>
        <v>-778692.99964986078</v>
      </c>
      <c r="EB45" s="185">
        <f t="shared" si="39"/>
        <v>-779878.03564986109</v>
      </c>
      <c r="EC45" s="185">
        <f t="shared" si="39"/>
        <v>-781063.07164986141</v>
      </c>
      <c r="ED45" s="186">
        <f t="shared" si="39"/>
        <v>-782248.10764986172</v>
      </c>
    </row>
    <row r="46" spans="2:134">
      <c r="B46" s="163" t="s">
        <v>227</v>
      </c>
      <c r="C46" s="120"/>
      <c r="D46" s="120"/>
      <c r="E46" s="187"/>
      <c r="F46" s="187"/>
      <c r="G46" s="187"/>
      <c r="H46" s="122">
        <f t="shared" ref="H46:BS46" si="40">IF(H45&lt;0,1,0)</f>
        <v>1</v>
      </c>
      <c r="I46" s="122">
        <f t="shared" si="40"/>
        <v>1</v>
      </c>
      <c r="J46" s="122">
        <f t="shared" si="40"/>
        <v>1</v>
      </c>
      <c r="K46" s="122">
        <f t="shared" si="40"/>
        <v>1</v>
      </c>
      <c r="L46" s="122">
        <f t="shared" si="40"/>
        <v>1</v>
      </c>
      <c r="M46" s="122">
        <f t="shared" si="40"/>
        <v>1</v>
      </c>
      <c r="N46" s="122">
        <f t="shared" si="40"/>
        <v>1</v>
      </c>
      <c r="O46" s="122">
        <f t="shared" si="40"/>
        <v>1</v>
      </c>
      <c r="P46" s="123">
        <f t="shared" si="40"/>
        <v>1</v>
      </c>
      <c r="Q46" s="122">
        <f t="shared" si="40"/>
        <v>1</v>
      </c>
      <c r="R46" s="122">
        <f t="shared" si="40"/>
        <v>1</v>
      </c>
      <c r="S46" s="122">
        <f t="shared" si="40"/>
        <v>1</v>
      </c>
      <c r="T46" s="122">
        <f t="shared" si="40"/>
        <v>1</v>
      </c>
      <c r="U46" s="122">
        <f t="shared" si="40"/>
        <v>1</v>
      </c>
      <c r="V46" s="122">
        <f t="shared" si="40"/>
        <v>1</v>
      </c>
      <c r="W46" s="122">
        <f t="shared" si="40"/>
        <v>1</v>
      </c>
      <c r="X46" s="122">
        <f t="shared" si="40"/>
        <v>1</v>
      </c>
      <c r="Y46" s="122">
        <f t="shared" si="40"/>
        <v>1</v>
      </c>
      <c r="Z46" s="122">
        <f t="shared" si="40"/>
        <v>1</v>
      </c>
      <c r="AA46" s="122">
        <f t="shared" si="40"/>
        <v>1</v>
      </c>
      <c r="AB46" s="123">
        <f t="shared" si="40"/>
        <v>1</v>
      </c>
      <c r="AC46" s="122">
        <f t="shared" si="40"/>
        <v>1</v>
      </c>
      <c r="AD46" s="122">
        <f t="shared" si="40"/>
        <v>1</v>
      </c>
      <c r="AE46" s="122">
        <f t="shared" si="40"/>
        <v>1</v>
      </c>
      <c r="AF46" s="122">
        <f t="shared" si="40"/>
        <v>1</v>
      </c>
      <c r="AG46" s="122">
        <f t="shared" si="40"/>
        <v>1</v>
      </c>
      <c r="AH46" s="122">
        <f t="shared" si="40"/>
        <v>1</v>
      </c>
      <c r="AI46" s="122">
        <f t="shared" si="40"/>
        <v>1</v>
      </c>
      <c r="AJ46" s="122">
        <f t="shared" si="40"/>
        <v>1</v>
      </c>
      <c r="AK46" s="122">
        <f t="shared" si="40"/>
        <v>1</v>
      </c>
      <c r="AL46" s="122">
        <f t="shared" si="40"/>
        <v>1</v>
      </c>
      <c r="AM46" s="122">
        <f t="shared" si="40"/>
        <v>1</v>
      </c>
      <c r="AN46" s="123">
        <f t="shared" si="40"/>
        <v>1</v>
      </c>
      <c r="AO46" s="122">
        <f t="shared" si="40"/>
        <v>1</v>
      </c>
      <c r="AP46" s="122">
        <f t="shared" si="40"/>
        <v>1</v>
      </c>
      <c r="AQ46" s="122">
        <f t="shared" si="40"/>
        <v>1</v>
      </c>
      <c r="AR46" s="122">
        <f t="shared" si="40"/>
        <v>1</v>
      </c>
      <c r="AS46" s="122">
        <f t="shared" si="40"/>
        <v>1</v>
      </c>
      <c r="AT46" s="122">
        <f t="shared" si="40"/>
        <v>1</v>
      </c>
      <c r="AU46" s="122">
        <f t="shared" si="40"/>
        <v>1</v>
      </c>
      <c r="AV46" s="122">
        <f t="shared" si="40"/>
        <v>1</v>
      </c>
      <c r="AW46" s="122">
        <f t="shared" si="40"/>
        <v>1</v>
      </c>
      <c r="AX46" s="122">
        <f t="shared" si="40"/>
        <v>1</v>
      </c>
      <c r="AY46" s="122">
        <f t="shared" si="40"/>
        <v>1</v>
      </c>
      <c r="AZ46" s="123">
        <f t="shared" si="40"/>
        <v>1</v>
      </c>
      <c r="BA46" s="122">
        <f t="shared" si="40"/>
        <v>1</v>
      </c>
      <c r="BB46" s="122">
        <f t="shared" si="40"/>
        <v>1</v>
      </c>
      <c r="BC46" s="122">
        <f t="shared" si="40"/>
        <v>1</v>
      </c>
      <c r="BD46" s="122">
        <f t="shared" si="40"/>
        <v>1</v>
      </c>
      <c r="BE46" s="122">
        <f t="shared" si="40"/>
        <v>1</v>
      </c>
      <c r="BF46" s="122">
        <f t="shared" si="40"/>
        <v>1</v>
      </c>
      <c r="BG46" s="122">
        <f t="shared" si="40"/>
        <v>1</v>
      </c>
      <c r="BH46" s="122">
        <f t="shared" si="40"/>
        <v>1</v>
      </c>
      <c r="BI46" s="122">
        <f t="shared" si="40"/>
        <v>1</v>
      </c>
      <c r="BJ46" s="122">
        <f t="shared" si="40"/>
        <v>1</v>
      </c>
      <c r="BK46" s="122">
        <f t="shared" si="40"/>
        <v>1</v>
      </c>
      <c r="BL46" s="123">
        <f t="shared" si="40"/>
        <v>1</v>
      </c>
      <c r="BM46" s="122">
        <f t="shared" si="40"/>
        <v>1</v>
      </c>
      <c r="BN46" s="122">
        <f t="shared" si="40"/>
        <v>1</v>
      </c>
      <c r="BO46" s="122">
        <f t="shared" si="40"/>
        <v>1</v>
      </c>
      <c r="BP46" s="122">
        <f t="shared" si="40"/>
        <v>1</v>
      </c>
      <c r="BQ46" s="122">
        <f t="shared" si="40"/>
        <v>1</v>
      </c>
      <c r="BR46" s="122">
        <f t="shared" si="40"/>
        <v>1</v>
      </c>
      <c r="BS46" s="122">
        <f t="shared" si="40"/>
        <v>1</v>
      </c>
      <c r="BT46" s="122">
        <f t="shared" ref="BT46:DT46" si="41">IF(BT45&lt;0,1,0)</f>
        <v>1</v>
      </c>
      <c r="BU46" s="122">
        <f t="shared" si="41"/>
        <v>1</v>
      </c>
      <c r="BV46" s="122">
        <f t="shared" si="41"/>
        <v>1</v>
      </c>
      <c r="BW46" s="122">
        <f t="shared" si="41"/>
        <v>1</v>
      </c>
      <c r="BX46" s="123">
        <f t="shared" si="41"/>
        <v>1</v>
      </c>
      <c r="BY46" s="122">
        <f t="shared" si="41"/>
        <v>1</v>
      </c>
      <c r="BZ46" s="122">
        <f t="shared" si="41"/>
        <v>1</v>
      </c>
      <c r="CA46" s="122">
        <f t="shared" si="41"/>
        <v>1</v>
      </c>
      <c r="CB46" s="122">
        <f t="shared" si="41"/>
        <v>1</v>
      </c>
      <c r="CC46" s="122">
        <f t="shared" si="41"/>
        <v>1</v>
      </c>
      <c r="CD46" s="122">
        <f t="shared" si="41"/>
        <v>1</v>
      </c>
      <c r="CE46" s="122">
        <f t="shared" si="41"/>
        <v>1</v>
      </c>
      <c r="CF46" s="122">
        <f t="shared" si="41"/>
        <v>1</v>
      </c>
      <c r="CG46" s="122">
        <f t="shared" si="41"/>
        <v>1</v>
      </c>
      <c r="CH46" s="122">
        <f t="shared" si="41"/>
        <v>1</v>
      </c>
      <c r="CI46" s="122">
        <f t="shared" si="41"/>
        <v>1</v>
      </c>
      <c r="CJ46" s="123">
        <f t="shared" si="41"/>
        <v>1</v>
      </c>
      <c r="CK46" s="122">
        <f t="shared" si="41"/>
        <v>1</v>
      </c>
      <c r="CL46" s="122">
        <f t="shared" si="41"/>
        <v>1</v>
      </c>
      <c r="CM46" s="122">
        <f t="shared" si="41"/>
        <v>1</v>
      </c>
      <c r="CN46" s="122">
        <f t="shared" si="41"/>
        <v>1</v>
      </c>
      <c r="CO46" s="122">
        <f t="shared" si="41"/>
        <v>1</v>
      </c>
      <c r="CP46" s="122">
        <f t="shared" si="41"/>
        <v>1</v>
      </c>
      <c r="CQ46" s="122">
        <f t="shared" si="41"/>
        <v>1</v>
      </c>
      <c r="CR46" s="122">
        <f t="shared" si="41"/>
        <v>1</v>
      </c>
      <c r="CS46" s="122">
        <f t="shared" si="41"/>
        <v>1</v>
      </c>
      <c r="CT46" s="122">
        <f t="shared" si="41"/>
        <v>1</v>
      </c>
      <c r="CU46" s="122">
        <f t="shared" si="41"/>
        <v>1</v>
      </c>
      <c r="CV46" s="123">
        <f t="shared" si="41"/>
        <v>1</v>
      </c>
      <c r="CW46" s="122">
        <f t="shared" si="41"/>
        <v>1</v>
      </c>
      <c r="CX46" s="122">
        <f t="shared" si="41"/>
        <v>1</v>
      </c>
      <c r="CY46" s="122">
        <f t="shared" si="41"/>
        <v>1</v>
      </c>
      <c r="CZ46" s="122">
        <f t="shared" si="41"/>
        <v>1</v>
      </c>
      <c r="DA46" s="122">
        <f t="shared" si="41"/>
        <v>1</v>
      </c>
      <c r="DB46" s="122">
        <f t="shared" si="41"/>
        <v>1</v>
      </c>
      <c r="DC46" s="122">
        <f t="shared" si="41"/>
        <v>1</v>
      </c>
      <c r="DD46" s="122">
        <f t="shared" si="41"/>
        <v>1</v>
      </c>
      <c r="DE46" s="122">
        <f t="shared" si="41"/>
        <v>1</v>
      </c>
      <c r="DF46" s="122">
        <f t="shared" si="41"/>
        <v>1</v>
      </c>
      <c r="DG46" s="122">
        <f t="shared" si="41"/>
        <v>1</v>
      </c>
      <c r="DH46" s="123">
        <f t="shared" si="41"/>
        <v>1</v>
      </c>
      <c r="DI46" s="122">
        <f t="shared" si="41"/>
        <v>1</v>
      </c>
      <c r="DJ46" s="122">
        <f t="shared" si="41"/>
        <v>1</v>
      </c>
      <c r="DK46" s="122">
        <f t="shared" si="41"/>
        <v>1</v>
      </c>
      <c r="DL46" s="122">
        <f t="shared" si="41"/>
        <v>1</v>
      </c>
      <c r="DM46" s="122">
        <f t="shared" si="41"/>
        <v>1</v>
      </c>
      <c r="DN46" s="122">
        <f t="shared" si="41"/>
        <v>1</v>
      </c>
      <c r="DO46" s="122">
        <f t="shared" si="41"/>
        <v>1</v>
      </c>
      <c r="DP46" s="122">
        <f t="shared" si="41"/>
        <v>1</v>
      </c>
      <c r="DQ46" s="122">
        <f t="shared" si="41"/>
        <v>1</v>
      </c>
      <c r="DR46" s="122">
        <f t="shared" si="41"/>
        <v>1</v>
      </c>
      <c r="DS46" s="122">
        <f t="shared" si="41"/>
        <v>1</v>
      </c>
      <c r="DT46" s="164">
        <f t="shared" si="41"/>
        <v>1</v>
      </c>
      <c r="DU46" s="165">
        <f t="shared" ref="DU46:ED47" si="42">SUMIF($E$26:$DT$26,DU$26,$E46:$DT46)</f>
        <v>9</v>
      </c>
      <c r="DV46" s="165">
        <f t="shared" si="42"/>
        <v>12</v>
      </c>
      <c r="DW46" s="165">
        <f t="shared" si="42"/>
        <v>12</v>
      </c>
      <c r="DX46" s="165">
        <f t="shared" si="42"/>
        <v>12</v>
      </c>
      <c r="DY46" s="165">
        <f t="shared" si="42"/>
        <v>12</v>
      </c>
      <c r="DZ46" s="165">
        <f t="shared" si="42"/>
        <v>12</v>
      </c>
      <c r="EA46" s="165">
        <f t="shared" si="42"/>
        <v>12</v>
      </c>
      <c r="EB46" s="165">
        <f t="shared" si="42"/>
        <v>12</v>
      </c>
      <c r="EC46" s="165">
        <f t="shared" si="42"/>
        <v>12</v>
      </c>
      <c r="ED46" s="166">
        <f t="shared" si="42"/>
        <v>12</v>
      </c>
    </row>
    <row r="47" spans="2:134" ht="15.75" thickBot="1">
      <c r="B47" s="188" t="s">
        <v>228</v>
      </c>
      <c r="C47" s="189"/>
      <c r="D47" s="189"/>
      <c r="E47" s="190"/>
      <c r="F47" s="190"/>
      <c r="G47" s="190"/>
      <c r="H47" s="191">
        <f t="shared" ref="H47:BS47" si="43">H46/12</f>
        <v>8.3333333333333329E-2</v>
      </c>
      <c r="I47" s="191">
        <f t="shared" si="43"/>
        <v>8.3333333333333329E-2</v>
      </c>
      <c r="J47" s="191">
        <f t="shared" si="43"/>
        <v>8.3333333333333329E-2</v>
      </c>
      <c r="K47" s="191">
        <f t="shared" si="43"/>
        <v>8.3333333333333329E-2</v>
      </c>
      <c r="L47" s="191">
        <f t="shared" si="43"/>
        <v>8.3333333333333329E-2</v>
      </c>
      <c r="M47" s="191">
        <f t="shared" si="43"/>
        <v>8.3333333333333329E-2</v>
      </c>
      <c r="N47" s="191">
        <f t="shared" si="43"/>
        <v>8.3333333333333329E-2</v>
      </c>
      <c r="O47" s="191">
        <f t="shared" si="43"/>
        <v>8.3333333333333329E-2</v>
      </c>
      <c r="P47" s="192">
        <f t="shared" si="43"/>
        <v>8.3333333333333329E-2</v>
      </c>
      <c r="Q47" s="191">
        <f t="shared" si="43"/>
        <v>8.3333333333333329E-2</v>
      </c>
      <c r="R47" s="191">
        <f t="shared" si="43"/>
        <v>8.3333333333333329E-2</v>
      </c>
      <c r="S47" s="191">
        <f t="shared" si="43"/>
        <v>8.3333333333333329E-2</v>
      </c>
      <c r="T47" s="191">
        <f t="shared" si="43"/>
        <v>8.3333333333333329E-2</v>
      </c>
      <c r="U47" s="191">
        <f t="shared" si="43"/>
        <v>8.3333333333333329E-2</v>
      </c>
      <c r="V47" s="191">
        <f t="shared" si="43"/>
        <v>8.3333333333333329E-2</v>
      </c>
      <c r="W47" s="191">
        <f t="shared" si="43"/>
        <v>8.3333333333333329E-2</v>
      </c>
      <c r="X47" s="191">
        <f t="shared" si="43"/>
        <v>8.3333333333333329E-2</v>
      </c>
      <c r="Y47" s="191">
        <f t="shared" si="43"/>
        <v>8.3333333333333329E-2</v>
      </c>
      <c r="Z47" s="191">
        <f t="shared" si="43"/>
        <v>8.3333333333333329E-2</v>
      </c>
      <c r="AA47" s="191">
        <f t="shared" si="43"/>
        <v>8.3333333333333329E-2</v>
      </c>
      <c r="AB47" s="192">
        <f t="shared" si="43"/>
        <v>8.3333333333333329E-2</v>
      </c>
      <c r="AC47" s="191">
        <f t="shared" si="43"/>
        <v>8.3333333333333329E-2</v>
      </c>
      <c r="AD47" s="191">
        <f t="shared" si="43"/>
        <v>8.3333333333333329E-2</v>
      </c>
      <c r="AE47" s="191">
        <f t="shared" si="43"/>
        <v>8.3333333333333329E-2</v>
      </c>
      <c r="AF47" s="191">
        <f t="shared" si="43"/>
        <v>8.3333333333333329E-2</v>
      </c>
      <c r="AG47" s="191">
        <f t="shared" si="43"/>
        <v>8.3333333333333329E-2</v>
      </c>
      <c r="AH47" s="191">
        <f t="shared" si="43"/>
        <v>8.3333333333333329E-2</v>
      </c>
      <c r="AI47" s="191">
        <f t="shared" si="43"/>
        <v>8.3333333333333329E-2</v>
      </c>
      <c r="AJ47" s="191">
        <f t="shared" si="43"/>
        <v>8.3333333333333329E-2</v>
      </c>
      <c r="AK47" s="191">
        <f t="shared" si="43"/>
        <v>8.3333333333333329E-2</v>
      </c>
      <c r="AL47" s="191">
        <f t="shared" si="43"/>
        <v>8.3333333333333329E-2</v>
      </c>
      <c r="AM47" s="191">
        <f t="shared" si="43"/>
        <v>8.3333333333333329E-2</v>
      </c>
      <c r="AN47" s="192">
        <f t="shared" si="43"/>
        <v>8.3333333333333329E-2</v>
      </c>
      <c r="AO47" s="191">
        <f t="shared" si="43"/>
        <v>8.3333333333333329E-2</v>
      </c>
      <c r="AP47" s="191">
        <f t="shared" si="43"/>
        <v>8.3333333333333329E-2</v>
      </c>
      <c r="AQ47" s="191">
        <f t="shared" si="43"/>
        <v>8.3333333333333329E-2</v>
      </c>
      <c r="AR47" s="191">
        <f t="shared" si="43"/>
        <v>8.3333333333333329E-2</v>
      </c>
      <c r="AS47" s="191">
        <f t="shared" si="43"/>
        <v>8.3333333333333329E-2</v>
      </c>
      <c r="AT47" s="191">
        <f t="shared" si="43"/>
        <v>8.3333333333333329E-2</v>
      </c>
      <c r="AU47" s="191">
        <f t="shared" si="43"/>
        <v>8.3333333333333329E-2</v>
      </c>
      <c r="AV47" s="191">
        <f t="shared" si="43"/>
        <v>8.3333333333333329E-2</v>
      </c>
      <c r="AW47" s="191">
        <f t="shared" si="43"/>
        <v>8.3333333333333329E-2</v>
      </c>
      <c r="AX47" s="191">
        <f t="shared" si="43"/>
        <v>8.3333333333333329E-2</v>
      </c>
      <c r="AY47" s="191">
        <f t="shared" si="43"/>
        <v>8.3333333333333329E-2</v>
      </c>
      <c r="AZ47" s="192">
        <f t="shared" si="43"/>
        <v>8.3333333333333329E-2</v>
      </c>
      <c r="BA47" s="191">
        <f t="shared" si="43"/>
        <v>8.3333333333333329E-2</v>
      </c>
      <c r="BB47" s="191">
        <f t="shared" si="43"/>
        <v>8.3333333333333329E-2</v>
      </c>
      <c r="BC47" s="191">
        <f t="shared" si="43"/>
        <v>8.3333333333333329E-2</v>
      </c>
      <c r="BD47" s="191">
        <f t="shared" si="43"/>
        <v>8.3333333333333329E-2</v>
      </c>
      <c r="BE47" s="191">
        <f t="shared" si="43"/>
        <v>8.3333333333333329E-2</v>
      </c>
      <c r="BF47" s="191">
        <f t="shared" si="43"/>
        <v>8.3333333333333329E-2</v>
      </c>
      <c r="BG47" s="191">
        <f t="shared" si="43"/>
        <v>8.3333333333333329E-2</v>
      </c>
      <c r="BH47" s="191">
        <f t="shared" si="43"/>
        <v>8.3333333333333329E-2</v>
      </c>
      <c r="BI47" s="191">
        <f t="shared" si="43"/>
        <v>8.3333333333333329E-2</v>
      </c>
      <c r="BJ47" s="191">
        <f t="shared" si="43"/>
        <v>8.3333333333333329E-2</v>
      </c>
      <c r="BK47" s="191">
        <f t="shared" si="43"/>
        <v>8.3333333333333329E-2</v>
      </c>
      <c r="BL47" s="192">
        <f t="shared" si="43"/>
        <v>8.3333333333333329E-2</v>
      </c>
      <c r="BM47" s="191">
        <f t="shared" si="43"/>
        <v>8.3333333333333329E-2</v>
      </c>
      <c r="BN47" s="191">
        <f t="shared" si="43"/>
        <v>8.3333333333333329E-2</v>
      </c>
      <c r="BO47" s="191">
        <f t="shared" si="43"/>
        <v>8.3333333333333329E-2</v>
      </c>
      <c r="BP47" s="191">
        <f t="shared" si="43"/>
        <v>8.3333333333333329E-2</v>
      </c>
      <c r="BQ47" s="191">
        <f t="shared" si="43"/>
        <v>8.3333333333333329E-2</v>
      </c>
      <c r="BR47" s="191">
        <f t="shared" si="43"/>
        <v>8.3333333333333329E-2</v>
      </c>
      <c r="BS47" s="191">
        <f t="shared" si="43"/>
        <v>8.3333333333333329E-2</v>
      </c>
      <c r="BT47" s="191">
        <f t="shared" ref="BT47:DT47" si="44">BT46/12</f>
        <v>8.3333333333333329E-2</v>
      </c>
      <c r="BU47" s="191">
        <f t="shared" si="44"/>
        <v>8.3333333333333329E-2</v>
      </c>
      <c r="BV47" s="191">
        <f t="shared" si="44"/>
        <v>8.3333333333333329E-2</v>
      </c>
      <c r="BW47" s="191">
        <f t="shared" si="44"/>
        <v>8.3333333333333329E-2</v>
      </c>
      <c r="BX47" s="192">
        <f t="shared" si="44"/>
        <v>8.3333333333333329E-2</v>
      </c>
      <c r="BY47" s="191">
        <f t="shared" si="44"/>
        <v>8.3333333333333329E-2</v>
      </c>
      <c r="BZ47" s="191">
        <f t="shared" si="44"/>
        <v>8.3333333333333329E-2</v>
      </c>
      <c r="CA47" s="191">
        <f t="shared" si="44"/>
        <v>8.3333333333333329E-2</v>
      </c>
      <c r="CB47" s="191">
        <f t="shared" si="44"/>
        <v>8.3333333333333329E-2</v>
      </c>
      <c r="CC47" s="191">
        <f t="shared" si="44"/>
        <v>8.3333333333333329E-2</v>
      </c>
      <c r="CD47" s="191">
        <f t="shared" si="44"/>
        <v>8.3333333333333329E-2</v>
      </c>
      <c r="CE47" s="191">
        <f t="shared" si="44"/>
        <v>8.3333333333333329E-2</v>
      </c>
      <c r="CF47" s="191">
        <f t="shared" si="44"/>
        <v>8.3333333333333329E-2</v>
      </c>
      <c r="CG47" s="191">
        <f t="shared" si="44"/>
        <v>8.3333333333333329E-2</v>
      </c>
      <c r="CH47" s="191">
        <f t="shared" si="44"/>
        <v>8.3333333333333329E-2</v>
      </c>
      <c r="CI47" s="191">
        <f t="shared" si="44"/>
        <v>8.3333333333333329E-2</v>
      </c>
      <c r="CJ47" s="192">
        <f t="shared" si="44"/>
        <v>8.3333333333333329E-2</v>
      </c>
      <c r="CK47" s="191">
        <f t="shared" si="44"/>
        <v>8.3333333333333329E-2</v>
      </c>
      <c r="CL47" s="191">
        <f t="shared" si="44"/>
        <v>8.3333333333333329E-2</v>
      </c>
      <c r="CM47" s="191">
        <f t="shared" si="44"/>
        <v>8.3333333333333329E-2</v>
      </c>
      <c r="CN47" s="191">
        <f t="shared" si="44"/>
        <v>8.3333333333333329E-2</v>
      </c>
      <c r="CO47" s="191">
        <f t="shared" si="44"/>
        <v>8.3333333333333329E-2</v>
      </c>
      <c r="CP47" s="191">
        <f t="shared" si="44"/>
        <v>8.3333333333333329E-2</v>
      </c>
      <c r="CQ47" s="191">
        <f t="shared" si="44"/>
        <v>8.3333333333333329E-2</v>
      </c>
      <c r="CR47" s="191">
        <f t="shared" si="44"/>
        <v>8.3333333333333329E-2</v>
      </c>
      <c r="CS47" s="191">
        <f t="shared" si="44"/>
        <v>8.3333333333333329E-2</v>
      </c>
      <c r="CT47" s="191">
        <f t="shared" si="44"/>
        <v>8.3333333333333329E-2</v>
      </c>
      <c r="CU47" s="191">
        <f t="shared" si="44"/>
        <v>8.3333333333333329E-2</v>
      </c>
      <c r="CV47" s="192">
        <f t="shared" si="44"/>
        <v>8.3333333333333329E-2</v>
      </c>
      <c r="CW47" s="191">
        <f t="shared" si="44"/>
        <v>8.3333333333333329E-2</v>
      </c>
      <c r="CX47" s="191">
        <f t="shared" si="44"/>
        <v>8.3333333333333329E-2</v>
      </c>
      <c r="CY47" s="191">
        <f t="shared" si="44"/>
        <v>8.3333333333333329E-2</v>
      </c>
      <c r="CZ47" s="191">
        <f t="shared" si="44"/>
        <v>8.3333333333333329E-2</v>
      </c>
      <c r="DA47" s="191">
        <f t="shared" si="44"/>
        <v>8.3333333333333329E-2</v>
      </c>
      <c r="DB47" s="191">
        <f t="shared" si="44"/>
        <v>8.3333333333333329E-2</v>
      </c>
      <c r="DC47" s="191">
        <f t="shared" si="44"/>
        <v>8.3333333333333329E-2</v>
      </c>
      <c r="DD47" s="191">
        <f t="shared" si="44"/>
        <v>8.3333333333333329E-2</v>
      </c>
      <c r="DE47" s="191">
        <f t="shared" si="44"/>
        <v>8.3333333333333329E-2</v>
      </c>
      <c r="DF47" s="191">
        <f t="shared" si="44"/>
        <v>8.3333333333333329E-2</v>
      </c>
      <c r="DG47" s="191">
        <f t="shared" si="44"/>
        <v>8.3333333333333329E-2</v>
      </c>
      <c r="DH47" s="192">
        <f t="shared" si="44"/>
        <v>8.3333333333333329E-2</v>
      </c>
      <c r="DI47" s="191">
        <f t="shared" si="44"/>
        <v>8.3333333333333329E-2</v>
      </c>
      <c r="DJ47" s="191">
        <f t="shared" si="44"/>
        <v>8.3333333333333329E-2</v>
      </c>
      <c r="DK47" s="191">
        <f t="shared" si="44"/>
        <v>8.3333333333333329E-2</v>
      </c>
      <c r="DL47" s="191">
        <f t="shared" si="44"/>
        <v>8.3333333333333329E-2</v>
      </c>
      <c r="DM47" s="191">
        <f t="shared" si="44"/>
        <v>8.3333333333333329E-2</v>
      </c>
      <c r="DN47" s="191">
        <f t="shared" si="44"/>
        <v>8.3333333333333329E-2</v>
      </c>
      <c r="DO47" s="191">
        <f t="shared" si="44"/>
        <v>8.3333333333333329E-2</v>
      </c>
      <c r="DP47" s="191">
        <f t="shared" si="44"/>
        <v>8.3333333333333329E-2</v>
      </c>
      <c r="DQ47" s="191">
        <f t="shared" si="44"/>
        <v>8.3333333333333329E-2</v>
      </c>
      <c r="DR47" s="191">
        <f t="shared" si="44"/>
        <v>8.3333333333333329E-2</v>
      </c>
      <c r="DS47" s="191">
        <f t="shared" si="44"/>
        <v>8.3333333333333329E-2</v>
      </c>
      <c r="DT47" s="193">
        <f t="shared" si="44"/>
        <v>8.3333333333333329E-2</v>
      </c>
      <c r="DU47" s="194">
        <f t="shared" si="42"/>
        <v>0.75</v>
      </c>
      <c r="DV47" s="194">
        <f t="shared" si="42"/>
        <v>1</v>
      </c>
      <c r="DW47" s="194">
        <f t="shared" si="42"/>
        <v>1</v>
      </c>
      <c r="DX47" s="194">
        <f t="shared" si="42"/>
        <v>1</v>
      </c>
      <c r="DY47" s="194">
        <f t="shared" si="42"/>
        <v>1</v>
      </c>
      <c r="DZ47" s="194">
        <f t="shared" si="42"/>
        <v>1</v>
      </c>
      <c r="EA47" s="194">
        <f t="shared" si="42"/>
        <v>1</v>
      </c>
      <c r="EB47" s="194">
        <f t="shared" si="42"/>
        <v>1</v>
      </c>
      <c r="EC47" s="194">
        <f t="shared" si="42"/>
        <v>1</v>
      </c>
      <c r="ED47" s="195">
        <f t="shared" si="42"/>
        <v>1</v>
      </c>
    </row>
    <row r="48" spans="2:134">
      <c r="O48" t="s">
        <v>229</v>
      </c>
    </row>
    <row r="58" spans="2:134" hidden="1" outlineLevel="1">
      <c r="B58" t="s">
        <v>230</v>
      </c>
      <c r="E58" s="196">
        <f>PF_SCF_1_wout_Grant!E44+PF_SCF_1_wout_Grant!E42+PF_SCF_1_wout_Grant!E38</f>
        <v>0</v>
      </c>
      <c r="F58" s="196">
        <f>PF_SCF_1_wout_Grant!F44+PF_SCF_1_wout_Grant!F42+PF_SCF_1_wout_Grant!F38</f>
        <v>0</v>
      </c>
      <c r="G58" s="196">
        <f>PF_SCF_1_wout_Grant!G44+PF_SCF_1_wout_Grant!G42+PF_SCF_1_wout_Grant!G38</f>
        <v>0</v>
      </c>
      <c r="H58" s="196">
        <f>PF_SCF_1_wout_Grant!H44+PF_SCF_1_wout_Grant!H42+PF_SCF_1_wout_Grant!H38</f>
        <v>-96370.650173515955</v>
      </c>
      <c r="I58" s="196">
        <f>PF_SCF_1_wout_Grant!I44+PF_SCF_1_wout_Grant!I42+PF_SCF_1_wout_Grant!I38</f>
        <v>-43033.872466930647</v>
      </c>
      <c r="J58" s="196">
        <f>PF_SCF_1_wout_Grant!J44+PF_SCF_1_wout_Grant!J42+PF_SCF_1_wout_Grant!J38</f>
        <v>-20779.45338521144</v>
      </c>
      <c r="K58" s="196">
        <f>PF_SCF_1_wout_Grant!K44+PF_SCF_1_wout_Grant!K42+PF_SCF_1_wout_Grant!K38</f>
        <v>-30724.08546256883</v>
      </c>
      <c r="L58" s="196">
        <f>PF_SCF_1_wout_Grant!L44+PF_SCF_1_wout_Grant!L42+PF_SCF_1_wout_Grant!L38</f>
        <v>-46744.500722544413</v>
      </c>
      <c r="M58" s="196">
        <f>PF_SCF_1_wout_Grant!M44+PF_SCF_1_wout_Grant!M42+PF_SCF_1_wout_Grant!M38</f>
        <v>-20180.353081714682</v>
      </c>
      <c r="N58" s="196">
        <f>PF_SCF_1_wout_Grant!N44+PF_SCF_1_wout_Grant!N42+PF_SCF_1_wout_Grant!N38</f>
        <v>-34332.392176998183</v>
      </c>
      <c r="O58" s="196">
        <f>PF_SCF_1_wout_Grant!O44+PF_SCF_1_wout_Grant!O42+PF_SCF_1_wout_Grant!O38</f>
        <v>-31350.278184266426</v>
      </c>
      <c r="P58" s="196">
        <f>PF_SCF_1_wout_Grant!P44+PF_SCF_1_wout_Grant!P42+PF_SCF_1_wout_Grant!P38</f>
        <v>-35912.928987070147</v>
      </c>
      <c r="Q58" s="196">
        <f>PF_SCF_1_wout_Grant!Q44+PF_SCF_1_wout_Grant!Q42+PF_SCF_1_wout_Grant!Q38</f>
        <v>-64401.966998952106</v>
      </c>
      <c r="R58" s="196">
        <f>PF_SCF_1_wout_Grant!R44+PF_SCF_1_wout_Grant!R42+PF_SCF_1_wout_Grant!R38</f>
        <v>-68371.694542957586</v>
      </c>
      <c r="S58" s="196">
        <f>PF_SCF_1_wout_Grant!S44+PF_SCF_1_wout_Grant!S42+PF_SCF_1_wout_Grant!S38</f>
        <v>-29087.46607163288</v>
      </c>
      <c r="T58" s="196">
        <f>PF_SCF_1_wout_Grant!T44+PF_SCF_1_wout_Grant!T42+PF_SCF_1_wout_Grant!T38</f>
        <v>-51040.481908451271</v>
      </c>
      <c r="U58" s="196">
        <f>PF_SCF_1_wout_Grant!U44+PF_SCF_1_wout_Grant!U42+PF_SCF_1_wout_Grant!U38</f>
        <v>-59989.986923567136</v>
      </c>
      <c r="V58" s="196">
        <f>PF_SCF_1_wout_Grant!V44+PF_SCF_1_wout_Grant!V42+PF_SCF_1_wout_Grant!V38</f>
        <v>-23895.982311498577</v>
      </c>
      <c r="W58" s="196">
        <f>PF_SCF_1_wout_Grant!W44+PF_SCF_1_wout_Grant!W42+PF_SCF_1_wout_Grant!W38</f>
        <v>-57350.29244219682</v>
      </c>
      <c r="X58" s="196">
        <f>PF_SCF_1_wout_Grant!X44+PF_SCF_1_wout_Grant!X42+PF_SCF_1_wout_Grant!X38</f>
        <v>-54612.186431168993</v>
      </c>
      <c r="Y58" s="196">
        <f>PF_SCF_1_wout_Grant!Y44+PF_SCF_1_wout_Grant!Y42+PF_SCF_1_wout_Grant!Y38</f>
        <v>-30115.112945657565</v>
      </c>
      <c r="Z58" s="196">
        <f>PF_SCF_1_wout_Grant!Z44+PF_SCF_1_wout_Grant!Z42+PF_SCF_1_wout_Grant!Z38</f>
        <v>-58655.864360387</v>
      </c>
      <c r="AA58" s="196">
        <f>PF_SCF_1_wout_Grant!AA44+PF_SCF_1_wout_Grant!AA42+PF_SCF_1_wout_Grant!AA38</f>
        <v>-49253.354959370183</v>
      </c>
      <c r="AB58" s="196">
        <f>PF_SCF_1_wout_Grant!AB44+PF_SCF_1_wout_Grant!AB42+PF_SCF_1_wout_Grant!AB38</f>
        <v>-49708.320508964003</v>
      </c>
      <c r="AC58" s="196">
        <f>PF_SCF_1_wout_Grant!AC44+PF_SCF_1_wout_Grant!AC42+PF_SCF_1_wout_Grant!AC38</f>
        <v>43125.456518712097</v>
      </c>
      <c r="AD58" s="196">
        <f>PF_SCF_1_wout_Grant!AD44+PF_SCF_1_wout_Grant!AD42+PF_SCF_1_wout_Grant!AD38</f>
        <v>32821.692913715233</v>
      </c>
      <c r="AE58" s="196">
        <f>PF_SCF_1_wout_Grant!AE44+PF_SCF_1_wout_Grant!AE42+PF_SCF_1_wout_Grant!AE38</f>
        <v>-9850.6558501319632</v>
      </c>
      <c r="AF58" s="196">
        <f>PF_SCF_1_wout_Grant!AF44+PF_SCF_1_wout_Grant!AF42+PF_SCF_1_wout_Grant!AF38</f>
        <v>-9909.4904086332826</v>
      </c>
      <c r="AG58" s="196">
        <f>PF_SCF_1_wout_Grant!AG44+PF_SCF_1_wout_Grant!AG42+PF_SCF_1_wout_Grant!AG38</f>
        <v>-9968.9133127196146</v>
      </c>
      <c r="AH58" s="196">
        <f>PF_SCF_1_wout_Grant!AH44+PF_SCF_1_wout_Grant!AH42+PF_SCF_1_wout_Grant!AH38</f>
        <v>-10028.93044584681</v>
      </c>
      <c r="AI58" s="196">
        <f>PF_SCF_1_wout_Grant!AI44+PF_SCF_1_wout_Grant!AI42+PF_SCF_1_wout_Grant!AI38</f>
        <v>-10089.547750305279</v>
      </c>
      <c r="AJ58" s="196">
        <f>PF_SCF_1_wout_Grant!AJ44+PF_SCF_1_wout_Grant!AJ42+PF_SCF_1_wout_Grant!AJ38</f>
        <v>-10150.771227808451</v>
      </c>
      <c r="AK58" s="196">
        <f>PF_SCF_1_wout_Grant!AK44+PF_SCF_1_wout_Grant!AK42+PF_SCF_1_wout_Grant!AK38</f>
        <v>-10212.606940086418</v>
      </c>
      <c r="AL58" s="196">
        <f>PF_SCF_1_wout_Grant!AL44+PF_SCF_1_wout_Grant!AL42+PF_SCF_1_wout_Grant!AL38</f>
        <v>-10275.061009487279</v>
      </c>
      <c r="AM58" s="196">
        <f>PF_SCF_1_wout_Grant!AM44+PF_SCF_1_wout_Grant!AM42+PF_SCF_1_wout_Grant!AM38</f>
        <v>-10338.139619582158</v>
      </c>
      <c r="AN58" s="196">
        <f>PF_SCF_1_wout_Grant!AN44+PF_SCF_1_wout_Grant!AN42+PF_SCF_1_wout_Grant!AN38</f>
        <v>-10401.849015777978</v>
      </c>
      <c r="AO58" s="196">
        <f>PF_SCF_1_wout_Grant!AO44+PF_SCF_1_wout_Grant!AO42+PF_SCF_1_wout_Grant!AO38</f>
        <v>-7849.9106619357672</v>
      </c>
      <c r="AP58" s="196">
        <f>PF_SCF_1_wout_Grant!AP44+PF_SCF_1_wout_Grant!AP42+PF_SCF_1_wout_Grant!AP38</f>
        <v>-9989.1525185551254</v>
      </c>
      <c r="AQ58" s="196">
        <f>PF_SCF_1_wout_Grant!AQ44+PF_SCF_1_wout_Grant!AQ42+PF_SCF_1_wout_Grant!AQ38</f>
        <v>-10089.044043740676</v>
      </c>
      <c r="AR58" s="196">
        <f>PF_SCF_1_wout_Grant!AR44+PF_SCF_1_wout_Grant!AR42+PF_SCF_1_wout_Grant!AR38</f>
        <v>-10189.934484178084</v>
      </c>
      <c r="AS58" s="196">
        <f>PF_SCF_1_wout_Grant!AS44+PF_SCF_1_wout_Grant!AS42+PF_SCF_1_wout_Grant!AS38</f>
        <v>-10291.833829019863</v>
      </c>
      <c r="AT58" s="196">
        <f>PF_SCF_1_wout_Grant!AT44+PF_SCF_1_wout_Grant!AT42+PF_SCF_1_wout_Grant!AT38</f>
        <v>-10394.752167310064</v>
      </c>
      <c r="AU58" s="196">
        <f>PF_SCF_1_wout_Grant!AU44+PF_SCF_1_wout_Grant!AU42+PF_SCF_1_wout_Grant!AU38</f>
        <v>-10498.699688983161</v>
      </c>
      <c r="AV58" s="196">
        <f>PF_SCF_1_wout_Grant!AV44+PF_SCF_1_wout_Grant!AV42+PF_SCF_1_wout_Grant!AV38</f>
        <v>-10603.686685872997</v>
      </c>
      <c r="AW58" s="196">
        <f>PF_SCF_1_wout_Grant!AW44+PF_SCF_1_wout_Grant!AW42+PF_SCF_1_wout_Grant!AW38</f>
        <v>-10709.723552731724</v>
      </c>
      <c r="AX58" s="196">
        <f>PF_SCF_1_wout_Grant!AX44+PF_SCF_1_wout_Grant!AX42+PF_SCF_1_wout_Grant!AX38</f>
        <v>-10816.820788259043</v>
      </c>
      <c r="AY58" s="196">
        <f>PF_SCF_1_wout_Grant!AY44+PF_SCF_1_wout_Grant!AY42+PF_SCF_1_wout_Grant!AY38</f>
        <v>-10924.988996141634</v>
      </c>
      <c r="AZ58" s="196">
        <f>PF_SCF_1_wout_Grant!AZ44+PF_SCF_1_wout_Grant!AZ42+PF_SCF_1_wout_Grant!AZ38</f>
        <v>-11034.23888610305</v>
      </c>
      <c r="BA58" s="196">
        <f>PF_SCF_1_wout_Grant!BA44+PF_SCF_1_wout_Grant!BA42+PF_SCF_1_wout_Grant!BA38</f>
        <v>-11144.581274964081</v>
      </c>
      <c r="BB58" s="196">
        <f>PF_SCF_1_wout_Grant!BB44+PF_SCF_1_wout_Grant!BB42+PF_SCF_1_wout_Grant!BB38</f>
        <v>-11256.027087713719</v>
      </c>
      <c r="BC58" s="196">
        <f>PF_SCF_1_wout_Grant!BC44+PF_SCF_1_wout_Grant!BC42+PF_SCF_1_wout_Grant!BC38</f>
        <v>-11368.587358590859</v>
      </c>
      <c r="BD58" s="196">
        <f>PF_SCF_1_wout_Grant!BD44+PF_SCF_1_wout_Grant!BD42+PF_SCF_1_wout_Grant!BD38</f>
        <v>-11482.273232176769</v>
      </c>
      <c r="BE58" s="196">
        <f>PF_SCF_1_wout_Grant!BE44+PF_SCF_1_wout_Grant!BE42+PF_SCF_1_wout_Grant!BE38</f>
        <v>-11597.095964498532</v>
      </c>
      <c r="BF58" s="196">
        <f>PF_SCF_1_wout_Grant!BF44+PF_SCF_1_wout_Grant!BF42+PF_SCF_1_wout_Grant!BF38</f>
        <v>-11713.066924143519</v>
      </c>
      <c r="BG58" s="196">
        <f>PF_SCF_1_wout_Grant!BG44+PF_SCF_1_wout_Grant!BG42+PF_SCF_1_wout_Grant!BG38</f>
        <v>-11830.197593384954</v>
      </c>
      <c r="BH58" s="196">
        <f>PF_SCF_1_wout_Grant!BH44+PF_SCF_1_wout_Grant!BH42+PF_SCF_1_wout_Grant!BH38</f>
        <v>-11948.499569318807</v>
      </c>
      <c r="BI58" s="196">
        <f>PF_SCF_1_wout_Grant!BI44+PF_SCF_1_wout_Grant!BI42+PF_SCF_1_wout_Grant!BI38</f>
        <v>-12067.984565011993</v>
      </c>
      <c r="BJ58" s="196">
        <f>PF_SCF_1_wout_Grant!BJ44+PF_SCF_1_wout_Grant!BJ42+PF_SCF_1_wout_Grant!BJ38</f>
        <v>-12188.664410662112</v>
      </c>
      <c r="BK58" s="196">
        <f>PF_SCF_1_wout_Grant!BK44+PF_SCF_1_wout_Grant!BK42+PF_SCF_1_wout_Grant!BK38</f>
        <v>-12310.551054768734</v>
      </c>
      <c r="BL58" s="196">
        <f>PF_SCF_1_wout_Grant!BL44+PF_SCF_1_wout_Grant!BL42+PF_SCF_1_wout_Grant!BL38</f>
        <v>-12433.656565316422</v>
      </c>
      <c r="BM58" s="196">
        <f>PF_SCF_1_wout_Grant!BM44+PF_SCF_1_wout_Grant!BM42+PF_SCF_1_wout_Grant!BM38</f>
        <v>-12557.993130969582</v>
      </c>
      <c r="BN58" s="196">
        <f>PF_SCF_1_wout_Grant!BN44+PF_SCF_1_wout_Grant!BN42+PF_SCF_1_wout_Grant!BN38</f>
        <v>-12683.57306227928</v>
      </c>
      <c r="BO58" s="196">
        <f>PF_SCF_1_wout_Grant!BO44+PF_SCF_1_wout_Grant!BO42+PF_SCF_1_wout_Grant!BO38</f>
        <v>-12810.408792902072</v>
      </c>
      <c r="BP58" s="196">
        <f>PF_SCF_1_wout_Grant!BP44+PF_SCF_1_wout_Grant!BP42+PF_SCF_1_wout_Grant!BP38</f>
        <v>-12938.512880831095</v>
      </c>
      <c r="BQ58" s="196">
        <f>PF_SCF_1_wout_Grant!BQ44+PF_SCF_1_wout_Grant!BQ42+PF_SCF_1_wout_Grant!BQ38</f>
        <v>-13067.898009639404</v>
      </c>
      <c r="BR58" s="196">
        <f>PF_SCF_1_wout_Grant!BR44+PF_SCF_1_wout_Grant!BR42+PF_SCF_1_wout_Grant!BR38</f>
        <v>-13198.5769897358</v>
      </c>
      <c r="BS58" s="196">
        <f>PF_SCF_1_wout_Grant!BS44+PF_SCF_1_wout_Grant!BS42+PF_SCF_1_wout_Grant!BS38</f>
        <v>-13330.562759633158</v>
      </c>
      <c r="BT58" s="196">
        <f>PF_SCF_1_wout_Grant!BT44+PF_SCF_1_wout_Grant!BT42+PF_SCF_1_wout_Grant!BT38</f>
        <v>-13463.86838722949</v>
      </c>
      <c r="BU58" s="196">
        <f>PF_SCF_1_wout_Grant!BU44+PF_SCF_1_wout_Grant!BU42+PF_SCF_1_wout_Grant!BU38</f>
        <v>-13598.507071101787</v>
      </c>
      <c r="BV58" s="196">
        <f>PF_SCF_1_wout_Grant!BV44+PF_SCF_1_wout_Grant!BV42+PF_SCF_1_wout_Grant!BV38</f>
        <v>-13734.4921418128</v>
      </c>
      <c r="BW58" s="196">
        <f>PF_SCF_1_wout_Grant!BW44+PF_SCF_1_wout_Grant!BW42+PF_SCF_1_wout_Grant!BW38</f>
        <v>-13871.837063230931</v>
      </c>
      <c r="BX58" s="196">
        <f>PF_SCF_1_wout_Grant!BX44+PF_SCF_1_wout_Grant!BX42+PF_SCF_1_wout_Grant!BX38</f>
        <v>-14010.555433863239</v>
      </c>
      <c r="BY58" s="196">
        <f>PF_SCF_1_wout_Grant!BY44+PF_SCF_1_wout_Grant!BY42+PF_SCF_1_wout_Grant!BY38</f>
        <v>-14150.660988201871</v>
      </c>
      <c r="BZ58" s="196">
        <f>PF_SCF_1_wout_Grant!BZ44+PF_SCF_1_wout_Grant!BZ42+PF_SCF_1_wout_Grant!BZ38</f>
        <v>-14292.167598083892</v>
      </c>
      <c r="CA58" s="196">
        <f>PF_SCF_1_wout_Grant!CA44+PF_SCF_1_wout_Grant!CA42+PF_SCF_1_wout_Grant!CA38</f>
        <v>-14435.089274064729</v>
      </c>
      <c r="CB58" s="196">
        <f>PF_SCF_1_wout_Grant!CB44+PF_SCF_1_wout_Grant!CB42+PF_SCF_1_wout_Grant!CB38</f>
        <v>-14579.440166805376</v>
      </c>
      <c r="CC58" s="196">
        <f>PF_SCF_1_wout_Grant!CC44+PF_SCF_1_wout_Grant!CC42+PF_SCF_1_wout_Grant!CC38</f>
        <v>-14725.234568473432</v>
      </c>
      <c r="CD58" s="196">
        <f>PF_SCF_1_wout_Grant!CD44+PF_SCF_1_wout_Grant!CD42+PF_SCF_1_wout_Grant!CD38</f>
        <v>-14872.486914158166</v>
      </c>
      <c r="CE58" s="196">
        <f>PF_SCF_1_wout_Grant!CE44+PF_SCF_1_wout_Grant!CE42+PF_SCF_1_wout_Grant!CE38</f>
        <v>-15021.211783299746</v>
      </c>
      <c r="CF58" s="196">
        <f>PF_SCF_1_wout_Grant!CF44+PF_SCF_1_wout_Grant!CF42+PF_SCF_1_wout_Grant!CF38</f>
        <v>-15171.423901132745</v>
      </c>
      <c r="CG58" s="196">
        <f>PF_SCF_1_wout_Grant!CG44+PF_SCF_1_wout_Grant!CG42+PF_SCF_1_wout_Grant!CG38</f>
        <v>-15323.13814014407</v>
      </c>
      <c r="CH58" s="196">
        <f>PF_SCF_1_wout_Grant!CH44+PF_SCF_1_wout_Grant!CH42+PF_SCF_1_wout_Grant!CH38</f>
        <v>-15476.369521545512</v>
      </c>
      <c r="CI58" s="196">
        <f>PF_SCF_1_wout_Grant!CI44+PF_SCF_1_wout_Grant!CI42+PF_SCF_1_wout_Grant!CI38</f>
        <v>-15631.133216760965</v>
      </c>
      <c r="CJ58" s="196">
        <f>PF_SCF_1_wout_Grant!CJ44+PF_SCF_1_wout_Grant!CJ42+PF_SCF_1_wout_Grant!CJ38</f>
        <v>-15787.444548928575</v>
      </c>
      <c r="CK58" s="196">
        <f>PF_SCF_1_wout_Grant!CK44+PF_SCF_1_wout_Grant!CK42+PF_SCF_1_wout_Grant!CK38</f>
        <v>-15945.318994417863</v>
      </c>
      <c r="CL58" s="196">
        <f>PF_SCF_1_wout_Grant!CL44+PF_SCF_1_wout_Grant!CL42+PF_SCF_1_wout_Grant!CL38</f>
        <v>-16104.772184362042</v>
      </c>
      <c r="CM58" s="196">
        <f>PF_SCF_1_wout_Grant!CM44+PF_SCF_1_wout_Grant!CM42+PF_SCF_1_wout_Grant!CM38</f>
        <v>-16265.819906205659</v>
      </c>
      <c r="CN58" s="196">
        <f>PF_SCF_1_wout_Grant!CN44+PF_SCF_1_wout_Grant!CN42+PF_SCF_1_wout_Grant!CN38</f>
        <v>-16428.478105267717</v>
      </c>
      <c r="CO58" s="196">
        <f>PF_SCF_1_wout_Grant!CO44+PF_SCF_1_wout_Grant!CO42+PF_SCF_1_wout_Grant!CO38</f>
        <v>-16592.762886320394</v>
      </c>
      <c r="CP58" s="196">
        <f>PF_SCF_1_wout_Grant!CP44+PF_SCF_1_wout_Grant!CP42+PF_SCF_1_wout_Grant!CP38</f>
        <v>-16758.6905151836</v>
      </c>
      <c r="CQ58" s="196">
        <f>PF_SCF_1_wout_Grant!CQ44+PF_SCF_1_wout_Grant!CQ42+PF_SCF_1_wout_Grant!CQ38</f>
        <v>-16926.277420335435</v>
      </c>
      <c r="CR58" s="196">
        <f>PF_SCF_1_wout_Grant!CR44+PF_SCF_1_wout_Grant!CR42+PF_SCF_1_wout_Grant!CR38</f>
        <v>-17095.540194538789</v>
      </c>
      <c r="CS58" s="196">
        <f>PF_SCF_1_wout_Grant!CS44+PF_SCF_1_wout_Grant!CS42+PF_SCF_1_wout_Grant!CS38</f>
        <v>-17266.495596484179</v>
      </c>
      <c r="CT58" s="196">
        <f>PF_SCF_1_wout_Grant!CT44+PF_SCF_1_wout_Grant!CT42+PF_SCF_1_wout_Grant!CT38</f>
        <v>-17439.160552449019</v>
      </c>
      <c r="CU58" s="196">
        <f>PF_SCF_1_wout_Grant!CU44+PF_SCF_1_wout_Grant!CU42+PF_SCF_1_wout_Grant!CU38</f>
        <v>-17613.552157973507</v>
      </c>
      <c r="CV58" s="196">
        <f>PF_SCF_1_wout_Grant!CV44+PF_SCF_1_wout_Grant!CV42+PF_SCF_1_wout_Grant!CV38</f>
        <v>-17789.687679553244</v>
      </c>
      <c r="CW58" s="196">
        <f>PF_SCF_1_wout_Grant!CW44+PF_SCF_1_wout_Grant!CW42+PF_SCF_1_wout_Grant!CW38</f>
        <v>-17967.584556348778</v>
      </c>
      <c r="CX58" s="196">
        <f>PF_SCF_1_wout_Grant!CX44+PF_SCF_1_wout_Grant!CX42+PF_SCF_1_wout_Grant!CX38</f>
        <v>-18147.260401912263</v>
      </c>
      <c r="CY58" s="196">
        <f>PF_SCF_1_wout_Grant!CY44+PF_SCF_1_wout_Grant!CY42+PF_SCF_1_wout_Grant!CY38</f>
        <v>-18328.733005931386</v>
      </c>
      <c r="CZ58" s="196">
        <f>PF_SCF_1_wout_Grant!CZ44+PF_SCF_1_wout_Grant!CZ42+PF_SCF_1_wout_Grant!CZ38</f>
        <v>-18512.020335990703</v>
      </c>
      <c r="DA58" s="196">
        <f>PF_SCF_1_wout_Grant!DA44+PF_SCF_1_wout_Grant!DA42+PF_SCF_1_wout_Grant!DA38</f>
        <v>-18697.14053935061</v>
      </c>
      <c r="DB58" s="196">
        <f>PF_SCF_1_wout_Grant!DB44+PF_SCF_1_wout_Grant!DB42+PF_SCF_1_wout_Grant!DB38</f>
        <v>-18884.111944744116</v>
      </c>
      <c r="DC58" s="196">
        <f>PF_SCF_1_wout_Grant!DC44+PF_SCF_1_wout_Grant!DC42+PF_SCF_1_wout_Grant!DC38</f>
        <v>-19072.953064191555</v>
      </c>
      <c r="DD58" s="196">
        <f>PF_SCF_1_wout_Grant!DD44+PF_SCF_1_wout_Grant!DD42+PF_SCF_1_wout_Grant!DD38</f>
        <v>-19263.682594833474</v>
      </c>
      <c r="DE58" s="196">
        <f>PF_SCF_1_wout_Grant!DE44+PF_SCF_1_wout_Grant!DE42+PF_SCF_1_wout_Grant!DE38</f>
        <v>-19456.319420781805</v>
      </c>
      <c r="DF58" s="196">
        <f>PF_SCF_1_wout_Grant!DF44+PF_SCF_1_wout_Grant!DF42+PF_SCF_1_wout_Grant!DF38</f>
        <v>-19650.882614989627</v>
      </c>
      <c r="DG58" s="196">
        <f>PF_SCF_1_wout_Grant!DG44+PF_SCF_1_wout_Grant!DG42+PF_SCF_1_wout_Grant!DG38</f>
        <v>-19847.39144113952</v>
      </c>
      <c r="DH58" s="196">
        <f>PF_SCF_1_wout_Grant!DH44+PF_SCF_1_wout_Grant!DH42+PF_SCF_1_wout_Grant!DH38</f>
        <v>-20045.865355550915</v>
      </c>
      <c r="DI58" s="196">
        <f>PF_SCF_1_wout_Grant!DI44+PF_SCF_1_wout_Grant!DI42+PF_SCF_1_wout_Grant!DI38</f>
        <v>-20246.324009106422</v>
      </c>
      <c r="DJ58" s="196">
        <f>PF_SCF_1_wout_Grant!DJ44+PF_SCF_1_wout_Grant!DJ42+PF_SCF_1_wout_Grant!DJ38</f>
        <v>-20448.787249197489</v>
      </c>
      <c r="DK58" s="196">
        <f>PF_SCF_1_wout_Grant!DK44+PF_SCF_1_wout_Grant!DK42+PF_SCF_1_wout_Grant!DK38</f>
        <v>-20653.275121689465</v>
      </c>
      <c r="DL58" s="196">
        <f>PF_SCF_1_wout_Grant!DL44+PF_SCF_1_wout_Grant!DL42+PF_SCF_1_wout_Grant!DL38</f>
        <v>-20859.80787290636</v>
      </c>
      <c r="DM58" s="196">
        <f>PF_SCF_1_wout_Grant!DM44+PF_SCF_1_wout_Grant!DM42+PF_SCF_1_wout_Grant!DM38</f>
        <v>-21068.405951635425</v>
      </c>
      <c r="DN58" s="196">
        <f>PF_SCF_1_wout_Grant!DN44+PF_SCF_1_wout_Grant!DN42+PF_SCF_1_wout_Grant!DN38</f>
        <v>-21279.090011151777</v>
      </c>
      <c r="DO58" s="196">
        <f>PF_SCF_1_wout_Grant!DO44+PF_SCF_1_wout_Grant!DO42+PF_SCF_1_wout_Grant!DO38</f>
        <v>-21491.880911263295</v>
      </c>
      <c r="DP58" s="196">
        <f>PF_SCF_1_wout_Grant!DP44+PF_SCF_1_wout_Grant!DP42+PF_SCF_1_wout_Grant!DP38</f>
        <v>-21706.799720375926</v>
      </c>
      <c r="DQ58" s="196">
        <f>PF_SCF_1_wout_Grant!DQ44+PF_SCF_1_wout_Grant!DQ42+PF_SCF_1_wout_Grant!DQ38</f>
        <v>-21923.867717579684</v>
      </c>
      <c r="DR58" s="196">
        <f>PF_SCF_1_wout_Grant!DR44+PF_SCF_1_wout_Grant!DR42+PF_SCF_1_wout_Grant!DR38</f>
        <v>-22143.106394755483</v>
      </c>
      <c r="DS58" s="196">
        <f>PF_SCF_1_wout_Grant!DS44+PF_SCF_1_wout_Grant!DS42+PF_SCF_1_wout_Grant!DS38</f>
        <v>-22364.537458703042</v>
      </c>
      <c r="DT58" s="196">
        <f>PF_SCF_1_wout_Grant!DT44+PF_SCF_1_wout_Grant!DT42+PF_SCF_1_wout_Grant!DT38</f>
        <v>-22588.18283329007</v>
      </c>
      <c r="DU58" s="196">
        <f>PF_SCF_1_wout_Grant!DU44+PF_SCF_1_wout_Grant!DU42+PF_SCF_1_wout_Grant!DU38</f>
        <v>-359428.51464082074</v>
      </c>
      <c r="DV58" s="196">
        <f>PF_SCF_1_wout_Grant!DV44+PF_SCF_1_wout_Grant!DV42+PF_SCF_1_wout_Grant!DV38</f>
        <v>-596482.71040480409</v>
      </c>
      <c r="DW58" s="196">
        <f>PF_SCF_1_wout_Grant!DW44+PF_SCF_1_wout_Grant!DW42+PF_SCF_1_wout_Grant!DW38</f>
        <v>-25278.8161479519</v>
      </c>
      <c r="DX58" s="196">
        <f>PF_SCF_1_wout_Grant!DX44+PF_SCF_1_wout_Grant!DX42+PF_SCF_1_wout_Grant!DX38</f>
        <v>-123392.78630283117</v>
      </c>
      <c r="DY58" s="196">
        <f>PF_SCF_1_wout_Grant!DY44+PF_SCF_1_wout_Grant!DY42+PF_SCF_1_wout_Grant!DY38</f>
        <v>-141341.1856005505</v>
      </c>
      <c r="DZ58" s="196">
        <f>PF_SCF_1_wout_Grant!DZ44+PF_SCF_1_wout_Grant!DZ42+PF_SCF_1_wout_Grant!DZ38</f>
        <v>-159266.78572322865</v>
      </c>
      <c r="EA58" s="196">
        <f>PF_SCF_1_wout_Grant!EA44+PF_SCF_1_wout_Grant!EA42+PF_SCF_1_wout_Grant!EA38</f>
        <v>-179465.80062159908</v>
      </c>
      <c r="EB58" s="196">
        <f>PF_SCF_1_wout_Grant!EB44+PF_SCF_1_wout_Grant!EB42+PF_SCF_1_wout_Grant!EB38</f>
        <v>-202226.55619309144</v>
      </c>
      <c r="EC58" s="196">
        <f>PF_SCF_1_wout_Grant!EC44+PF_SCF_1_wout_Grant!EC42+PF_SCF_1_wout_Grant!EC38</f>
        <v>-227873.94527576474</v>
      </c>
      <c r="ED58" s="196">
        <f>PF_SCF_1_wout_Grant!ED44+PF_SCF_1_wout_Grant!ED42+PF_SCF_1_wout_Grant!ED38</f>
        <v>-256774.06525165439</v>
      </c>
    </row>
    <row r="59" spans="2:134" hidden="1" outlineLevel="1">
      <c r="B59" t="s">
        <v>231</v>
      </c>
      <c r="E59" s="196">
        <f t="shared" ref="E59:BP59" si="45">E37*(E38)</f>
        <v>0</v>
      </c>
      <c r="F59" s="196">
        <f t="shared" si="45"/>
        <v>0</v>
      </c>
      <c r="G59" s="196">
        <f t="shared" si="45"/>
        <v>0</v>
      </c>
      <c r="H59" s="196">
        <f t="shared" si="45"/>
        <v>0</v>
      </c>
      <c r="I59" s="196">
        <f t="shared" si="45"/>
        <v>0</v>
      </c>
      <c r="J59" s="196">
        <f t="shared" si="45"/>
        <v>0</v>
      </c>
      <c r="K59" s="196">
        <f t="shared" si="45"/>
        <v>0</v>
      </c>
      <c r="L59" s="196">
        <f t="shared" si="45"/>
        <v>0</v>
      </c>
      <c r="M59" s="196">
        <f t="shared" si="45"/>
        <v>0</v>
      </c>
      <c r="N59" s="196">
        <f t="shared" si="45"/>
        <v>0</v>
      </c>
      <c r="O59" s="196">
        <f t="shared" si="45"/>
        <v>0</v>
      </c>
      <c r="P59" s="196">
        <f t="shared" si="45"/>
        <v>0</v>
      </c>
      <c r="Q59" s="196">
        <f t="shared" si="45"/>
        <v>0</v>
      </c>
      <c r="R59" s="196">
        <f t="shared" si="45"/>
        <v>0</v>
      </c>
      <c r="S59" s="196">
        <f t="shared" si="45"/>
        <v>0</v>
      </c>
      <c r="T59" s="196">
        <f t="shared" si="45"/>
        <v>0</v>
      </c>
      <c r="U59" s="196">
        <f t="shared" si="45"/>
        <v>0</v>
      </c>
      <c r="V59" s="196">
        <f t="shared" si="45"/>
        <v>0</v>
      </c>
      <c r="W59" s="196">
        <f t="shared" si="45"/>
        <v>0</v>
      </c>
      <c r="X59" s="196">
        <f t="shared" si="45"/>
        <v>0</v>
      </c>
      <c r="Y59" s="196">
        <f t="shared" si="45"/>
        <v>0</v>
      </c>
      <c r="Z59" s="196">
        <f t="shared" si="45"/>
        <v>0</v>
      </c>
      <c r="AA59" s="196">
        <f t="shared" si="45"/>
        <v>0</v>
      </c>
      <c r="AB59" s="196">
        <f t="shared" si="45"/>
        <v>0</v>
      </c>
      <c r="AC59" s="196">
        <f t="shared" si="45"/>
        <v>0</v>
      </c>
      <c r="AD59" s="196">
        <f t="shared" si="45"/>
        <v>0</v>
      </c>
      <c r="AE59" s="196">
        <f t="shared" si="45"/>
        <v>0</v>
      </c>
      <c r="AF59" s="196">
        <f t="shared" si="45"/>
        <v>0</v>
      </c>
      <c r="AG59" s="196">
        <f t="shared" si="45"/>
        <v>0</v>
      </c>
      <c r="AH59" s="196">
        <f t="shared" si="45"/>
        <v>0</v>
      </c>
      <c r="AI59" s="196">
        <f t="shared" si="45"/>
        <v>0</v>
      </c>
      <c r="AJ59" s="196">
        <f t="shared" si="45"/>
        <v>0</v>
      </c>
      <c r="AK59" s="196">
        <f t="shared" si="45"/>
        <v>0</v>
      </c>
      <c r="AL59" s="196">
        <f t="shared" si="45"/>
        <v>0</v>
      </c>
      <c r="AM59" s="196">
        <f t="shared" si="45"/>
        <v>0</v>
      </c>
      <c r="AN59" s="196">
        <f t="shared" si="45"/>
        <v>0</v>
      </c>
      <c r="AO59" s="196">
        <f t="shared" si="45"/>
        <v>0</v>
      </c>
      <c r="AP59" s="196">
        <f t="shared" si="45"/>
        <v>0</v>
      </c>
      <c r="AQ59" s="196">
        <f t="shared" si="45"/>
        <v>0</v>
      </c>
      <c r="AR59" s="196">
        <f t="shared" si="45"/>
        <v>0</v>
      </c>
      <c r="AS59" s="196">
        <f t="shared" si="45"/>
        <v>0</v>
      </c>
      <c r="AT59" s="196">
        <f t="shared" si="45"/>
        <v>0</v>
      </c>
      <c r="AU59" s="196">
        <f t="shared" si="45"/>
        <v>0</v>
      </c>
      <c r="AV59" s="196">
        <f t="shared" si="45"/>
        <v>0</v>
      </c>
      <c r="AW59" s="196">
        <f t="shared" si="45"/>
        <v>0</v>
      </c>
      <c r="AX59" s="196">
        <f t="shared" si="45"/>
        <v>0</v>
      </c>
      <c r="AY59" s="196">
        <f t="shared" si="45"/>
        <v>0</v>
      </c>
      <c r="AZ59" s="196">
        <f t="shared" si="45"/>
        <v>0</v>
      </c>
      <c r="BA59" s="196">
        <f t="shared" si="45"/>
        <v>0</v>
      </c>
      <c r="BB59" s="196">
        <f t="shared" si="45"/>
        <v>0</v>
      </c>
      <c r="BC59" s="196">
        <f t="shared" si="45"/>
        <v>0</v>
      </c>
      <c r="BD59" s="196">
        <f t="shared" si="45"/>
        <v>0</v>
      </c>
      <c r="BE59" s="196">
        <f t="shared" si="45"/>
        <v>0</v>
      </c>
      <c r="BF59" s="196">
        <f t="shared" si="45"/>
        <v>0</v>
      </c>
      <c r="BG59" s="196">
        <f t="shared" si="45"/>
        <v>0</v>
      </c>
      <c r="BH59" s="196">
        <f t="shared" si="45"/>
        <v>0</v>
      </c>
      <c r="BI59" s="196">
        <f t="shared" si="45"/>
        <v>0</v>
      </c>
      <c r="BJ59" s="196">
        <f t="shared" si="45"/>
        <v>0</v>
      </c>
      <c r="BK59" s="196">
        <f t="shared" si="45"/>
        <v>0</v>
      </c>
      <c r="BL59" s="196">
        <f t="shared" si="45"/>
        <v>0</v>
      </c>
      <c r="BM59" s="196">
        <f t="shared" si="45"/>
        <v>0</v>
      </c>
      <c r="BN59" s="196">
        <f t="shared" si="45"/>
        <v>0</v>
      </c>
      <c r="BO59" s="196">
        <f t="shared" si="45"/>
        <v>0</v>
      </c>
      <c r="BP59" s="196">
        <f t="shared" si="45"/>
        <v>0</v>
      </c>
      <c r="BQ59" s="196">
        <f t="shared" ref="BQ59:EB59" si="46">BQ37*(BQ38)</f>
        <v>0</v>
      </c>
      <c r="BR59" s="196">
        <f t="shared" si="46"/>
        <v>0</v>
      </c>
      <c r="BS59" s="196">
        <f t="shared" si="46"/>
        <v>0</v>
      </c>
      <c r="BT59" s="196">
        <f t="shared" si="46"/>
        <v>0</v>
      </c>
      <c r="BU59" s="196">
        <f t="shared" si="46"/>
        <v>0</v>
      </c>
      <c r="BV59" s="196">
        <f t="shared" si="46"/>
        <v>0</v>
      </c>
      <c r="BW59" s="196">
        <f t="shared" si="46"/>
        <v>0</v>
      </c>
      <c r="BX59" s="196">
        <f t="shared" si="46"/>
        <v>0</v>
      </c>
      <c r="BY59" s="196">
        <f t="shared" si="46"/>
        <v>0</v>
      </c>
      <c r="BZ59" s="196">
        <f t="shared" si="46"/>
        <v>0</v>
      </c>
      <c r="CA59" s="196">
        <f t="shared" si="46"/>
        <v>0</v>
      </c>
      <c r="CB59" s="196">
        <f t="shared" si="46"/>
        <v>0</v>
      </c>
      <c r="CC59" s="196">
        <f t="shared" si="46"/>
        <v>0</v>
      </c>
      <c r="CD59" s="196">
        <f t="shared" si="46"/>
        <v>0</v>
      </c>
      <c r="CE59" s="196">
        <f t="shared" si="46"/>
        <v>0</v>
      </c>
      <c r="CF59" s="196">
        <f t="shared" si="46"/>
        <v>0</v>
      </c>
      <c r="CG59" s="196">
        <f t="shared" si="46"/>
        <v>0</v>
      </c>
      <c r="CH59" s="196">
        <f t="shared" si="46"/>
        <v>0</v>
      </c>
      <c r="CI59" s="196">
        <f t="shared" si="46"/>
        <v>0</v>
      </c>
      <c r="CJ59" s="196">
        <f t="shared" si="46"/>
        <v>0</v>
      </c>
      <c r="CK59" s="196">
        <f t="shared" si="46"/>
        <v>0</v>
      </c>
      <c r="CL59" s="196">
        <f t="shared" si="46"/>
        <v>0</v>
      </c>
      <c r="CM59" s="196">
        <f t="shared" si="46"/>
        <v>0</v>
      </c>
      <c r="CN59" s="196">
        <f t="shared" si="46"/>
        <v>0</v>
      </c>
      <c r="CO59" s="196">
        <f t="shared" si="46"/>
        <v>0</v>
      </c>
      <c r="CP59" s="196">
        <f t="shared" si="46"/>
        <v>0</v>
      </c>
      <c r="CQ59" s="196">
        <f t="shared" si="46"/>
        <v>0</v>
      </c>
      <c r="CR59" s="196">
        <f t="shared" si="46"/>
        <v>0</v>
      </c>
      <c r="CS59" s="196">
        <f t="shared" si="46"/>
        <v>0</v>
      </c>
      <c r="CT59" s="196">
        <f t="shared" si="46"/>
        <v>0</v>
      </c>
      <c r="CU59" s="196">
        <f t="shared" si="46"/>
        <v>0</v>
      </c>
      <c r="CV59" s="196">
        <f t="shared" si="46"/>
        <v>0</v>
      </c>
      <c r="CW59" s="196">
        <f t="shared" si="46"/>
        <v>0</v>
      </c>
      <c r="CX59" s="196">
        <f t="shared" si="46"/>
        <v>0</v>
      </c>
      <c r="CY59" s="196">
        <f t="shared" si="46"/>
        <v>0</v>
      </c>
      <c r="CZ59" s="196">
        <f t="shared" si="46"/>
        <v>0</v>
      </c>
      <c r="DA59" s="196">
        <f t="shared" si="46"/>
        <v>0</v>
      </c>
      <c r="DB59" s="196">
        <f t="shared" si="46"/>
        <v>0</v>
      </c>
      <c r="DC59" s="196">
        <f t="shared" si="46"/>
        <v>0</v>
      </c>
      <c r="DD59" s="196">
        <f t="shared" si="46"/>
        <v>0</v>
      </c>
      <c r="DE59" s="196">
        <f t="shared" si="46"/>
        <v>0</v>
      </c>
      <c r="DF59" s="196">
        <f t="shared" si="46"/>
        <v>0</v>
      </c>
      <c r="DG59" s="196">
        <f t="shared" si="46"/>
        <v>0</v>
      </c>
      <c r="DH59" s="196">
        <f t="shared" si="46"/>
        <v>0</v>
      </c>
      <c r="DI59" s="196">
        <f t="shared" si="46"/>
        <v>0</v>
      </c>
      <c r="DJ59" s="196">
        <f t="shared" si="46"/>
        <v>0</v>
      </c>
      <c r="DK59" s="196">
        <f t="shared" si="46"/>
        <v>0</v>
      </c>
      <c r="DL59" s="196">
        <f t="shared" si="46"/>
        <v>0</v>
      </c>
      <c r="DM59" s="196">
        <f t="shared" si="46"/>
        <v>0</v>
      </c>
      <c r="DN59" s="196">
        <f t="shared" si="46"/>
        <v>0</v>
      </c>
      <c r="DO59" s="196">
        <f t="shared" si="46"/>
        <v>0</v>
      </c>
      <c r="DP59" s="196">
        <f t="shared" si="46"/>
        <v>0</v>
      </c>
      <c r="DQ59" s="196">
        <f t="shared" si="46"/>
        <v>0</v>
      </c>
      <c r="DR59" s="196">
        <f t="shared" si="46"/>
        <v>0</v>
      </c>
      <c r="DS59" s="196">
        <f t="shared" si="46"/>
        <v>0</v>
      </c>
      <c r="DT59" s="196">
        <f t="shared" si="46"/>
        <v>0</v>
      </c>
      <c r="DU59" s="196">
        <f t="shared" si="46"/>
        <v>0</v>
      </c>
      <c r="DV59" s="196">
        <f t="shared" si="46"/>
        <v>0</v>
      </c>
      <c r="DW59" s="196">
        <f t="shared" si="46"/>
        <v>0</v>
      </c>
      <c r="DX59" s="196">
        <f t="shared" si="46"/>
        <v>0</v>
      </c>
      <c r="DY59" s="196">
        <f t="shared" si="46"/>
        <v>0</v>
      </c>
      <c r="DZ59" s="196">
        <f t="shared" si="46"/>
        <v>0</v>
      </c>
      <c r="EA59" s="196">
        <f t="shared" si="46"/>
        <v>0</v>
      </c>
      <c r="EB59" s="196">
        <f t="shared" si="46"/>
        <v>0</v>
      </c>
      <c r="EC59" s="196">
        <f t="shared" ref="EC59:ED59" si="47">EC37*(EC38)</f>
        <v>0</v>
      </c>
      <c r="ED59" s="196">
        <f t="shared" si="47"/>
        <v>0</v>
      </c>
    </row>
    <row r="60" spans="2:134" hidden="1" outlineLevel="1">
      <c r="B60" t="s">
        <v>232</v>
      </c>
      <c r="E60" s="196">
        <f t="shared" ref="E60:BP60" si="48">-E31</f>
        <v>0</v>
      </c>
      <c r="F60" s="196">
        <f t="shared" si="48"/>
        <v>0</v>
      </c>
      <c r="G60" s="196">
        <f t="shared" si="48"/>
        <v>0</v>
      </c>
      <c r="H60" s="196">
        <f t="shared" si="48"/>
        <v>0</v>
      </c>
      <c r="I60" s="196">
        <f t="shared" si="48"/>
        <v>0</v>
      </c>
      <c r="J60" s="196">
        <f t="shared" si="48"/>
        <v>0</v>
      </c>
      <c r="K60" s="196">
        <f t="shared" si="48"/>
        <v>0</v>
      </c>
      <c r="L60" s="196">
        <f t="shared" si="48"/>
        <v>0</v>
      </c>
      <c r="M60" s="196">
        <f t="shared" si="48"/>
        <v>0</v>
      </c>
      <c r="N60" s="196">
        <f t="shared" si="48"/>
        <v>0</v>
      </c>
      <c r="O60" s="196">
        <f t="shared" si="48"/>
        <v>0</v>
      </c>
      <c r="P60" s="196">
        <f t="shared" si="48"/>
        <v>0</v>
      </c>
      <c r="Q60" s="196">
        <f t="shared" si="48"/>
        <v>0</v>
      </c>
      <c r="R60" s="196">
        <f t="shared" si="48"/>
        <v>0</v>
      </c>
      <c r="S60" s="196">
        <f t="shared" si="48"/>
        <v>0</v>
      </c>
      <c r="T60" s="196">
        <f t="shared" si="48"/>
        <v>0</v>
      </c>
      <c r="U60" s="196">
        <f t="shared" si="48"/>
        <v>0</v>
      </c>
      <c r="V60" s="196">
        <f t="shared" si="48"/>
        <v>0</v>
      </c>
      <c r="W60" s="196">
        <f t="shared" si="48"/>
        <v>0</v>
      </c>
      <c r="X60" s="196">
        <f t="shared" si="48"/>
        <v>0</v>
      </c>
      <c r="Y60" s="196">
        <f t="shared" si="48"/>
        <v>0</v>
      </c>
      <c r="Z60" s="196">
        <f t="shared" si="48"/>
        <v>0</v>
      </c>
      <c r="AA60" s="196">
        <f t="shared" si="48"/>
        <v>0</v>
      </c>
      <c r="AB60" s="196">
        <f t="shared" si="48"/>
        <v>0</v>
      </c>
      <c r="AC60" s="196">
        <f t="shared" si="48"/>
        <v>0</v>
      </c>
      <c r="AD60" s="196">
        <f t="shared" si="48"/>
        <v>0</v>
      </c>
      <c r="AE60" s="196">
        <f t="shared" si="48"/>
        <v>0</v>
      </c>
      <c r="AF60" s="196">
        <f t="shared" si="48"/>
        <v>0</v>
      </c>
      <c r="AG60" s="196">
        <f t="shared" si="48"/>
        <v>0</v>
      </c>
      <c r="AH60" s="196">
        <f t="shared" si="48"/>
        <v>0</v>
      </c>
      <c r="AI60" s="196">
        <f t="shared" si="48"/>
        <v>0</v>
      </c>
      <c r="AJ60" s="196">
        <f t="shared" si="48"/>
        <v>0</v>
      </c>
      <c r="AK60" s="196">
        <f t="shared" si="48"/>
        <v>0</v>
      </c>
      <c r="AL60" s="196">
        <f t="shared" si="48"/>
        <v>0</v>
      </c>
      <c r="AM60" s="196">
        <f t="shared" si="48"/>
        <v>0</v>
      </c>
      <c r="AN60" s="196">
        <f t="shared" si="48"/>
        <v>0</v>
      </c>
      <c r="AO60" s="196">
        <f t="shared" si="48"/>
        <v>0</v>
      </c>
      <c r="AP60" s="196">
        <f t="shared" si="48"/>
        <v>0</v>
      </c>
      <c r="AQ60" s="196">
        <f t="shared" si="48"/>
        <v>0</v>
      </c>
      <c r="AR60" s="196">
        <f t="shared" si="48"/>
        <v>0</v>
      </c>
      <c r="AS60" s="196">
        <f t="shared" si="48"/>
        <v>0</v>
      </c>
      <c r="AT60" s="196">
        <f t="shared" si="48"/>
        <v>0</v>
      </c>
      <c r="AU60" s="196">
        <f t="shared" si="48"/>
        <v>0</v>
      </c>
      <c r="AV60" s="196">
        <f t="shared" si="48"/>
        <v>0</v>
      </c>
      <c r="AW60" s="196">
        <f t="shared" si="48"/>
        <v>0</v>
      </c>
      <c r="AX60" s="196">
        <f t="shared" si="48"/>
        <v>0</v>
      </c>
      <c r="AY60" s="196">
        <f t="shared" si="48"/>
        <v>0</v>
      </c>
      <c r="AZ60" s="196">
        <f t="shared" si="48"/>
        <v>0</v>
      </c>
      <c r="BA60" s="196">
        <f t="shared" si="48"/>
        <v>0</v>
      </c>
      <c r="BB60" s="196">
        <f t="shared" si="48"/>
        <v>0</v>
      </c>
      <c r="BC60" s="196">
        <f t="shared" si="48"/>
        <v>0</v>
      </c>
      <c r="BD60" s="196">
        <f t="shared" si="48"/>
        <v>0</v>
      </c>
      <c r="BE60" s="196">
        <f t="shared" si="48"/>
        <v>0</v>
      </c>
      <c r="BF60" s="196">
        <f t="shared" si="48"/>
        <v>0</v>
      </c>
      <c r="BG60" s="196">
        <f t="shared" si="48"/>
        <v>0</v>
      </c>
      <c r="BH60" s="196">
        <f t="shared" si="48"/>
        <v>0</v>
      </c>
      <c r="BI60" s="196">
        <f t="shared" si="48"/>
        <v>0</v>
      </c>
      <c r="BJ60" s="196">
        <f t="shared" si="48"/>
        <v>0</v>
      </c>
      <c r="BK60" s="196">
        <f t="shared" si="48"/>
        <v>0</v>
      </c>
      <c r="BL60" s="196">
        <f t="shared" si="48"/>
        <v>0</v>
      </c>
      <c r="BM60" s="196">
        <f t="shared" si="48"/>
        <v>0</v>
      </c>
      <c r="BN60" s="196">
        <f t="shared" si="48"/>
        <v>0</v>
      </c>
      <c r="BO60" s="196">
        <f t="shared" si="48"/>
        <v>0</v>
      </c>
      <c r="BP60" s="196">
        <f t="shared" si="48"/>
        <v>0</v>
      </c>
      <c r="BQ60" s="196">
        <f t="shared" ref="BQ60:EB60" si="49">-BQ31</f>
        <v>0</v>
      </c>
      <c r="BR60" s="196">
        <f t="shared" si="49"/>
        <v>0</v>
      </c>
      <c r="BS60" s="196">
        <f t="shared" si="49"/>
        <v>0</v>
      </c>
      <c r="BT60" s="196">
        <f t="shared" si="49"/>
        <v>0</v>
      </c>
      <c r="BU60" s="196">
        <f t="shared" si="49"/>
        <v>0</v>
      </c>
      <c r="BV60" s="196">
        <f t="shared" si="49"/>
        <v>0</v>
      </c>
      <c r="BW60" s="196">
        <f t="shared" si="49"/>
        <v>0</v>
      </c>
      <c r="BX60" s="196">
        <f t="shared" si="49"/>
        <v>0</v>
      </c>
      <c r="BY60" s="196">
        <f t="shared" si="49"/>
        <v>0</v>
      </c>
      <c r="BZ60" s="196">
        <f t="shared" si="49"/>
        <v>0</v>
      </c>
      <c r="CA60" s="196">
        <f t="shared" si="49"/>
        <v>0</v>
      </c>
      <c r="CB60" s="196">
        <f t="shared" si="49"/>
        <v>0</v>
      </c>
      <c r="CC60" s="196">
        <f t="shared" si="49"/>
        <v>0</v>
      </c>
      <c r="CD60" s="196">
        <f t="shared" si="49"/>
        <v>0</v>
      </c>
      <c r="CE60" s="196">
        <f t="shared" si="49"/>
        <v>0</v>
      </c>
      <c r="CF60" s="196">
        <f t="shared" si="49"/>
        <v>0</v>
      </c>
      <c r="CG60" s="196">
        <f t="shared" si="49"/>
        <v>0</v>
      </c>
      <c r="CH60" s="196">
        <f t="shared" si="49"/>
        <v>0</v>
      </c>
      <c r="CI60" s="196">
        <f t="shared" si="49"/>
        <v>0</v>
      </c>
      <c r="CJ60" s="196">
        <f t="shared" si="49"/>
        <v>0</v>
      </c>
      <c r="CK60" s="196">
        <f t="shared" si="49"/>
        <v>0</v>
      </c>
      <c r="CL60" s="196">
        <f t="shared" si="49"/>
        <v>0</v>
      </c>
      <c r="CM60" s="196">
        <f t="shared" si="49"/>
        <v>0</v>
      </c>
      <c r="CN60" s="196">
        <f t="shared" si="49"/>
        <v>0</v>
      </c>
      <c r="CO60" s="196">
        <f t="shared" si="49"/>
        <v>0</v>
      </c>
      <c r="CP60" s="196">
        <f t="shared" si="49"/>
        <v>0</v>
      </c>
      <c r="CQ60" s="196">
        <f t="shared" si="49"/>
        <v>0</v>
      </c>
      <c r="CR60" s="196">
        <f t="shared" si="49"/>
        <v>0</v>
      </c>
      <c r="CS60" s="196">
        <f t="shared" si="49"/>
        <v>0</v>
      </c>
      <c r="CT60" s="196">
        <f t="shared" si="49"/>
        <v>0</v>
      </c>
      <c r="CU60" s="196">
        <f t="shared" si="49"/>
        <v>0</v>
      </c>
      <c r="CV60" s="196">
        <f t="shared" si="49"/>
        <v>0</v>
      </c>
      <c r="CW60" s="196">
        <f t="shared" si="49"/>
        <v>0</v>
      </c>
      <c r="CX60" s="196">
        <f t="shared" si="49"/>
        <v>0</v>
      </c>
      <c r="CY60" s="196">
        <f t="shared" si="49"/>
        <v>0</v>
      </c>
      <c r="CZ60" s="196">
        <f t="shared" si="49"/>
        <v>0</v>
      </c>
      <c r="DA60" s="196">
        <f t="shared" si="49"/>
        <v>0</v>
      </c>
      <c r="DB60" s="196">
        <f t="shared" si="49"/>
        <v>0</v>
      </c>
      <c r="DC60" s="196">
        <f t="shared" si="49"/>
        <v>0</v>
      </c>
      <c r="DD60" s="196">
        <f t="shared" si="49"/>
        <v>0</v>
      </c>
      <c r="DE60" s="196">
        <f t="shared" si="49"/>
        <v>0</v>
      </c>
      <c r="DF60" s="196">
        <f t="shared" si="49"/>
        <v>0</v>
      </c>
      <c r="DG60" s="196">
        <f t="shared" si="49"/>
        <v>0</v>
      </c>
      <c r="DH60" s="196">
        <f t="shared" si="49"/>
        <v>0</v>
      </c>
      <c r="DI60" s="196">
        <f t="shared" si="49"/>
        <v>0</v>
      </c>
      <c r="DJ60" s="196">
        <f t="shared" si="49"/>
        <v>0</v>
      </c>
      <c r="DK60" s="196">
        <f t="shared" si="49"/>
        <v>0</v>
      </c>
      <c r="DL60" s="196">
        <f t="shared" si="49"/>
        <v>0</v>
      </c>
      <c r="DM60" s="196">
        <f t="shared" si="49"/>
        <v>0</v>
      </c>
      <c r="DN60" s="196">
        <f t="shared" si="49"/>
        <v>0</v>
      </c>
      <c r="DO60" s="196">
        <f t="shared" si="49"/>
        <v>0</v>
      </c>
      <c r="DP60" s="196">
        <f t="shared" si="49"/>
        <v>0</v>
      </c>
      <c r="DQ60" s="196">
        <f t="shared" si="49"/>
        <v>0</v>
      </c>
      <c r="DR60" s="196">
        <f t="shared" si="49"/>
        <v>0</v>
      </c>
      <c r="DS60" s="196">
        <f t="shared" si="49"/>
        <v>0</v>
      </c>
      <c r="DT60" s="196">
        <f t="shared" si="49"/>
        <v>0</v>
      </c>
      <c r="DU60" s="196">
        <f t="shared" si="49"/>
        <v>0</v>
      </c>
      <c r="DV60" s="196">
        <f t="shared" si="49"/>
        <v>0</v>
      </c>
      <c r="DW60" s="196">
        <f t="shared" si="49"/>
        <v>0</v>
      </c>
      <c r="DX60" s="196">
        <f t="shared" si="49"/>
        <v>0</v>
      </c>
      <c r="DY60" s="196">
        <f t="shared" si="49"/>
        <v>0</v>
      </c>
      <c r="DZ60" s="196">
        <f t="shared" si="49"/>
        <v>0</v>
      </c>
      <c r="EA60" s="196">
        <f t="shared" si="49"/>
        <v>0</v>
      </c>
      <c r="EB60" s="196">
        <f t="shared" si="49"/>
        <v>0</v>
      </c>
      <c r="EC60" s="196">
        <f t="shared" ref="EC60:ED60" si="50">-EC31</f>
        <v>0</v>
      </c>
      <c r="ED60" s="196">
        <f t="shared" si="50"/>
        <v>0</v>
      </c>
    </row>
    <row r="61" spans="2:134" hidden="1" outlineLevel="1">
      <c r="B61" t="s">
        <v>233</v>
      </c>
      <c r="E61" s="196">
        <f>PF_IS_1_wout_Grant!E66</f>
        <v>0</v>
      </c>
      <c r="F61" s="196">
        <f>PF_IS_1_wout_Grant!F66</f>
        <v>0</v>
      </c>
      <c r="G61" s="196">
        <f>PF_IS_1_wout_Grant!G66</f>
        <v>0</v>
      </c>
      <c r="H61" s="196">
        <f>PF_IS_1_wout_Grant!H66</f>
        <v>0</v>
      </c>
      <c r="I61" s="196">
        <f>PF_IS_1_wout_Grant!I66</f>
        <v>963.70650173515958</v>
      </c>
      <c r="J61" s="196">
        <f>PF_IS_1_wout_Grant!J66</f>
        <v>1394.0452264044661</v>
      </c>
      <c r="K61" s="196">
        <f>PF_IS_1_wout_Grant!K66</f>
        <v>1601.8397602565803</v>
      </c>
      <c r="L61" s="196">
        <f>PF_IS_1_wout_Grant!L66</f>
        <v>1909.0806148822685</v>
      </c>
      <c r="M61" s="196">
        <f>PF_IS_1_wout_Grant!M66</f>
        <v>2376.5256221077129</v>
      </c>
      <c r="N61" s="196">
        <f>PF_IS_1_wout_Grant!N66</f>
        <v>2578.3291529248595</v>
      </c>
      <c r="O61" s="196">
        <f>PF_IS_1_wout_Grant!O66</f>
        <v>2921.6530746948415</v>
      </c>
      <c r="P61" s="196">
        <f>PF_IS_1_wout_Grant!P66</f>
        <v>3235.1558565375058</v>
      </c>
      <c r="Q61" s="196">
        <f>PF_IS_1_wout_Grant!Q66</f>
        <v>3594.2851464082073</v>
      </c>
      <c r="R61" s="196">
        <f>PF_IS_1_wout_Grant!R66</f>
        <v>4238.3048163977282</v>
      </c>
      <c r="S61" s="196">
        <f>PF_IS_1_wout_Grant!S66</f>
        <v>4922.0217618273045</v>
      </c>
      <c r="T61" s="196">
        <f>PF_IS_1_wout_Grant!T66</f>
        <v>5212.896422543633</v>
      </c>
      <c r="U61" s="196">
        <f>PF_IS_1_wout_Grant!U66</f>
        <v>5723.3012416281454</v>
      </c>
      <c r="V61" s="196">
        <f>PF_IS_1_wout_Grant!V66</f>
        <v>6323.2011108638171</v>
      </c>
      <c r="W61" s="196">
        <f>PF_IS_1_wout_Grant!W66</f>
        <v>6562.1609339788038</v>
      </c>
      <c r="X61" s="196">
        <f>PF_IS_1_wout_Grant!X66</f>
        <v>7135.6638584007706</v>
      </c>
      <c r="Y61" s="196">
        <f>PF_IS_1_wout_Grant!Y66</f>
        <v>7681.7857227124614</v>
      </c>
      <c r="Z61" s="196">
        <f>PF_IS_1_wout_Grant!Z66</f>
        <v>7982.9368521690367</v>
      </c>
      <c r="AA61" s="196">
        <f>PF_IS_1_wout_Grant!AA66</f>
        <v>8569.4954957729078</v>
      </c>
      <c r="AB61" s="196">
        <f>PF_IS_1_wout_Grant!AB66</f>
        <v>9062.0290453666075</v>
      </c>
      <c r="AC61" s="196">
        <f>PF_IS_1_wout_Grant!AC66</f>
        <v>9559.1122504562481</v>
      </c>
      <c r="AD61" s="196">
        <f>PF_IS_1_wout_Grant!AD66</f>
        <v>9127.8576852691276</v>
      </c>
      <c r="AE61" s="196">
        <f>PF_IS_1_wout_Grant!AE66</f>
        <v>8799.6407561319756</v>
      </c>
      <c r="AF61" s="196">
        <f>PF_IS_1_wout_Grant!AF66</f>
        <v>8898.1473146332955</v>
      </c>
      <c r="AG61" s="196">
        <f>PF_IS_1_wout_Grant!AG66</f>
        <v>8997.242218719628</v>
      </c>
      <c r="AH61" s="196">
        <f>PF_IS_1_wout_Grant!AH66</f>
        <v>9096.9313518468243</v>
      </c>
      <c r="AI61" s="196">
        <f>PF_IS_1_wout_Grant!AI66</f>
        <v>9197.2206563052932</v>
      </c>
      <c r="AJ61" s="196">
        <f>PF_IS_1_wout_Grant!AJ66</f>
        <v>9298.1161338083457</v>
      </c>
      <c r="AK61" s="196">
        <f>PF_IS_1_wout_Grant!AK66</f>
        <v>9399.6238460864297</v>
      </c>
      <c r="AL61" s="196">
        <f>PF_IS_1_wout_Grant!AL66</f>
        <v>9501.749915487293</v>
      </c>
      <c r="AM61" s="196">
        <f>PF_IS_1_wout_Grant!AM66</f>
        <v>9604.500525582167</v>
      </c>
      <c r="AN61" s="196">
        <f>PF_IS_1_wout_Grant!AN66</f>
        <v>9707.8819217779874</v>
      </c>
      <c r="AO61" s="196">
        <f>PF_IS_1_wout_Grant!AO66</f>
        <v>9811.9004119357669</v>
      </c>
      <c r="AP61" s="196">
        <f>PF_IS_1_wout_Grant!AP66</f>
        <v>9890.3995185551248</v>
      </c>
      <c r="AQ61" s="196">
        <f>PF_IS_1_wout_Grant!AQ66</f>
        <v>9990.2910437406772</v>
      </c>
      <c r="AR61" s="196">
        <f>PF_IS_1_wout_Grant!AR66</f>
        <v>10091.181484178083</v>
      </c>
      <c r="AS61" s="196">
        <f>PF_IS_1_wout_Grant!AS66</f>
        <v>10193.080829019864</v>
      </c>
      <c r="AT61" s="196">
        <f>PF_IS_1_wout_Grant!AT66</f>
        <v>10295.999167310063</v>
      </c>
      <c r="AU61" s="196">
        <f>PF_IS_1_wout_Grant!AU66</f>
        <v>10399.946688983162</v>
      </c>
      <c r="AV61" s="196">
        <f>PF_IS_1_wout_Grant!AV66</f>
        <v>10504.933685872995</v>
      </c>
      <c r="AW61" s="196">
        <f>PF_IS_1_wout_Grant!AW66</f>
        <v>10610.970552731724</v>
      </c>
      <c r="AX61" s="196">
        <f>PF_IS_1_wout_Grant!AX66</f>
        <v>10718.067788259043</v>
      </c>
      <c r="AY61" s="196">
        <f>PF_IS_1_wout_Grant!AY66</f>
        <v>10826.235996141633</v>
      </c>
      <c r="AZ61" s="196">
        <f>PF_IS_1_wout_Grant!AZ66</f>
        <v>10935.48588610305</v>
      </c>
      <c r="BA61" s="196">
        <f>PF_IS_1_wout_Grant!BA66</f>
        <v>11045.82827496408</v>
      </c>
      <c r="BB61" s="196">
        <f>PF_IS_1_wout_Grant!BB66</f>
        <v>11157.27408771372</v>
      </c>
      <c r="BC61" s="196">
        <f>PF_IS_1_wout_Grant!BC66</f>
        <v>11269.834358590857</v>
      </c>
      <c r="BD61" s="196">
        <f>PF_IS_1_wout_Grant!BD66</f>
        <v>11383.520232176767</v>
      </c>
      <c r="BE61" s="196">
        <f>PF_IS_1_wout_Grant!BE66</f>
        <v>11498.342964498532</v>
      </c>
      <c r="BF61" s="196">
        <f>PF_IS_1_wout_Grant!BF66</f>
        <v>11614.313924143518</v>
      </c>
      <c r="BG61" s="196">
        <f>PF_IS_1_wout_Grant!BG66</f>
        <v>11731.444593384955</v>
      </c>
      <c r="BH61" s="196">
        <f>PF_IS_1_wout_Grant!BH66</f>
        <v>11849.746569318804</v>
      </c>
      <c r="BI61" s="196">
        <f>PF_IS_1_wout_Grant!BI66</f>
        <v>11969.231565011991</v>
      </c>
      <c r="BJ61" s="196">
        <f>PF_IS_1_wout_Grant!BJ66</f>
        <v>12089.911410662113</v>
      </c>
      <c r="BK61" s="196">
        <f>PF_IS_1_wout_Grant!BK66</f>
        <v>12211.798054768733</v>
      </c>
      <c r="BL61" s="196">
        <f>PF_IS_1_wout_Grant!BL66</f>
        <v>12334.903565316419</v>
      </c>
      <c r="BM61" s="196">
        <f>PF_IS_1_wout_Grant!BM66</f>
        <v>12459.240130969583</v>
      </c>
      <c r="BN61" s="196">
        <f>PF_IS_1_wout_Grant!BN66</f>
        <v>12584.820062279279</v>
      </c>
      <c r="BO61" s="196">
        <f>PF_IS_1_wout_Grant!BO66</f>
        <v>12711.655792902071</v>
      </c>
      <c r="BP61" s="196">
        <f>PF_IS_1_wout_Grant!BP66</f>
        <v>12839.759880831094</v>
      </c>
      <c r="BQ61" s="196">
        <f>PF_IS_1_wout_Grant!BQ66</f>
        <v>12969.145009639404</v>
      </c>
      <c r="BR61" s="196">
        <f>PF_IS_1_wout_Grant!BR66</f>
        <v>13099.8239897358</v>
      </c>
      <c r="BS61" s="196">
        <f>PF_IS_1_wout_Grant!BS66</f>
        <v>13231.809759633157</v>
      </c>
      <c r="BT61" s="196">
        <f>PF_IS_1_wout_Grant!BT66</f>
        <v>13365.115387229489</v>
      </c>
      <c r="BU61" s="196">
        <f>PF_IS_1_wout_Grant!BU66</f>
        <v>13499.754071101785</v>
      </c>
      <c r="BV61" s="196">
        <f>PF_IS_1_wout_Grant!BV66</f>
        <v>13635.739141812801</v>
      </c>
      <c r="BW61" s="196">
        <f>PF_IS_1_wout_Grant!BW66</f>
        <v>13773.084063230928</v>
      </c>
      <c r="BX61" s="196">
        <f>PF_IS_1_wout_Grant!BX66</f>
        <v>13911.802433863239</v>
      </c>
      <c r="BY61" s="196">
        <f>PF_IS_1_wout_Grant!BY66</f>
        <v>14051.90798820187</v>
      </c>
      <c r="BZ61" s="196">
        <f>PF_IS_1_wout_Grant!BZ66</f>
        <v>14193.414598083889</v>
      </c>
      <c r="CA61" s="196">
        <f>PF_IS_1_wout_Grant!CA66</f>
        <v>14336.336274064728</v>
      </c>
      <c r="CB61" s="196">
        <f>PF_IS_1_wout_Grant!CB66</f>
        <v>14480.687166805377</v>
      </c>
      <c r="CC61" s="196">
        <f>PF_IS_1_wout_Grant!CC66</f>
        <v>14626.481568473429</v>
      </c>
      <c r="CD61" s="196">
        <f>PF_IS_1_wout_Grant!CD66</f>
        <v>14773.733914158163</v>
      </c>
      <c r="CE61" s="196">
        <f>PF_IS_1_wout_Grant!CE66</f>
        <v>14922.458783299744</v>
      </c>
      <c r="CF61" s="196">
        <f>PF_IS_1_wout_Grant!CF66</f>
        <v>15072.670901132742</v>
      </c>
      <c r="CG61" s="196">
        <f>PF_IS_1_wout_Grant!CG66</f>
        <v>15224.38514014407</v>
      </c>
      <c r="CH61" s="196">
        <f>PF_IS_1_wout_Grant!CH66</f>
        <v>15377.616521545511</v>
      </c>
      <c r="CI61" s="196">
        <f>PF_IS_1_wout_Grant!CI66</f>
        <v>15532.380216760967</v>
      </c>
      <c r="CJ61" s="196">
        <f>PF_IS_1_wout_Grant!CJ66</f>
        <v>15688.691548928575</v>
      </c>
      <c r="CK61" s="196">
        <f>PF_IS_1_wout_Grant!CK66</f>
        <v>15846.565994417862</v>
      </c>
      <c r="CL61" s="196">
        <f>PF_IS_1_wout_Grant!CL66</f>
        <v>16006.019184362041</v>
      </c>
      <c r="CM61" s="196">
        <f>PF_IS_1_wout_Grant!CM66</f>
        <v>16167.06690620566</v>
      </c>
      <c r="CN61" s="196">
        <f>PF_IS_1_wout_Grant!CN66</f>
        <v>16329.725105267717</v>
      </c>
      <c r="CO61" s="196">
        <f>PF_IS_1_wout_Grant!CO66</f>
        <v>16494.009886320393</v>
      </c>
      <c r="CP61" s="196">
        <f>PF_IS_1_wout_Grant!CP66</f>
        <v>16659.937515183599</v>
      </c>
      <c r="CQ61" s="196">
        <f>PF_IS_1_wout_Grant!CQ66</f>
        <v>16827.524420335434</v>
      </c>
      <c r="CR61" s="196">
        <f>PF_IS_1_wout_Grant!CR66</f>
        <v>16996.787194538789</v>
      </c>
      <c r="CS61" s="196">
        <f>PF_IS_1_wout_Grant!CS66</f>
        <v>17167.742596484179</v>
      </c>
      <c r="CT61" s="196">
        <f>PF_IS_1_wout_Grant!CT66</f>
        <v>17340.407552449018</v>
      </c>
      <c r="CU61" s="196">
        <f>PF_IS_1_wout_Grant!CU66</f>
        <v>17514.799157973506</v>
      </c>
      <c r="CV61" s="196">
        <f>PF_IS_1_wout_Grant!CV66</f>
        <v>17690.934679553244</v>
      </c>
      <c r="CW61" s="196">
        <f>PF_IS_1_wout_Grant!CW66</f>
        <v>17868.831556348778</v>
      </c>
      <c r="CX61" s="196">
        <f>PF_IS_1_wout_Grant!CX66</f>
        <v>18048.507401912262</v>
      </c>
      <c r="CY61" s="196">
        <f>PF_IS_1_wout_Grant!CY66</f>
        <v>18229.980005931386</v>
      </c>
      <c r="CZ61" s="196">
        <f>PF_IS_1_wout_Grant!CZ66</f>
        <v>18413.267335990702</v>
      </c>
      <c r="DA61" s="196">
        <f>PF_IS_1_wout_Grant!DA66</f>
        <v>18598.38753935061</v>
      </c>
      <c r="DB61" s="196">
        <f>PF_IS_1_wout_Grant!DB66</f>
        <v>18785.358944744115</v>
      </c>
      <c r="DC61" s="196">
        <f>PF_IS_1_wout_Grant!DC66</f>
        <v>18974.200064191555</v>
      </c>
      <c r="DD61" s="196">
        <f>PF_IS_1_wout_Grant!DD66</f>
        <v>19164.929594833473</v>
      </c>
      <c r="DE61" s="196">
        <f>PF_IS_1_wout_Grant!DE66</f>
        <v>19357.566420781804</v>
      </c>
      <c r="DF61" s="196">
        <f>PF_IS_1_wout_Grant!DF66</f>
        <v>19552.129614989626</v>
      </c>
      <c r="DG61" s="196">
        <f>PF_IS_1_wout_Grant!DG66</f>
        <v>19748.638441139519</v>
      </c>
      <c r="DH61" s="196">
        <f>PF_IS_1_wout_Grant!DH66</f>
        <v>19947.112355550915</v>
      </c>
      <c r="DI61" s="196">
        <f>PF_IS_1_wout_Grant!DI66</f>
        <v>20147.571009106421</v>
      </c>
      <c r="DJ61" s="196">
        <f>PF_IS_1_wout_Grant!DJ66</f>
        <v>20350.034249197488</v>
      </c>
      <c r="DK61" s="196">
        <f>PF_IS_1_wout_Grant!DK66</f>
        <v>20554.522121689464</v>
      </c>
      <c r="DL61" s="196">
        <f>PF_IS_1_wout_Grant!DL66</f>
        <v>20761.054872906359</v>
      </c>
      <c r="DM61" s="196">
        <f>PF_IS_1_wout_Grant!DM66</f>
        <v>20969.652951635424</v>
      </c>
      <c r="DN61" s="196">
        <f>PF_IS_1_wout_Grant!DN66</f>
        <v>21180.337011151776</v>
      </c>
      <c r="DO61" s="196">
        <f>PF_IS_1_wout_Grant!DO66</f>
        <v>21393.127911263295</v>
      </c>
      <c r="DP61" s="196">
        <f>PF_IS_1_wout_Grant!DP66</f>
        <v>21608.046720375925</v>
      </c>
      <c r="DQ61" s="196">
        <f>PF_IS_1_wout_Grant!DQ66</f>
        <v>21825.114717579683</v>
      </c>
      <c r="DR61" s="196">
        <f>PF_IS_1_wout_Grant!DR66</f>
        <v>22044.353394755482</v>
      </c>
      <c r="DS61" s="196">
        <f>PF_IS_1_wout_Grant!DS66</f>
        <v>22265.784458703041</v>
      </c>
      <c r="DT61" s="196">
        <f>PF_IS_1_wout_Grant!DT66</f>
        <v>22489.429833290069</v>
      </c>
      <c r="DU61" s="196">
        <f>PF_IS_1_wout_Grant!DU66</f>
        <v>16980.335809543394</v>
      </c>
      <c r="DV61" s="196">
        <f>PF_IS_1_wout_Grant!DV66</f>
        <v>77008.082408069415</v>
      </c>
      <c r="DW61" s="196">
        <f>PF_IS_1_wout_Grant!DW66</f>
        <v>111188.02457610461</v>
      </c>
      <c r="DX61" s="196">
        <f>PF_IS_1_wout_Grant!DX66</f>
        <v>124268.4930528312</v>
      </c>
      <c r="DY61" s="196">
        <f>PF_IS_1_wout_Grant!DY66</f>
        <v>140156.14960055047</v>
      </c>
      <c r="DZ61" s="196">
        <f>PF_IS_1_wout_Grant!DZ66</f>
        <v>158081.74972322863</v>
      </c>
      <c r="EA61" s="196">
        <f>PF_IS_1_wout_Grant!EA66</f>
        <v>178280.76462159905</v>
      </c>
      <c r="EB61" s="196">
        <f>PF_IS_1_wout_Grant!EB66</f>
        <v>201041.52019309139</v>
      </c>
      <c r="EC61" s="196">
        <f>PF_IS_1_wout_Grant!EC66</f>
        <v>226688.90927576474</v>
      </c>
      <c r="ED61" s="196">
        <f>PF_IS_1_wout_Grant!ED66</f>
        <v>255589.02925165443</v>
      </c>
    </row>
    <row r="62" spans="2:134" hidden="1" outlineLevel="1">
      <c r="B62" t="s">
        <v>234</v>
      </c>
      <c r="E62" s="197">
        <f>E43+E59+E60-E58-E61</f>
        <v>0</v>
      </c>
      <c r="F62" s="197">
        <f t="shared" ref="F62:BQ62" si="51">F43+F59+F60-F58-F61</f>
        <v>0</v>
      </c>
      <c r="G62" s="197">
        <f t="shared" si="51"/>
        <v>0</v>
      </c>
      <c r="H62" s="197">
        <f t="shared" si="51"/>
        <v>0</v>
      </c>
      <c r="I62" s="197">
        <f t="shared" si="51"/>
        <v>3.751665644813329E-12</v>
      </c>
      <c r="J62" s="197">
        <f t="shared" si="51"/>
        <v>1.0004441719502211E-11</v>
      </c>
      <c r="K62" s="197">
        <f t="shared" si="51"/>
        <v>-2.0463630789890885E-12</v>
      </c>
      <c r="L62" s="197">
        <f t="shared" si="51"/>
        <v>-1.6370904631912708E-11</v>
      </c>
      <c r="M62" s="197">
        <f t="shared" si="51"/>
        <v>1.9554136088117957E-11</v>
      </c>
      <c r="N62" s="197">
        <f t="shared" si="51"/>
        <v>-2.1373125491663814E-11</v>
      </c>
      <c r="O62" s="197">
        <f t="shared" si="51"/>
        <v>1.4097167877480388E-11</v>
      </c>
      <c r="P62" s="197">
        <f t="shared" si="51"/>
        <v>-1.8644641386345029E-11</v>
      </c>
      <c r="Q62" s="197">
        <f t="shared" si="51"/>
        <v>4.1382008930668235E-11</v>
      </c>
      <c r="R62" s="197">
        <f t="shared" si="51"/>
        <v>8.1854523159563541E-12</v>
      </c>
      <c r="S62" s="197">
        <f t="shared" si="51"/>
        <v>-1.7280399333685637E-11</v>
      </c>
      <c r="T62" s="197">
        <f t="shared" si="51"/>
        <v>-6.2755134422332048E-11</v>
      </c>
      <c r="U62" s="197">
        <f t="shared" si="51"/>
        <v>-6.184563972055912E-11</v>
      </c>
      <c r="V62" s="197">
        <f t="shared" si="51"/>
        <v>3.7289282772690058E-11</v>
      </c>
      <c r="W62" s="197">
        <f t="shared" si="51"/>
        <v>-6.4574123825877905E-11</v>
      </c>
      <c r="X62" s="197">
        <f t="shared" si="51"/>
        <v>5.4569682106375694E-11</v>
      </c>
      <c r="Y62" s="197">
        <f t="shared" si="51"/>
        <v>-2.0918378140777349E-11</v>
      </c>
      <c r="Z62" s="197">
        <f t="shared" si="51"/>
        <v>-1.2641976354643703E-10</v>
      </c>
      <c r="AA62" s="197">
        <f t="shared" si="51"/>
        <v>0</v>
      </c>
      <c r="AB62" s="197">
        <f t="shared" si="51"/>
        <v>1.1095835361629725E-10</v>
      </c>
      <c r="AC62" s="197">
        <f t="shared" si="51"/>
        <v>-6.9121597334742546E-11</v>
      </c>
      <c r="AD62" s="197">
        <f t="shared" si="51"/>
        <v>-1.6370904631912708E-11</v>
      </c>
      <c r="AE62" s="197">
        <f t="shared" si="51"/>
        <v>0</v>
      </c>
      <c r="AF62" s="197">
        <f t="shared" si="51"/>
        <v>-1.4551915228366852E-11</v>
      </c>
      <c r="AG62" s="197">
        <f t="shared" si="51"/>
        <v>-1.4551915228366852E-11</v>
      </c>
      <c r="AH62" s="197">
        <f t="shared" si="51"/>
        <v>0</v>
      </c>
      <c r="AI62" s="197">
        <f t="shared" si="51"/>
        <v>-1.4551915228366852E-11</v>
      </c>
      <c r="AJ62" s="197">
        <f t="shared" si="51"/>
        <v>1.0368239600211382E-10</v>
      </c>
      <c r="AK62" s="197">
        <f t="shared" si="51"/>
        <v>-1.4551915228366852E-11</v>
      </c>
      <c r="AL62" s="197">
        <f t="shared" si="51"/>
        <v>0</v>
      </c>
      <c r="AM62" s="197">
        <f t="shared" si="51"/>
        <v>0</v>
      </c>
      <c r="AN62" s="197">
        <f t="shared" si="51"/>
        <v>-1.4551915228366852E-11</v>
      </c>
      <c r="AO62" s="197">
        <f t="shared" si="51"/>
        <v>0</v>
      </c>
      <c r="AP62" s="197">
        <f t="shared" si="51"/>
        <v>0</v>
      </c>
      <c r="AQ62" s="197">
        <f t="shared" si="51"/>
        <v>0</v>
      </c>
      <c r="AR62" s="197">
        <f t="shared" si="51"/>
        <v>0</v>
      </c>
      <c r="AS62" s="197">
        <f t="shared" si="51"/>
        <v>0</v>
      </c>
      <c r="AT62" s="197">
        <f t="shared" si="51"/>
        <v>0</v>
      </c>
      <c r="AU62" s="197">
        <f t="shared" si="51"/>
        <v>0</v>
      </c>
      <c r="AV62" s="197">
        <f t="shared" si="51"/>
        <v>0</v>
      </c>
      <c r="AW62" s="197">
        <f t="shared" si="51"/>
        <v>0</v>
      </c>
      <c r="AX62" s="197">
        <f t="shared" si="51"/>
        <v>0</v>
      </c>
      <c r="AY62" s="197">
        <f t="shared" si="51"/>
        <v>0</v>
      </c>
      <c r="AZ62" s="197">
        <f t="shared" si="51"/>
        <v>0</v>
      </c>
      <c r="BA62" s="197">
        <f t="shared" si="51"/>
        <v>0</v>
      </c>
      <c r="BB62" s="197">
        <f t="shared" si="51"/>
        <v>0</v>
      </c>
      <c r="BC62" s="197">
        <f t="shared" si="51"/>
        <v>0</v>
      </c>
      <c r="BD62" s="197">
        <f t="shared" si="51"/>
        <v>0</v>
      </c>
      <c r="BE62" s="197">
        <f t="shared" si="51"/>
        <v>0</v>
      </c>
      <c r="BF62" s="197">
        <f t="shared" si="51"/>
        <v>0</v>
      </c>
      <c r="BG62" s="197">
        <f t="shared" si="51"/>
        <v>0</v>
      </c>
      <c r="BH62" s="197">
        <f t="shared" si="51"/>
        <v>0</v>
      </c>
      <c r="BI62" s="197">
        <f t="shared" si="51"/>
        <v>0</v>
      </c>
      <c r="BJ62" s="197">
        <f t="shared" si="51"/>
        <v>0</v>
      </c>
      <c r="BK62" s="197">
        <f t="shared" si="51"/>
        <v>0</v>
      </c>
      <c r="BL62" s="197">
        <f t="shared" si="51"/>
        <v>0</v>
      </c>
      <c r="BM62" s="197">
        <f t="shared" si="51"/>
        <v>0</v>
      </c>
      <c r="BN62" s="197">
        <f t="shared" si="51"/>
        <v>0</v>
      </c>
      <c r="BO62" s="197">
        <f t="shared" si="51"/>
        <v>0</v>
      </c>
      <c r="BP62" s="197">
        <f t="shared" si="51"/>
        <v>0</v>
      </c>
      <c r="BQ62" s="197">
        <f t="shared" si="51"/>
        <v>0</v>
      </c>
      <c r="BR62" s="197">
        <f t="shared" ref="BR62:EC62" si="52">BR43+BR59+BR60-BR58-BR61</f>
        <v>0</v>
      </c>
      <c r="BS62" s="197">
        <f t="shared" si="52"/>
        <v>0</v>
      </c>
      <c r="BT62" s="197">
        <f t="shared" si="52"/>
        <v>0</v>
      </c>
      <c r="BU62" s="197">
        <f t="shared" si="52"/>
        <v>0</v>
      </c>
      <c r="BV62" s="197">
        <f t="shared" si="52"/>
        <v>0</v>
      </c>
      <c r="BW62" s="197">
        <f t="shared" si="52"/>
        <v>0</v>
      </c>
      <c r="BX62" s="197">
        <f t="shared" si="52"/>
        <v>0</v>
      </c>
      <c r="BY62" s="197">
        <f t="shared" si="52"/>
        <v>0</v>
      </c>
      <c r="BZ62" s="197">
        <f t="shared" si="52"/>
        <v>0</v>
      </c>
      <c r="CA62" s="197">
        <f t="shared" si="52"/>
        <v>0</v>
      </c>
      <c r="CB62" s="197">
        <f t="shared" si="52"/>
        <v>0</v>
      </c>
      <c r="CC62" s="197">
        <f t="shared" si="52"/>
        <v>0</v>
      </c>
      <c r="CD62" s="197">
        <f t="shared" si="52"/>
        <v>0</v>
      </c>
      <c r="CE62" s="197">
        <f t="shared" si="52"/>
        <v>0</v>
      </c>
      <c r="CF62" s="197">
        <f t="shared" si="52"/>
        <v>0</v>
      </c>
      <c r="CG62" s="197">
        <f t="shared" si="52"/>
        <v>0</v>
      </c>
      <c r="CH62" s="197">
        <f t="shared" si="52"/>
        <v>0</v>
      </c>
      <c r="CI62" s="197">
        <f t="shared" si="52"/>
        <v>0</v>
      </c>
      <c r="CJ62" s="197">
        <f t="shared" si="52"/>
        <v>0</v>
      </c>
      <c r="CK62" s="197">
        <f t="shared" si="52"/>
        <v>0</v>
      </c>
      <c r="CL62" s="197">
        <f t="shared" si="52"/>
        <v>0</v>
      </c>
      <c r="CM62" s="197">
        <f t="shared" si="52"/>
        <v>0</v>
      </c>
      <c r="CN62" s="197">
        <f t="shared" si="52"/>
        <v>0</v>
      </c>
      <c r="CO62" s="197">
        <f t="shared" si="52"/>
        <v>0</v>
      </c>
      <c r="CP62" s="197">
        <f t="shared" si="52"/>
        <v>0</v>
      </c>
      <c r="CQ62" s="197">
        <f t="shared" si="52"/>
        <v>0</v>
      </c>
      <c r="CR62" s="197">
        <f t="shared" si="52"/>
        <v>0</v>
      </c>
      <c r="CS62" s="197">
        <f t="shared" si="52"/>
        <v>0</v>
      </c>
      <c r="CT62" s="197">
        <f t="shared" si="52"/>
        <v>0</v>
      </c>
      <c r="CU62" s="197">
        <f t="shared" si="52"/>
        <v>0</v>
      </c>
      <c r="CV62" s="197">
        <f t="shared" si="52"/>
        <v>0</v>
      </c>
      <c r="CW62" s="197">
        <f t="shared" si="52"/>
        <v>0</v>
      </c>
      <c r="CX62" s="197">
        <f t="shared" si="52"/>
        <v>0</v>
      </c>
      <c r="CY62" s="197">
        <f t="shared" si="52"/>
        <v>0</v>
      </c>
      <c r="CZ62" s="197">
        <f t="shared" si="52"/>
        <v>0</v>
      </c>
      <c r="DA62" s="197">
        <f t="shared" si="52"/>
        <v>0</v>
      </c>
      <c r="DB62" s="197">
        <f t="shared" si="52"/>
        <v>0</v>
      </c>
      <c r="DC62" s="197">
        <f t="shared" si="52"/>
        <v>0</v>
      </c>
      <c r="DD62" s="197">
        <f t="shared" si="52"/>
        <v>0</v>
      </c>
      <c r="DE62" s="197">
        <f t="shared" si="52"/>
        <v>0</v>
      </c>
      <c r="DF62" s="197">
        <f t="shared" si="52"/>
        <v>0</v>
      </c>
      <c r="DG62" s="197">
        <f t="shared" si="52"/>
        <v>0</v>
      </c>
      <c r="DH62" s="197">
        <f t="shared" si="52"/>
        <v>0</v>
      </c>
      <c r="DI62" s="197">
        <f t="shared" si="52"/>
        <v>0</v>
      </c>
      <c r="DJ62" s="197">
        <f t="shared" si="52"/>
        <v>0</v>
      </c>
      <c r="DK62" s="197">
        <f t="shared" si="52"/>
        <v>0</v>
      </c>
      <c r="DL62" s="197">
        <f t="shared" si="52"/>
        <v>0</v>
      </c>
      <c r="DM62" s="197">
        <f t="shared" si="52"/>
        <v>0</v>
      </c>
      <c r="DN62" s="197">
        <f t="shared" si="52"/>
        <v>0</v>
      </c>
      <c r="DO62" s="197">
        <f t="shared" si="52"/>
        <v>0</v>
      </c>
      <c r="DP62" s="197">
        <f t="shared" si="52"/>
        <v>0</v>
      </c>
      <c r="DQ62" s="197">
        <f t="shared" si="52"/>
        <v>0</v>
      </c>
      <c r="DR62" s="197">
        <f t="shared" si="52"/>
        <v>0</v>
      </c>
      <c r="DS62" s="197">
        <f t="shared" si="52"/>
        <v>0</v>
      </c>
      <c r="DT62" s="197">
        <f t="shared" si="52"/>
        <v>0</v>
      </c>
      <c r="DU62" s="197">
        <f t="shared" si="52"/>
        <v>4.3655745685100555E-11</v>
      </c>
      <c r="DV62" s="197">
        <f t="shared" si="52"/>
        <v>0</v>
      </c>
      <c r="DW62" s="197">
        <f t="shared" si="52"/>
        <v>0</v>
      </c>
      <c r="DX62" s="197">
        <f t="shared" si="52"/>
        <v>0</v>
      </c>
      <c r="DY62" s="197">
        <f t="shared" si="52"/>
        <v>0</v>
      </c>
      <c r="DZ62" s="197">
        <f t="shared" si="52"/>
        <v>0</v>
      </c>
      <c r="EA62" s="197">
        <f t="shared" si="52"/>
        <v>0</v>
      </c>
      <c r="EB62" s="197">
        <f t="shared" si="52"/>
        <v>0</v>
      </c>
      <c r="EC62" s="197">
        <f t="shared" si="52"/>
        <v>0</v>
      </c>
      <c r="ED62" s="197">
        <f t="shared" ref="ED62" si="53">ED43+ED59+ED60-ED58-ED61</f>
        <v>0</v>
      </c>
    </row>
    <row r="63" spans="2:134" hidden="1" outlineLevel="1">
      <c r="B63" t="s">
        <v>235</v>
      </c>
      <c r="E63" s="197">
        <f t="shared" ref="E63:N63" si="54">E34-E31+E37+E40-E32</f>
        <v>0</v>
      </c>
      <c r="F63" s="197">
        <f t="shared" si="54"/>
        <v>0</v>
      </c>
      <c r="G63" s="197">
        <f t="shared" si="54"/>
        <v>0</v>
      </c>
      <c r="H63" s="197">
        <f t="shared" si="54"/>
        <v>-96370.650173515955</v>
      </c>
      <c r="I63" s="197">
        <f t="shared" si="54"/>
        <v>-43033.872466930639</v>
      </c>
      <c r="J63" s="197">
        <f t="shared" si="54"/>
        <v>-20779.453385211429</v>
      </c>
      <c r="K63" s="197">
        <f t="shared" si="54"/>
        <v>-30724.085462568833</v>
      </c>
      <c r="L63" s="197">
        <f t="shared" si="54"/>
        <v>-46744.500722544428</v>
      </c>
      <c r="M63" s="197">
        <f t="shared" si="54"/>
        <v>-20180.353081714664</v>
      </c>
      <c r="N63" s="197">
        <f t="shared" si="54"/>
        <v>-34332.392176998204</v>
      </c>
      <c r="O63" s="197">
        <f>O34-O31+O37+O40-O32</f>
        <v>-31350.278184266412</v>
      </c>
      <c r="P63" s="197">
        <f t="shared" ref="P63:CA63" si="55">P34-P31+P37+P40-P32</f>
        <v>-35912.928987070169</v>
      </c>
      <c r="Q63" s="197">
        <f t="shared" si="55"/>
        <v>-64401.966998952063</v>
      </c>
      <c r="R63" s="197">
        <f t="shared" si="55"/>
        <v>-68371.694542957572</v>
      </c>
      <c r="S63" s="197">
        <f t="shared" si="55"/>
        <v>-29087.466071632898</v>
      </c>
      <c r="T63" s="197">
        <f t="shared" si="55"/>
        <v>-51040.481908451336</v>
      </c>
      <c r="U63" s="197">
        <f t="shared" si="55"/>
        <v>-59989.986923567194</v>
      </c>
      <c r="V63" s="197">
        <f t="shared" si="55"/>
        <v>-23895.982311498541</v>
      </c>
      <c r="W63" s="197">
        <f t="shared" si="55"/>
        <v>-57350.292442196886</v>
      </c>
      <c r="X63" s="197">
        <f t="shared" si="55"/>
        <v>-54612.186431168942</v>
      </c>
      <c r="Y63" s="197">
        <f t="shared" si="55"/>
        <v>-30115.112945657584</v>
      </c>
      <c r="Z63" s="197">
        <f t="shared" si="55"/>
        <v>-58655.864360387124</v>
      </c>
      <c r="AA63" s="197">
        <f t="shared" si="55"/>
        <v>-49253.35495937019</v>
      </c>
      <c r="AB63" s="197">
        <f t="shared" si="55"/>
        <v>-49708.320508963894</v>
      </c>
      <c r="AC63" s="197">
        <f t="shared" si="55"/>
        <v>43125.456518712032</v>
      </c>
      <c r="AD63" s="197">
        <f t="shared" si="55"/>
        <v>32821.692913715218</v>
      </c>
      <c r="AE63" s="197">
        <f t="shared" si="55"/>
        <v>-9850.655850131976</v>
      </c>
      <c r="AF63" s="197">
        <f t="shared" si="55"/>
        <v>-9909.4904086332972</v>
      </c>
      <c r="AG63" s="197">
        <f t="shared" si="55"/>
        <v>-9968.9133127196292</v>
      </c>
      <c r="AH63" s="197">
        <f t="shared" si="55"/>
        <v>-10028.930445846823</v>
      </c>
      <c r="AI63" s="197">
        <f t="shared" si="55"/>
        <v>-10089.547750305293</v>
      </c>
      <c r="AJ63" s="197">
        <f t="shared" si="55"/>
        <v>-10150.771227808347</v>
      </c>
      <c r="AK63" s="197">
        <f t="shared" si="55"/>
        <v>-10212.606940086433</v>
      </c>
      <c r="AL63" s="197">
        <f t="shared" si="55"/>
        <v>-10275.061009487292</v>
      </c>
      <c r="AM63" s="197">
        <f t="shared" si="55"/>
        <v>-10338.139619582171</v>
      </c>
      <c r="AN63" s="197">
        <f t="shared" si="55"/>
        <v>-10401.849015777992</v>
      </c>
      <c r="AO63" s="197">
        <f t="shared" si="55"/>
        <v>-7849.9106619357672</v>
      </c>
      <c r="AP63" s="197">
        <f t="shared" si="55"/>
        <v>-9989.1525185551254</v>
      </c>
      <c r="AQ63" s="197">
        <f t="shared" si="55"/>
        <v>-10089.044043740676</v>
      </c>
      <c r="AR63" s="197">
        <f t="shared" si="55"/>
        <v>-10189.934484178084</v>
      </c>
      <c r="AS63" s="197">
        <f t="shared" si="55"/>
        <v>-10291.833829019863</v>
      </c>
      <c r="AT63" s="197">
        <f t="shared" si="55"/>
        <v>-10394.752167310064</v>
      </c>
      <c r="AU63" s="197">
        <f t="shared" si="55"/>
        <v>-10498.699688983161</v>
      </c>
      <c r="AV63" s="197">
        <f t="shared" si="55"/>
        <v>-10603.686685872997</v>
      </c>
      <c r="AW63" s="197">
        <f t="shared" si="55"/>
        <v>-10709.723552731724</v>
      </c>
      <c r="AX63" s="197">
        <f t="shared" si="55"/>
        <v>-10816.820788259043</v>
      </c>
      <c r="AY63" s="197">
        <f t="shared" si="55"/>
        <v>-10924.988996141634</v>
      </c>
      <c r="AZ63" s="197">
        <f t="shared" si="55"/>
        <v>-11034.23888610305</v>
      </c>
      <c r="BA63" s="197">
        <f t="shared" si="55"/>
        <v>-11144.581274964081</v>
      </c>
      <c r="BB63" s="197">
        <f t="shared" si="55"/>
        <v>-11256.027087713719</v>
      </c>
      <c r="BC63" s="197">
        <f t="shared" si="55"/>
        <v>-11368.587358590859</v>
      </c>
      <c r="BD63" s="197">
        <f t="shared" si="55"/>
        <v>-11482.273232176769</v>
      </c>
      <c r="BE63" s="197">
        <f t="shared" si="55"/>
        <v>-11597.095964498532</v>
      </c>
      <c r="BF63" s="197">
        <f t="shared" si="55"/>
        <v>-11713.066924143519</v>
      </c>
      <c r="BG63" s="197">
        <f t="shared" si="55"/>
        <v>-11830.197593384954</v>
      </c>
      <c r="BH63" s="197">
        <f t="shared" si="55"/>
        <v>-11948.499569318807</v>
      </c>
      <c r="BI63" s="197">
        <f t="shared" si="55"/>
        <v>-12067.984565011993</v>
      </c>
      <c r="BJ63" s="197">
        <f t="shared" si="55"/>
        <v>-12188.664410662112</v>
      </c>
      <c r="BK63" s="197">
        <f t="shared" si="55"/>
        <v>-12310.551054768734</v>
      </c>
      <c r="BL63" s="197">
        <f t="shared" si="55"/>
        <v>-12433.656565316422</v>
      </c>
      <c r="BM63" s="197">
        <f t="shared" si="55"/>
        <v>-12557.993130969582</v>
      </c>
      <c r="BN63" s="197">
        <f t="shared" si="55"/>
        <v>-12683.57306227928</v>
      </c>
      <c r="BO63" s="197">
        <f t="shared" si="55"/>
        <v>-12810.408792902072</v>
      </c>
      <c r="BP63" s="197">
        <f t="shared" si="55"/>
        <v>-12938.512880831095</v>
      </c>
      <c r="BQ63" s="197">
        <f t="shared" si="55"/>
        <v>-13067.898009639404</v>
      </c>
      <c r="BR63" s="197">
        <f t="shared" si="55"/>
        <v>-13198.5769897358</v>
      </c>
      <c r="BS63" s="197">
        <f t="shared" si="55"/>
        <v>-13330.562759633158</v>
      </c>
      <c r="BT63" s="197">
        <f t="shared" si="55"/>
        <v>-13463.86838722949</v>
      </c>
      <c r="BU63" s="197">
        <f t="shared" si="55"/>
        <v>-13598.507071101787</v>
      </c>
      <c r="BV63" s="197">
        <f t="shared" si="55"/>
        <v>-13734.4921418128</v>
      </c>
      <c r="BW63" s="197">
        <f t="shared" si="55"/>
        <v>-13871.837063230931</v>
      </c>
      <c r="BX63" s="197">
        <f t="shared" si="55"/>
        <v>-14010.555433863239</v>
      </c>
      <c r="BY63" s="197">
        <f t="shared" si="55"/>
        <v>-14150.660988201871</v>
      </c>
      <c r="BZ63" s="197">
        <f t="shared" si="55"/>
        <v>-14292.167598083892</v>
      </c>
      <c r="CA63" s="197">
        <f t="shared" si="55"/>
        <v>-14435.089274064729</v>
      </c>
      <c r="CB63" s="197">
        <f t="shared" ref="CB63:ED63" si="56">CB34-CB31+CB37+CB40-CB32</f>
        <v>-14579.440166805376</v>
      </c>
      <c r="CC63" s="197">
        <f t="shared" si="56"/>
        <v>-14725.234568473432</v>
      </c>
      <c r="CD63" s="197">
        <f t="shared" si="56"/>
        <v>-14872.486914158166</v>
      </c>
      <c r="CE63" s="197">
        <f t="shared" si="56"/>
        <v>-15021.211783299746</v>
      </c>
      <c r="CF63" s="197">
        <f t="shared" si="56"/>
        <v>-15171.423901132745</v>
      </c>
      <c r="CG63" s="197">
        <f t="shared" si="56"/>
        <v>-15323.13814014407</v>
      </c>
      <c r="CH63" s="197">
        <f t="shared" si="56"/>
        <v>-15476.369521545512</v>
      </c>
      <c r="CI63" s="197">
        <f t="shared" si="56"/>
        <v>-15631.133216760965</v>
      </c>
      <c r="CJ63" s="197">
        <f t="shared" si="56"/>
        <v>-15787.444548928575</v>
      </c>
      <c r="CK63" s="197">
        <f t="shared" si="56"/>
        <v>-15945.318994417863</v>
      </c>
      <c r="CL63" s="197">
        <f t="shared" si="56"/>
        <v>-16104.772184362042</v>
      </c>
      <c r="CM63" s="197">
        <f t="shared" si="56"/>
        <v>-16265.819906205659</v>
      </c>
      <c r="CN63" s="197">
        <f t="shared" si="56"/>
        <v>-16428.478105267717</v>
      </c>
      <c r="CO63" s="197">
        <f t="shared" si="56"/>
        <v>-16592.762886320394</v>
      </c>
      <c r="CP63" s="197">
        <f t="shared" si="56"/>
        <v>-16758.6905151836</v>
      </c>
      <c r="CQ63" s="197">
        <f t="shared" si="56"/>
        <v>-16926.277420335435</v>
      </c>
      <c r="CR63" s="197">
        <f t="shared" si="56"/>
        <v>-17095.540194538789</v>
      </c>
      <c r="CS63" s="197">
        <f t="shared" si="56"/>
        <v>-17266.495596484179</v>
      </c>
      <c r="CT63" s="197">
        <f t="shared" si="56"/>
        <v>-17439.160552449019</v>
      </c>
      <c r="CU63" s="197">
        <f t="shared" si="56"/>
        <v>-17613.552157973507</v>
      </c>
      <c r="CV63" s="197">
        <f t="shared" si="56"/>
        <v>-17789.687679553244</v>
      </c>
      <c r="CW63" s="197">
        <f t="shared" si="56"/>
        <v>-17967.584556348778</v>
      </c>
      <c r="CX63" s="197">
        <f t="shared" si="56"/>
        <v>-18147.260401912263</v>
      </c>
      <c r="CY63" s="197">
        <f t="shared" si="56"/>
        <v>-18328.733005931386</v>
      </c>
      <c r="CZ63" s="197">
        <f t="shared" si="56"/>
        <v>-18512.020335990703</v>
      </c>
      <c r="DA63" s="197">
        <f t="shared" si="56"/>
        <v>-18697.14053935061</v>
      </c>
      <c r="DB63" s="197">
        <f t="shared" si="56"/>
        <v>-18884.111944744116</v>
      </c>
      <c r="DC63" s="197">
        <f t="shared" si="56"/>
        <v>-19072.953064191555</v>
      </c>
      <c r="DD63" s="197">
        <f t="shared" si="56"/>
        <v>-19263.682594833474</v>
      </c>
      <c r="DE63" s="197">
        <f t="shared" si="56"/>
        <v>-19456.319420781805</v>
      </c>
      <c r="DF63" s="197">
        <f t="shared" si="56"/>
        <v>-19650.882614989627</v>
      </c>
      <c r="DG63" s="197">
        <f t="shared" si="56"/>
        <v>-19847.39144113952</v>
      </c>
      <c r="DH63" s="197">
        <f t="shared" si="56"/>
        <v>-20045.865355550915</v>
      </c>
      <c r="DI63" s="197">
        <f t="shared" si="56"/>
        <v>-20246.324009106422</v>
      </c>
      <c r="DJ63" s="197">
        <f t="shared" si="56"/>
        <v>-20448.787249197489</v>
      </c>
      <c r="DK63" s="197">
        <f t="shared" si="56"/>
        <v>-20653.275121689465</v>
      </c>
      <c r="DL63" s="197">
        <f t="shared" si="56"/>
        <v>-20859.80787290636</v>
      </c>
      <c r="DM63" s="197">
        <f t="shared" si="56"/>
        <v>-21068.405951635425</v>
      </c>
      <c r="DN63" s="197">
        <f t="shared" si="56"/>
        <v>-21279.090011151777</v>
      </c>
      <c r="DO63" s="197">
        <f t="shared" si="56"/>
        <v>-21491.880911263295</v>
      </c>
      <c r="DP63" s="197">
        <f t="shared" si="56"/>
        <v>-21706.799720375926</v>
      </c>
      <c r="DQ63" s="197">
        <f t="shared" si="56"/>
        <v>-21923.867717579684</v>
      </c>
      <c r="DR63" s="197">
        <f t="shared" si="56"/>
        <v>-22143.106394755483</v>
      </c>
      <c r="DS63" s="197">
        <f t="shared" si="56"/>
        <v>-22364.537458703042</v>
      </c>
      <c r="DT63" s="197">
        <f t="shared" si="56"/>
        <v>-22588.18283329007</v>
      </c>
      <c r="DU63" s="197">
        <f t="shared" si="56"/>
        <v>-359428.51464082074</v>
      </c>
      <c r="DV63" s="197">
        <f t="shared" si="56"/>
        <v>-596482.71040480421</v>
      </c>
      <c r="DW63" s="197">
        <f t="shared" si="56"/>
        <v>-25278.816147951977</v>
      </c>
      <c r="DX63" s="197">
        <f t="shared" si="56"/>
        <v>-123392.7863028312</v>
      </c>
      <c r="DY63" s="197">
        <f t="shared" si="56"/>
        <v>-141341.1856005505</v>
      </c>
      <c r="DZ63" s="197">
        <f t="shared" si="56"/>
        <v>-159266.78572322865</v>
      </c>
      <c r="EA63" s="197">
        <f t="shared" si="56"/>
        <v>-179465.80062159908</v>
      </c>
      <c r="EB63" s="197">
        <f t="shared" si="56"/>
        <v>-202226.55619309138</v>
      </c>
      <c r="EC63" s="197">
        <f t="shared" si="56"/>
        <v>-227873.94527576474</v>
      </c>
      <c r="ED63" s="197">
        <f t="shared" si="56"/>
        <v>-256774.06525165442</v>
      </c>
    </row>
    <row r="64" spans="2:134" hidden="1" outlineLevel="1">
      <c r="B64" t="s">
        <v>236</v>
      </c>
      <c r="E64" s="197">
        <f>E58-E63</f>
        <v>0</v>
      </c>
      <c r="F64" s="197">
        <f t="shared" ref="F64:BQ64" si="57">F58-F63</f>
        <v>0</v>
      </c>
      <c r="G64" s="197">
        <f t="shared" si="57"/>
        <v>0</v>
      </c>
      <c r="H64" s="197">
        <f t="shared" si="57"/>
        <v>0</v>
      </c>
      <c r="I64" s="197">
        <f t="shared" si="57"/>
        <v>0</v>
      </c>
      <c r="J64" s="197">
        <f t="shared" si="57"/>
        <v>0</v>
      </c>
      <c r="K64" s="197">
        <f t="shared" si="57"/>
        <v>0</v>
      </c>
      <c r="L64" s="197">
        <f t="shared" si="57"/>
        <v>0</v>
      </c>
      <c r="M64" s="197">
        <f t="shared" si="57"/>
        <v>0</v>
      </c>
      <c r="N64" s="197">
        <f t="shared" si="57"/>
        <v>0</v>
      </c>
      <c r="O64" s="197">
        <f t="shared" si="57"/>
        <v>0</v>
      </c>
      <c r="P64" s="197">
        <f t="shared" si="57"/>
        <v>0</v>
      </c>
      <c r="Q64" s="197">
        <f t="shared" si="57"/>
        <v>0</v>
      </c>
      <c r="R64" s="197">
        <f t="shared" si="57"/>
        <v>0</v>
      </c>
      <c r="S64" s="197">
        <f t="shared" si="57"/>
        <v>0</v>
      </c>
      <c r="T64" s="197">
        <f t="shared" si="57"/>
        <v>6.5483618527650833E-11</v>
      </c>
      <c r="U64" s="197">
        <f t="shared" si="57"/>
        <v>5.8207660913467407E-11</v>
      </c>
      <c r="V64" s="197">
        <f t="shared" si="57"/>
        <v>-3.637978807091713E-11</v>
      </c>
      <c r="W64" s="197">
        <f t="shared" si="57"/>
        <v>6.5483618527650833E-11</v>
      </c>
      <c r="X64" s="197">
        <f t="shared" si="57"/>
        <v>0</v>
      </c>
      <c r="Y64" s="197">
        <f t="shared" si="57"/>
        <v>0</v>
      </c>
      <c r="Z64" s="197">
        <f t="shared" si="57"/>
        <v>1.2369127944111824E-10</v>
      </c>
      <c r="AA64" s="197">
        <f t="shared" si="57"/>
        <v>0</v>
      </c>
      <c r="AB64" s="197">
        <f t="shared" si="57"/>
        <v>-1.0913936421275139E-10</v>
      </c>
      <c r="AC64" s="197">
        <f t="shared" si="57"/>
        <v>6.5483618527650833E-11</v>
      </c>
      <c r="AD64" s="197">
        <f t="shared" si="57"/>
        <v>0</v>
      </c>
      <c r="AE64" s="197">
        <f t="shared" si="57"/>
        <v>0</v>
      </c>
      <c r="AF64" s="197">
        <f t="shared" si="57"/>
        <v>1.4551915228366852E-11</v>
      </c>
      <c r="AG64" s="197">
        <f t="shared" si="57"/>
        <v>1.4551915228366852E-11</v>
      </c>
      <c r="AH64" s="197">
        <f t="shared" si="57"/>
        <v>0</v>
      </c>
      <c r="AI64" s="197">
        <f t="shared" si="57"/>
        <v>1.4551915228366852E-11</v>
      </c>
      <c r="AJ64" s="197">
        <f t="shared" si="57"/>
        <v>-1.0368239600211382E-10</v>
      </c>
      <c r="AK64" s="197">
        <f t="shared" si="57"/>
        <v>1.4551915228366852E-11</v>
      </c>
      <c r="AL64" s="197">
        <f t="shared" si="57"/>
        <v>0</v>
      </c>
      <c r="AM64" s="197">
        <f t="shared" si="57"/>
        <v>0</v>
      </c>
      <c r="AN64" s="197">
        <f t="shared" si="57"/>
        <v>1.4551915228366852E-11</v>
      </c>
      <c r="AO64" s="197">
        <f t="shared" si="57"/>
        <v>0</v>
      </c>
      <c r="AP64" s="197">
        <f t="shared" si="57"/>
        <v>0</v>
      </c>
      <c r="AQ64" s="197">
        <f t="shared" si="57"/>
        <v>0</v>
      </c>
      <c r="AR64" s="197">
        <f t="shared" si="57"/>
        <v>0</v>
      </c>
      <c r="AS64" s="197">
        <f t="shared" si="57"/>
        <v>0</v>
      </c>
      <c r="AT64" s="197">
        <f t="shared" si="57"/>
        <v>0</v>
      </c>
      <c r="AU64" s="197">
        <f t="shared" si="57"/>
        <v>0</v>
      </c>
      <c r="AV64" s="197">
        <f t="shared" si="57"/>
        <v>0</v>
      </c>
      <c r="AW64" s="197">
        <f t="shared" si="57"/>
        <v>0</v>
      </c>
      <c r="AX64" s="197">
        <f t="shared" si="57"/>
        <v>0</v>
      </c>
      <c r="AY64" s="197">
        <f t="shared" si="57"/>
        <v>0</v>
      </c>
      <c r="AZ64" s="197">
        <f t="shared" si="57"/>
        <v>0</v>
      </c>
      <c r="BA64" s="197">
        <f t="shared" si="57"/>
        <v>0</v>
      </c>
      <c r="BB64" s="197">
        <f t="shared" si="57"/>
        <v>0</v>
      </c>
      <c r="BC64" s="197">
        <f t="shared" si="57"/>
        <v>0</v>
      </c>
      <c r="BD64" s="197">
        <f t="shared" si="57"/>
        <v>0</v>
      </c>
      <c r="BE64" s="197">
        <f t="shared" si="57"/>
        <v>0</v>
      </c>
      <c r="BF64" s="197">
        <f t="shared" si="57"/>
        <v>0</v>
      </c>
      <c r="BG64" s="197">
        <f t="shared" si="57"/>
        <v>0</v>
      </c>
      <c r="BH64" s="197">
        <f t="shared" si="57"/>
        <v>0</v>
      </c>
      <c r="BI64" s="197">
        <f t="shared" si="57"/>
        <v>0</v>
      </c>
      <c r="BJ64" s="197">
        <f t="shared" si="57"/>
        <v>0</v>
      </c>
      <c r="BK64" s="197">
        <f t="shared" si="57"/>
        <v>0</v>
      </c>
      <c r="BL64" s="197">
        <f t="shared" si="57"/>
        <v>0</v>
      </c>
      <c r="BM64" s="197">
        <f t="shared" si="57"/>
        <v>0</v>
      </c>
      <c r="BN64" s="197">
        <f t="shared" si="57"/>
        <v>0</v>
      </c>
      <c r="BO64" s="197">
        <f t="shared" si="57"/>
        <v>0</v>
      </c>
      <c r="BP64" s="197">
        <f t="shared" si="57"/>
        <v>0</v>
      </c>
      <c r="BQ64" s="197">
        <f t="shared" si="57"/>
        <v>0</v>
      </c>
      <c r="BR64" s="197">
        <f t="shared" ref="BR64:EC64" si="58">BR58-BR63</f>
        <v>0</v>
      </c>
      <c r="BS64" s="197">
        <f t="shared" si="58"/>
        <v>0</v>
      </c>
      <c r="BT64" s="197">
        <f t="shared" si="58"/>
        <v>0</v>
      </c>
      <c r="BU64" s="197">
        <f t="shared" si="58"/>
        <v>0</v>
      </c>
      <c r="BV64" s="197">
        <f t="shared" si="58"/>
        <v>0</v>
      </c>
      <c r="BW64" s="197">
        <f t="shared" si="58"/>
        <v>0</v>
      </c>
      <c r="BX64" s="197">
        <f t="shared" si="58"/>
        <v>0</v>
      </c>
      <c r="BY64" s="197">
        <f t="shared" si="58"/>
        <v>0</v>
      </c>
      <c r="BZ64" s="197">
        <f t="shared" si="58"/>
        <v>0</v>
      </c>
      <c r="CA64" s="197">
        <f t="shared" si="58"/>
        <v>0</v>
      </c>
      <c r="CB64" s="197">
        <f t="shared" si="58"/>
        <v>0</v>
      </c>
      <c r="CC64" s="197">
        <f t="shared" si="58"/>
        <v>0</v>
      </c>
      <c r="CD64" s="197">
        <f t="shared" si="58"/>
        <v>0</v>
      </c>
      <c r="CE64" s="197">
        <f t="shared" si="58"/>
        <v>0</v>
      </c>
      <c r="CF64" s="197">
        <f t="shared" si="58"/>
        <v>0</v>
      </c>
      <c r="CG64" s="197">
        <f t="shared" si="58"/>
        <v>0</v>
      </c>
      <c r="CH64" s="197">
        <f t="shared" si="58"/>
        <v>0</v>
      </c>
      <c r="CI64" s="197">
        <f t="shared" si="58"/>
        <v>0</v>
      </c>
      <c r="CJ64" s="197">
        <f t="shared" si="58"/>
        <v>0</v>
      </c>
      <c r="CK64" s="197">
        <f t="shared" si="58"/>
        <v>0</v>
      </c>
      <c r="CL64" s="197">
        <f t="shared" si="58"/>
        <v>0</v>
      </c>
      <c r="CM64" s="197">
        <f t="shared" si="58"/>
        <v>0</v>
      </c>
      <c r="CN64" s="197">
        <f t="shared" si="58"/>
        <v>0</v>
      </c>
      <c r="CO64" s="197">
        <f t="shared" si="58"/>
        <v>0</v>
      </c>
      <c r="CP64" s="197">
        <f t="shared" si="58"/>
        <v>0</v>
      </c>
      <c r="CQ64" s="197">
        <f t="shared" si="58"/>
        <v>0</v>
      </c>
      <c r="CR64" s="197">
        <f t="shared" si="58"/>
        <v>0</v>
      </c>
      <c r="CS64" s="197">
        <f t="shared" si="58"/>
        <v>0</v>
      </c>
      <c r="CT64" s="197">
        <f t="shared" si="58"/>
        <v>0</v>
      </c>
      <c r="CU64" s="197">
        <f t="shared" si="58"/>
        <v>0</v>
      </c>
      <c r="CV64" s="197">
        <f t="shared" si="58"/>
        <v>0</v>
      </c>
      <c r="CW64" s="197">
        <f t="shared" si="58"/>
        <v>0</v>
      </c>
      <c r="CX64" s="197">
        <f t="shared" si="58"/>
        <v>0</v>
      </c>
      <c r="CY64" s="197">
        <f t="shared" si="58"/>
        <v>0</v>
      </c>
      <c r="CZ64" s="197">
        <f t="shared" si="58"/>
        <v>0</v>
      </c>
      <c r="DA64" s="197">
        <f t="shared" si="58"/>
        <v>0</v>
      </c>
      <c r="DB64" s="197">
        <f t="shared" si="58"/>
        <v>0</v>
      </c>
      <c r="DC64" s="197">
        <f t="shared" si="58"/>
        <v>0</v>
      </c>
      <c r="DD64" s="197">
        <f t="shared" si="58"/>
        <v>0</v>
      </c>
      <c r="DE64" s="197">
        <f t="shared" si="58"/>
        <v>0</v>
      </c>
      <c r="DF64" s="197">
        <f t="shared" si="58"/>
        <v>0</v>
      </c>
      <c r="DG64" s="197">
        <f t="shared" si="58"/>
        <v>0</v>
      </c>
      <c r="DH64" s="197">
        <f t="shared" si="58"/>
        <v>0</v>
      </c>
      <c r="DI64" s="197">
        <f t="shared" si="58"/>
        <v>0</v>
      </c>
      <c r="DJ64" s="197">
        <f t="shared" si="58"/>
        <v>0</v>
      </c>
      <c r="DK64" s="197">
        <f t="shared" si="58"/>
        <v>0</v>
      </c>
      <c r="DL64" s="197">
        <f t="shared" si="58"/>
        <v>0</v>
      </c>
      <c r="DM64" s="197">
        <f t="shared" si="58"/>
        <v>0</v>
      </c>
      <c r="DN64" s="197">
        <f t="shared" si="58"/>
        <v>0</v>
      </c>
      <c r="DO64" s="197">
        <f t="shared" si="58"/>
        <v>0</v>
      </c>
      <c r="DP64" s="197">
        <f t="shared" si="58"/>
        <v>0</v>
      </c>
      <c r="DQ64" s="197">
        <f t="shared" si="58"/>
        <v>0</v>
      </c>
      <c r="DR64" s="197">
        <f t="shared" si="58"/>
        <v>0</v>
      </c>
      <c r="DS64" s="197">
        <f t="shared" si="58"/>
        <v>0</v>
      </c>
      <c r="DT64" s="197">
        <f t="shared" si="58"/>
        <v>0</v>
      </c>
      <c r="DU64" s="197">
        <f t="shared" si="58"/>
        <v>0</v>
      </c>
      <c r="DV64" s="197">
        <f t="shared" si="58"/>
        <v>0</v>
      </c>
      <c r="DW64" s="197">
        <f t="shared" si="58"/>
        <v>7.6397554948925972E-11</v>
      </c>
      <c r="DX64" s="197">
        <f t="shared" si="58"/>
        <v>0</v>
      </c>
      <c r="DY64" s="197">
        <f t="shared" si="58"/>
        <v>0</v>
      </c>
      <c r="DZ64" s="197">
        <f t="shared" si="58"/>
        <v>0</v>
      </c>
      <c r="EA64" s="197">
        <f t="shared" si="58"/>
        <v>0</v>
      </c>
      <c r="EB64" s="197">
        <f t="shared" si="58"/>
        <v>0</v>
      </c>
      <c r="EC64" s="197">
        <f t="shared" si="58"/>
        <v>0</v>
      </c>
      <c r="ED64" s="197">
        <f t="shared" ref="ED64" si="59">ED58-ED63</f>
        <v>0</v>
      </c>
    </row>
    <row r="65" spans="2:134" hidden="1" outlineLevel="1">
      <c r="B65" t="s">
        <v>237</v>
      </c>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7"/>
      <c r="BR65" s="197"/>
      <c r="BS65" s="197"/>
      <c r="BT65" s="197"/>
      <c r="BU65" s="197"/>
      <c r="BV65" s="197"/>
      <c r="BW65" s="197"/>
      <c r="BX65" s="197"/>
      <c r="BY65" s="197"/>
      <c r="BZ65" s="197"/>
      <c r="CA65" s="197"/>
      <c r="CB65" s="197"/>
      <c r="CC65" s="197"/>
      <c r="CD65" s="197"/>
      <c r="CE65" s="197"/>
      <c r="CF65" s="197"/>
      <c r="CG65" s="197"/>
      <c r="CH65" s="197"/>
      <c r="CI65" s="197"/>
      <c r="CJ65" s="197"/>
      <c r="CK65" s="197"/>
      <c r="CL65" s="197"/>
      <c r="CM65" s="197"/>
      <c r="CN65" s="197"/>
      <c r="CO65" s="197"/>
      <c r="CP65" s="197"/>
      <c r="CQ65" s="197"/>
      <c r="CR65" s="197"/>
      <c r="CS65" s="197"/>
      <c r="CT65" s="197"/>
      <c r="CU65" s="197"/>
      <c r="CV65" s="197"/>
      <c r="CW65" s="197"/>
      <c r="CX65" s="197"/>
      <c r="CY65" s="197"/>
      <c r="CZ65" s="197"/>
      <c r="DA65" s="197"/>
      <c r="DB65" s="197"/>
      <c r="DC65" s="197"/>
      <c r="DD65" s="197"/>
      <c r="DE65" s="197"/>
      <c r="DF65" s="197"/>
      <c r="DG65" s="197"/>
      <c r="DH65" s="197"/>
      <c r="DI65" s="197"/>
      <c r="DJ65" s="197"/>
      <c r="DK65" s="197"/>
      <c r="DL65" s="197"/>
      <c r="DM65" s="197"/>
      <c r="DN65" s="197"/>
      <c r="DO65" s="197"/>
      <c r="DP65" s="197"/>
      <c r="DQ65" s="197"/>
      <c r="DR65" s="197"/>
      <c r="DS65" s="197"/>
      <c r="DT65" s="197"/>
      <c r="DU65" s="197"/>
      <c r="DV65" s="197"/>
      <c r="DW65" s="197"/>
      <c r="DX65" s="197"/>
      <c r="DY65" s="197"/>
      <c r="DZ65" s="197"/>
      <c r="EA65" s="197"/>
      <c r="EB65" s="197"/>
      <c r="EC65" s="197"/>
      <c r="ED65" s="197"/>
    </row>
    <row r="66" spans="2:134" collapsed="1"/>
  </sheetData>
  <pageMargins left="0.7" right="0.7" top="0.75" bottom="0.75" header="0.3" footer="0.3"/>
  <pageSetup scale="37"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68A77-12CE-4699-BC03-CD90D34EC01B}">
  <sheetPr>
    <pageSetUpPr fitToPage="1"/>
  </sheetPr>
  <dimension ref="A10:ED74"/>
  <sheetViews>
    <sheetView showGridLines="0" zoomScale="85" zoomScaleNormal="85" workbookViewId="0">
      <pane xSplit="4" ySplit="29" topLeftCell="DN57" activePane="bottomRight" state="frozen"/>
      <selection pane="bottomRight" activeCell="I28" sqref="I28"/>
      <selection pane="bottomLeft" activeCell="I28" sqref="I28"/>
      <selection pane="topRight" activeCell="I28" sqref="I28"/>
    </sheetView>
  </sheetViews>
  <sheetFormatPr defaultRowHeight="15" outlineLevelRow="1" outlineLevelCol="1"/>
  <cols>
    <col min="1" max="1" width="3.85546875" customWidth="1"/>
    <col min="2" max="2" width="3.28515625" customWidth="1"/>
    <col min="3" max="3" width="40.42578125" bestFit="1" customWidth="1"/>
    <col min="4" max="4" width="15.28515625" bestFit="1" customWidth="1"/>
    <col min="5" max="5" width="15.7109375" bestFit="1" customWidth="1"/>
    <col min="6" max="6" width="10.42578125" customWidth="1"/>
    <col min="7" max="7" width="11.5703125" bestFit="1" customWidth="1"/>
    <col min="8" max="14" width="11.28515625" bestFit="1" customWidth="1"/>
    <col min="15" max="16" width="10.42578125" customWidth="1"/>
    <col min="17" max="32" width="11.7109375" hidden="1" customWidth="1" outlineLevel="1"/>
    <col min="33" max="103" width="13.28515625" hidden="1" customWidth="1" outlineLevel="1"/>
    <col min="104" max="124" width="14.28515625" hidden="1" customWidth="1" outlineLevel="1"/>
    <col min="125" max="125" width="13.28515625" bestFit="1" customWidth="1" collapsed="1"/>
    <col min="126" max="134" width="13.28515625" bestFit="1" customWidth="1"/>
  </cols>
  <sheetData>
    <row r="10" spans="2:14" ht="17.25">
      <c r="B10" s="205" t="s">
        <v>4</v>
      </c>
    </row>
    <row r="11" spans="2:14" ht="18" customHeight="1">
      <c r="B11" s="1" t="s">
        <v>5</v>
      </c>
      <c r="C11" s="1"/>
      <c r="D11" s="1"/>
      <c r="E11" s="1"/>
      <c r="F11" s="1"/>
      <c r="G11" s="1"/>
      <c r="H11" s="1"/>
      <c r="I11" s="1"/>
      <c r="J11" s="1"/>
      <c r="K11" s="1"/>
      <c r="L11" s="1"/>
      <c r="M11" s="1"/>
      <c r="N11" s="1"/>
    </row>
    <row r="12" spans="2:14">
      <c r="B12" s="2"/>
      <c r="C12" s="3"/>
      <c r="D12" s="3" t="s">
        <v>6</v>
      </c>
      <c r="E12" s="3">
        <v>1</v>
      </c>
      <c r="F12" s="3">
        <f>E12+1</f>
        <v>2</v>
      </c>
      <c r="G12" s="3">
        <f t="shared" ref="G12:N12" si="0">F12+1</f>
        <v>3</v>
      </c>
      <c r="H12" s="3">
        <f t="shared" si="0"/>
        <v>4</v>
      </c>
      <c r="I12" s="3">
        <f t="shared" si="0"/>
        <v>5</v>
      </c>
      <c r="J12" s="3">
        <f t="shared" si="0"/>
        <v>6</v>
      </c>
      <c r="K12" s="3">
        <f t="shared" si="0"/>
        <v>7</v>
      </c>
      <c r="L12" s="3">
        <f t="shared" si="0"/>
        <v>8</v>
      </c>
      <c r="M12" s="3">
        <f t="shared" si="0"/>
        <v>9</v>
      </c>
      <c r="N12" s="4">
        <f t="shared" si="0"/>
        <v>10</v>
      </c>
    </row>
    <row r="13" spans="2:14">
      <c r="B13" s="5" t="s">
        <v>7</v>
      </c>
      <c r="E13" s="6">
        <f>DU31</f>
        <v>0.32337500000000002</v>
      </c>
      <c r="F13" s="7">
        <f t="shared" ref="F13:N13" si="1">DV31</f>
        <v>0.65500000000000003</v>
      </c>
      <c r="G13" s="7">
        <f t="shared" si="1"/>
        <v>2.1624999999999672E-2</v>
      </c>
      <c r="H13" s="7">
        <f t="shared" si="1"/>
        <v>0</v>
      </c>
      <c r="I13" s="8">
        <f t="shared" si="1"/>
        <v>0</v>
      </c>
      <c r="J13" s="8">
        <f t="shared" si="1"/>
        <v>0</v>
      </c>
      <c r="K13" s="8">
        <f t="shared" si="1"/>
        <v>0</v>
      </c>
      <c r="L13" s="8">
        <f t="shared" si="1"/>
        <v>0</v>
      </c>
      <c r="M13" s="8">
        <f t="shared" si="1"/>
        <v>0</v>
      </c>
      <c r="N13" s="9">
        <f t="shared" si="1"/>
        <v>0</v>
      </c>
    </row>
    <row r="14" spans="2:14">
      <c r="B14" s="5" t="s">
        <v>8</v>
      </c>
      <c r="E14" s="6">
        <f>DU30</f>
        <v>0.32337500000000002</v>
      </c>
      <c r="F14" s="7">
        <f t="shared" ref="F14:N14" si="2">DV30</f>
        <v>0.97837500000000033</v>
      </c>
      <c r="G14" s="7">
        <f t="shared" si="2"/>
        <v>1</v>
      </c>
      <c r="H14" s="7">
        <f t="shared" si="2"/>
        <v>1</v>
      </c>
      <c r="I14" s="8">
        <f t="shared" si="2"/>
        <v>1</v>
      </c>
      <c r="J14" s="8">
        <f t="shared" si="2"/>
        <v>1</v>
      </c>
      <c r="K14" s="8">
        <f t="shared" si="2"/>
        <v>1</v>
      </c>
      <c r="L14" s="8">
        <f t="shared" si="2"/>
        <v>1</v>
      </c>
      <c r="M14" s="8">
        <f t="shared" si="2"/>
        <v>1</v>
      </c>
      <c r="N14" s="9">
        <f t="shared" si="2"/>
        <v>1</v>
      </c>
    </row>
    <row r="15" spans="2:14">
      <c r="B15" s="5" t="s">
        <v>9</v>
      </c>
      <c r="E15" s="206">
        <f>DU33</f>
        <v>10.8</v>
      </c>
      <c r="F15" s="206">
        <f t="shared" ref="F15:N15" si="3">DV33</f>
        <v>29.699999999999992</v>
      </c>
      <c r="G15" s="206">
        <f t="shared" si="3"/>
        <v>37.799999999999969</v>
      </c>
      <c r="H15" s="206">
        <f t="shared" si="3"/>
        <v>37.799999999999969</v>
      </c>
      <c r="I15" s="206">
        <f t="shared" si="3"/>
        <v>37.799999999999969</v>
      </c>
      <c r="J15" s="206">
        <f t="shared" si="3"/>
        <v>37.799999999999969</v>
      </c>
      <c r="K15" s="206">
        <f t="shared" si="3"/>
        <v>37.799999999999969</v>
      </c>
      <c r="L15" s="206">
        <f t="shared" si="3"/>
        <v>37.799999999999969</v>
      </c>
      <c r="M15" s="206">
        <f t="shared" si="3"/>
        <v>37.799999999999969</v>
      </c>
      <c r="N15" s="207">
        <f t="shared" si="3"/>
        <v>37.799999999999969</v>
      </c>
    </row>
    <row r="16" spans="2:14">
      <c r="B16" s="5" t="s">
        <v>10</v>
      </c>
      <c r="E16" s="206">
        <f>DU35</f>
        <v>130232.49474850357</v>
      </c>
      <c r="F16" s="206">
        <f t="shared" ref="F16:N16" si="4">DV35</f>
        <v>363603.66103734291</v>
      </c>
      <c r="G16" s="206">
        <f t="shared" si="4"/>
        <v>113308.34187617451</v>
      </c>
      <c r="H16" s="206">
        <f t="shared" si="4"/>
        <v>0</v>
      </c>
      <c r="I16" s="206">
        <f t="shared" si="4"/>
        <v>0</v>
      </c>
      <c r="J16" s="206">
        <f t="shared" si="4"/>
        <v>0</v>
      </c>
      <c r="K16" s="206">
        <f t="shared" si="4"/>
        <v>0</v>
      </c>
      <c r="L16" s="206">
        <f t="shared" si="4"/>
        <v>0</v>
      </c>
      <c r="M16" s="206">
        <f t="shared" si="4"/>
        <v>0</v>
      </c>
      <c r="N16" s="207">
        <f t="shared" si="4"/>
        <v>0</v>
      </c>
    </row>
    <row r="17" spans="1:134" ht="5.25" customHeight="1">
      <c r="B17" s="5"/>
      <c r="E17" s="206"/>
      <c r="F17" s="206"/>
      <c r="G17" s="206"/>
      <c r="H17" s="206"/>
      <c r="I17" s="206"/>
      <c r="J17" s="206"/>
      <c r="K17" s="206"/>
      <c r="L17" s="206"/>
      <c r="M17" s="206"/>
      <c r="N17" s="207"/>
    </row>
    <row r="18" spans="1:134">
      <c r="B18" s="10" t="s">
        <v>11</v>
      </c>
      <c r="C18" s="11"/>
      <c r="D18" s="11"/>
      <c r="E18" s="208">
        <f>DU45</f>
        <v>2476.6560000000004</v>
      </c>
      <c r="F18" s="208">
        <f t="shared" ref="F18:N19" si="5">DV45</f>
        <v>19297.277999999998</v>
      </c>
      <c r="G18" s="208">
        <f t="shared" si="5"/>
        <v>31267.781999999985</v>
      </c>
      <c r="H18" s="208">
        <f t="shared" si="5"/>
        <v>34673.183999999965</v>
      </c>
      <c r="I18" s="208">
        <f t="shared" si="5"/>
        <v>34673.183999999965</v>
      </c>
      <c r="J18" s="208">
        <f t="shared" si="5"/>
        <v>34673.183999999965</v>
      </c>
      <c r="K18" s="208">
        <f t="shared" si="5"/>
        <v>34673.183999999965</v>
      </c>
      <c r="L18" s="208">
        <f t="shared" si="5"/>
        <v>34673.183999999965</v>
      </c>
      <c r="M18" s="208">
        <f t="shared" si="5"/>
        <v>34673.183999999965</v>
      </c>
      <c r="N18" s="209">
        <f t="shared" si="5"/>
        <v>34673.183999999965</v>
      </c>
    </row>
    <row r="19" spans="1:134">
      <c r="B19" s="210" t="s">
        <v>12</v>
      </c>
      <c r="C19" s="11"/>
      <c r="D19" s="11"/>
      <c r="E19" s="211">
        <f>DU46</f>
        <v>132709.15074850354</v>
      </c>
      <c r="F19" s="211">
        <f t="shared" si="5"/>
        <v>382900.93903734285</v>
      </c>
      <c r="G19" s="211">
        <f t="shared" si="5"/>
        <v>144576.1238761745</v>
      </c>
      <c r="H19" s="211">
        <f t="shared" si="5"/>
        <v>34673.183999999965</v>
      </c>
      <c r="I19" s="211">
        <f t="shared" si="5"/>
        <v>34673.183999999965</v>
      </c>
      <c r="J19" s="211">
        <f t="shared" si="5"/>
        <v>34673.183999999965</v>
      </c>
      <c r="K19" s="211">
        <f t="shared" si="5"/>
        <v>34673.183999999965</v>
      </c>
      <c r="L19" s="211">
        <f t="shared" si="5"/>
        <v>34673.183999999965</v>
      </c>
      <c r="M19" s="211">
        <f t="shared" si="5"/>
        <v>34673.183999999965</v>
      </c>
      <c r="N19" s="212">
        <f t="shared" si="5"/>
        <v>34673.183999999965</v>
      </c>
    </row>
    <row r="20" spans="1:134">
      <c r="B20" s="213" t="s">
        <v>13</v>
      </c>
      <c r="C20" s="11"/>
      <c r="D20" s="11"/>
      <c r="E20" s="208">
        <f>DU53</f>
        <v>8346.5439999999981</v>
      </c>
      <c r="F20" s="208">
        <f t="shared" ref="F20:N21" si="6">DV53</f>
        <v>24277.359499999999</v>
      </c>
      <c r="G20" s="208">
        <f t="shared" si="6"/>
        <v>28062.8655</v>
      </c>
      <c r="H20" s="208">
        <f t="shared" si="6"/>
        <v>27983.219999999998</v>
      </c>
      <c r="I20" s="208">
        <f t="shared" si="6"/>
        <v>27983.219999999998</v>
      </c>
      <c r="J20" s="208">
        <f t="shared" si="6"/>
        <v>27983.219999999998</v>
      </c>
      <c r="K20" s="208">
        <f t="shared" si="6"/>
        <v>27983.219999999998</v>
      </c>
      <c r="L20" s="208">
        <f t="shared" si="6"/>
        <v>27983.219999999998</v>
      </c>
      <c r="M20" s="208">
        <f t="shared" si="6"/>
        <v>27983.219999999998</v>
      </c>
      <c r="N20" s="209">
        <f t="shared" si="6"/>
        <v>27983.219999999998</v>
      </c>
    </row>
    <row r="21" spans="1:134">
      <c r="B21" s="52" t="s">
        <v>14</v>
      </c>
      <c r="E21" s="214">
        <f>DU54</f>
        <v>124362.60674850355</v>
      </c>
      <c r="F21" s="214">
        <f t="shared" si="6"/>
        <v>358623.57953734283</v>
      </c>
      <c r="G21" s="214">
        <f t="shared" si="6"/>
        <v>116513.2583761745</v>
      </c>
      <c r="H21" s="214">
        <f t="shared" si="6"/>
        <v>6689.9639999999672</v>
      </c>
      <c r="I21" s="214">
        <f t="shared" si="6"/>
        <v>6689.9639999999672</v>
      </c>
      <c r="J21" s="214">
        <f t="shared" si="6"/>
        <v>6689.9639999999672</v>
      </c>
      <c r="K21" s="214">
        <f t="shared" si="6"/>
        <v>6689.9639999999672</v>
      </c>
      <c r="L21" s="214">
        <f t="shared" si="6"/>
        <v>6689.9639999999672</v>
      </c>
      <c r="M21" s="214">
        <f t="shared" si="6"/>
        <v>6689.9639999999672</v>
      </c>
      <c r="N21" s="215">
        <f t="shared" si="6"/>
        <v>6689.9639999999672</v>
      </c>
    </row>
    <row r="22" spans="1:134">
      <c r="B22" s="10" t="s">
        <v>15</v>
      </c>
      <c r="C22" s="11"/>
      <c r="D22" s="11"/>
      <c r="E22" s="208">
        <f>DU61</f>
        <v>453.60000000000008</v>
      </c>
      <c r="F22" s="208">
        <f t="shared" ref="F22:N23" si="7">DV61</f>
        <v>3534.2999999999997</v>
      </c>
      <c r="G22" s="208">
        <f t="shared" si="7"/>
        <v>5726.6999999999962</v>
      </c>
      <c r="H22" s="208">
        <f t="shared" si="7"/>
        <v>6350.3999999999951</v>
      </c>
      <c r="I22" s="208">
        <f t="shared" si="7"/>
        <v>6350.3999999999951</v>
      </c>
      <c r="J22" s="208">
        <f t="shared" si="7"/>
        <v>6350.3999999999951</v>
      </c>
      <c r="K22" s="208">
        <f t="shared" si="7"/>
        <v>6350.3999999999951</v>
      </c>
      <c r="L22" s="208">
        <f t="shared" si="7"/>
        <v>6350.3999999999951</v>
      </c>
      <c r="M22" s="208">
        <f t="shared" si="7"/>
        <v>6350.3999999999951</v>
      </c>
      <c r="N22" s="209">
        <f t="shared" si="7"/>
        <v>6350.3999999999951</v>
      </c>
    </row>
    <row r="23" spans="1:134">
      <c r="B23" s="216" t="s">
        <v>16</v>
      </c>
      <c r="C23" s="11"/>
      <c r="D23" s="11"/>
      <c r="E23" s="211">
        <f>DU62</f>
        <v>123909.00674850354</v>
      </c>
      <c r="F23" s="211">
        <f t="shared" si="7"/>
        <v>355089.27953734284</v>
      </c>
      <c r="G23" s="211">
        <f t="shared" si="7"/>
        <v>110786.55837617451</v>
      </c>
      <c r="H23" s="211">
        <f t="shared" si="7"/>
        <v>339.56399999997211</v>
      </c>
      <c r="I23" s="211">
        <f t="shared" si="7"/>
        <v>339.56399999997211</v>
      </c>
      <c r="J23" s="211">
        <f t="shared" si="7"/>
        <v>339.56399999997211</v>
      </c>
      <c r="K23" s="211">
        <f t="shared" si="7"/>
        <v>339.56399999997211</v>
      </c>
      <c r="L23" s="211">
        <f t="shared" si="7"/>
        <v>339.56399999997211</v>
      </c>
      <c r="M23" s="211">
        <f t="shared" si="7"/>
        <v>339.56399999997211</v>
      </c>
      <c r="N23" s="212">
        <f t="shared" si="7"/>
        <v>339.56399999997211</v>
      </c>
    </row>
    <row r="24" spans="1:134">
      <c r="B24" s="217" t="s">
        <v>17</v>
      </c>
      <c r="C24" s="11"/>
      <c r="D24" s="11"/>
      <c r="E24" s="208">
        <f>DU67</f>
        <v>23877.705010304202</v>
      </c>
      <c r="F24" s="208">
        <f t="shared" ref="F24:N25" si="8">DV67</f>
        <v>93045.136911809008</v>
      </c>
      <c r="G24" s="208">
        <f t="shared" si="8"/>
        <v>112635.32611494076</v>
      </c>
      <c r="H24" s="208">
        <f t="shared" si="8"/>
        <v>113844.99987298832</v>
      </c>
      <c r="I24" s="208">
        <f t="shared" si="8"/>
        <v>112304.86835880244</v>
      </c>
      <c r="J24" s="208">
        <f t="shared" si="8"/>
        <v>112834.29688329919</v>
      </c>
      <c r="K24" s="208">
        <f t="shared" si="8"/>
        <v>116667.92457957528</v>
      </c>
      <c r="L24" s="208">
        <f t="shared" si="8"/>
        <v>122219.64763145354</v>
      </c>
      <c r="M24" s="208">
        <f t="shared" si="8"/>
        <v>128475.46812667062</v>
      </c>
      <c r="N24" s="209">
        <f t="shared" si="8"/>
        <v>135524.68324469376</v>
      </c>
    </row>
    <row r="25" spans="1:134" ht="15.75" thickBot="1">
      <c r="B25" s="129" t="s">
        <v>18</v>
      </c>
      <c r="C25" s="20"/>
      <c r="D25" s="20"/>
      <c r="E25" s="218">
        <f>DU68</f>
        <v>100031.30173819934</v>
      </c>
      <c r="F25" s="218">
        <f t="shared" si="8"/>
        <v>262044.14262553383</v>
      </c>
      <c r="G25" s="218">
        <f t="shared" si="8"/>
        <v>-1848.7677387662552</v>
      </c>
      <c r="H25" s="218">
        <f t="shared" si="8"/>
        <v>-113505.43587298835</v>
      </c>
      <c r="I25" s="218">
        <f t="shared" si="8"/>
        <v>-111965.30435880247</v>
      </c>
      <c r="J25" s="218">
        <f t="shared" si="8"/>
        <v>-112494.73288329922</v>
      </c>
      <c r="K25" s="218">
        <f t="shared" si="8"/>
        <v>-116328.36057957531</v>
      </c>
      <c r="L25" s="218">
        <f t="shared" si="8"/>
        <v>-121880.08363145357</v>
      </c>
      <c r="M25" s="218">
        <f t="shared" si="8"/>
        <v>-128135.90412667065</v>
      </c>
      <c r="N25" s="219">
        <f t="shared" si="8"/>
        <v>-135185.11924469378</v>
      </c>
    </row>
    <row r="26" spans="1:134">
      <c r="P26">
        <v>1</v>
      </c>
      <c r="AB26">
        <f>+P26+1</f>
        <v>2</v>
      </c>
      <c r="AN26">
        <f>+AB26+1</f>
        <v>3</v>
      </c>
      <c r="AZ26">
        <f>+AN26+1</f>
        <v>4</v>
      </c>
      <c r="BL26">
        <f>+AZ26+1</f>
        <v>5</v>
      </c>
      <c r="BX26">
        <f>+BL26+1</f>
        <v>6</v>
      </c>
      <c r="CJ26">
        <f>+BX26+1</f>
        <v>7</v>
      </c>
      <c r="CV26">
        <f>+CJ26+1</f>
        <v>8</v>
      </c>
      <c r="DH26">
        <f>+CV26+1</f>
        <v>9</v>
      </c>
      <c r="DT26">
        <f>+DH26+1</f>
        <v>10</v>
      </c>
    </row>
    <row r="27" spans="1:134" ht="19.5" customHeight="1">
      <c r="B27" s="1" t="s">
        <v>19</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22"/>
    </row>
    <row r="28" spans="1:134" s="23" customFormat="1">
      <c r="B28" s="24"/>
      <c r="C28" s="25" t="s">
        <v>20</v>
      </c>
      <c r="D28" s="25"/>
      <c r="E28" s="25">
        <v>1</v>
      </c>
      <c r="F28" s="25">
        <v>1</v>
      </c>
      <c r="G28" s="25">
        <v>1</v>
      </c>
      <c r="H28" s="25">
        <v>1</v>
      </c>
      <c r="I28" s="25">
        <v>1</v>
      </c>
      <c r="J28" s="25">
        <v>1</v>
      </c>
      <c r="K28" s="25">
        <v>1</v>
      </c>
      <c r="L28" s="25">
        <v>1</v>
      </c>
      <c r="M28" s="25">
        <v>1</v>
      </c>
      <c r="N28" s="25">
        <v>1</v>
      </c>
      <c r="O28" s="25">
        <v>1</v>
      </c>
      <c r="P28" s="26">
        <v>1</v>
      </c>
      <c r="Q28" s="25">
        <f>E28+1</f>
        <v>2</v>
      </c>
      <c r="R28" s="25">
        <f t="shared" ref="R28:AA28" si="9">F28+1</f>
        <v>2</v>
      </c>
      <c r="S28" s="25">
        <f t="shared" si="9"/>
        <v>2</v>
      </c>
      <c r="T28" s="25">
        <f t="shared" si="9"/>
        <v>2</v>
      </c>
      <c r="U28" s="25">
        <f t="shared" si="9"/>
        <v>2</v>
      </c>
      <c r="V28" s="25">
        <f t="shared" si="9"/>
        <v>2</v>
      </c>
      <c r="W28" s="25">
        <f t="shared" si="9"/>
        <v>2</v>
      </c>
      <c r="X28" s="25">
        <f t="shared" si="9"/>
        <v>2</v>
      </c>
      <c r="Y28" s="25">
        <f t="shared" si="9"/>
        <v>2</v>
      </c>
      <c r="Z28" s="25">
        <f t="shared" si="9"/>
        <v>2</v>
      </c>
      <c r="AA28" s="25">
        <f t="shared" si="9"/>
        <v>2</v>
      </c>
      <c r="AB28" s="26">
        <f>P28+1</f>
        <v>2</v>
      </c>
      <c r="AC28" s="25">
        <f>Q28+1</f>
        <v>3</v>
      </c>
      <c r="AD28" s="25">
        <f t="shared" ref="AD28:AM28" si="10">R28+1</f>
        <v>3</v>
      </c>
      <c r="AE28" s="25">
        <f t="shared" si="10"/>
        <v>3</v>
      </c>
      <c r="AF28" s="25">
        <f t="shared" si="10"/>
        <v>3</v>
      </c>
      <c r="AG28" s="25">
        <f t="shared" si="10"/>
        <v>3</v>
      </c>
      <c r="AH28" s="25">
        <f t="shared" si="10"/>
        <v>3</v>
      </c>
      <c r="AI28" s="25">
        <f t="shared" si="10"/>
        <v>3</v>
      </c>
      <c r="AJ28" s="25">
        <f t="shared" si="10"/>
        <v>3</v>
      </c>
      <c r="AK28" s="25">
        <f t="shared" si="10"/>
        <v>3</v>
      </c>
      <c r="AL28" s="25">
        <f t="shared" si="10"/>
        <v>3</v>
      </c>
      <c r="AM28" s="25">
        <f t="shared" si="10"/>
        <v>3</v>
      </c>
      <c r="AN28" s="26">
        <f>AB28+1</f>
        <v>3</v>
      </c>
      <c r="AO28" s="25">
        <f>AC28+1</f>
        <v>4</v>
      </c>
      <c r="AP28" s="25">
        <f t="shared" ref="AP28:AY28" si="11">AD28+1</f>
        <v>4</v>
      </c>
      <c r="AQ28" s="25">
        <f t="shared" si="11"/>
        <v>4</v>
      </c>
      <c r="AR28" s="25">
        <f t="shared" si="11"/>
        <v>4</v>
      </c>
      <c r="AS28" s="25">
        <f t="shared" si="11"/>
        <v>4</v>
      </c>
      <c r="AT28" s="25">
        <f t="shared" si="11"/>
        <v>4</v>
      </c>
      <c r="AU28" s="25">
        <f t="shared" si="11"/>
        <v>4</v>
      </c>
      <c r="AV28" s="25">
        <f t="shared" si="11"/>
        <v>4</v>
      </c>
      <c r="AW28" s="25">
        <f t="shared" si="11"/>
        <v>4</v>
      </c>
      <c r="AX28" s="25">
        <f t="shared" si="11"/>
        <v>4</v>
      </c>
      <c r="AY28" s="25">
        <f t="shared" si="11"/>
        <v>4</v>
      </c>
      <c r="AZ28" s="26">
        <f>AN28+1</f>
        <v>4</v>
      </c>
      <c r="BA28" s="25">
        <f>AO28+1</f>
        <v>5</v>
      </c>
      <c r="BB28" s="25">
        <f t="shared" ref="BB28:BK28" si="12">AP28+1</f>
        <v>5</v>
      </c>
      <c r="BC28" s="25">
        <f t="shared" si="12"/>
        <v>5</v>
      </c>
      <c r="BD28" s="25">
        <f t="shared" si="12"/>
        <v>5</v>
      </c>
      <c r="BE28" s="25">
        <f t="shared" si="12"/>
        <v>5</v>
      </c>
      <c r="BF28" s="25">
        <f t="shared" si="12"/>
        <v>5</v>
      </c>
      <c r="BG28" s="25">
        <f t="shared" si="12"/>
        <v>5</v>
      </c>
      <c r="BH28" s="25">
        <f t="shared" si="12"/>
        <v>5</v>
      </c>
      <c r="BI28" s="25">
        <f t="shared" si="12"/>
        <v>5</v>
      </c>
      <c r="BJ28" s="25">
        <f t="shared" si="12"/>
        <v>5</v>
      </c>
      <c r="BK28" s="25">
        <f t="shared" si="12"/>
        <v>5</v>
      </c>
      <c r="BL28" s="26">
        <f>AZ28+1</f>
        <v>5</v>
      </c>
      <c r="BM28" s="25">
        <f>BA28+1</f>
        <v>6</v>
      </c>
      <c r="BN28" s="25">
        <f t="shared" ref="BN28:BW28" si="13">BB28+1</f>
        <v>6</v>
      </c>
      <c r="BO28" s="25">
        <f t="shared" si="13"/>
        <v>6</v>
      </c>
      <c r="BP28" s="25">
        <f t="shared" si="13"/>
        <v>6</v>
      </c>
      <c r="BQ28" s="25">
        <f t="shared" si="13"/>
        <v>6</v>
      </c>
      <c r="BR28" s="25">
        <f t="shared" si="13"/>
        <v>6</v>
      </c>
      <c r="BS28" s="25">
        <f t="shared" si="13"/>
        <v>6</v>
      </c>
      <c r="BT28" s="25">
        <f t="shared" si="13"/>
        <v>6</v>
      </c>
      <c r="BU28" s="25">
        <f t="shared" si="13"/>
        <v>6</v>
      </c>
      <c r="BV28" s="25">
        <f t="shared" si="13"/>
        <v>6</v>
      </c>
      <c r="BW28" s="25">
        <f t="shared" si="13"/>
        <v>6</v>
      </c>
      <c r="BX28" s="26">
        <f>BL28+1</f>
        <v>6</v>
      </c>
      <c r="BY28" s="25">
        <f>BM28+1</f>
        <v>7</v>
      </c>
      <c r="BZ28" s="25">
        <f t="shared" ref="BZ28:CI28" si="14">BN28+1</f>
        <v>7</v>
      </c>
      <c r="CA28" s="25">
        <f t="shared" si="14"/>
        <v>7</v>
      </c>
      <c r="CB28" s="25">
        <f t="shared" si="14"/>
        <v>7</v>
      </c>
      <c r="CC28" s="25">
        <f t="shared" si="14"/>
        <v>7</v>
      </c>
      <c r="CD28" s="25">
        <f t="shared" si="14"/>
        <v>7</v>
      </c>
      <c r="CE28" s="25">
        <f t="shared" si="14"/>
        <v>7</v>
      </c>
      <c r="CF28" s="25">
        <f t="shared" si="14"/>
        <v>7</v>
      </c>
      <c r="CG28" s="25">
        <f t="shared" si="14"/>
        <v>7</v>
      </c>
      <c r="CH28" s="25">
        <f t="shared" si="14"/>
        <v>7</v>
      </c>
      <c r="CI28" s="25">
        <f t="shared" si="14"/>
        <v>7</v>
      </c>
      <c r="CJ28" s="26">
        <f>BX28+1</f>
        <v>7</v>
      </c>
      <c r="CK28" s="25">
        <f>BY28+1</f>
        <v>8</v>
      </c>
      <c r="CL28" s="25">
        <f t="shared" ref="CL28:CU28" si="15">BZ28+1</f>
        <v>8</v>
      </c>
      <c r="CM28" s="25">
        <f t="shared" si="15"/>
        <v>8</v>
      </c>
      <c r="CN28" s="25">
        <f t="shared" si="15"/>
        <v>8</v>
      </c>
      <c r="CO28" s="25">
        <f t="shared" si="15"/>
        <v>8</v>
      </c>
      <c r="CP28" s="25">
        <f t="shared" si="15"/>
        <v>8</v>
      </c>
      <c r="CQ28" s="25">
        <f t="shared" si="15"/>
        <v>8</v>
      </c>
      <c r="CR28" s="25">
        <f t="shared" si="15"/>
        <v>8</v>
      </c>
      <c r="CS28" s="25">
        <f t="shared" si="15"/>
        <v>8</v>
      </c>
      <c r="CT28" s="25">
        <f t="shared" si="15"/>
        <v>8</v>
      </c>
      <c r="CU28" s="25">
        <f t="shared" si="15"/>
        <v>8</v>
      </c>
      <c r="CV28" s="26">
        <f>CJ28+1</f>
        <v>8</v>
      </c>
      <c r="CW28" s="25">
        <f>CK28+1</f>
        <v>9</v>
      </c>
      <c r="CX28" s="25">
        <f t="shared" ref="CX28:DG28" si="16">CL28+1</f>
        <v>9</v>
      </c>
      <c r="CY28" s="25">
        <f t="shared" si="16"/>
        <v>9</v>
      </c>
      <c r="CZ28" s="25">
        <f t="shared" si="16"/>
        <v>9</v>
      </c>
      <c r="DA28" s="25">
        <f t="shared" si="16"/>
        <v>9</v>
      </c>
      <c r="DB28" s="25">
        <f t="shared" si="16"/>
        <v>9</v>
      </c>
      <c r="DC28" s="25">
        <f t="shared" si="16"/>
        <v>9</v>
      </c>
      <c r="DD28" s="25">
        <f t="shared" si="16"/>
        <v>9</v>
      </c>
      <c r="DE28" s="25">
        <f t="shared" si="16"/>
        <v>9</v>
      </c>
      <c r="DF28" s="25">
        <f t="shared" si="16"/>
        <v>9</v>
      </c>
      <c r="DG28" s="25">
        <f t="shared" si="16"/>
        <v>9</v>
      </c>
      <c r="DH28" s="26">
        <f>CV28+1</f>
        <v>9</v>
      </c>
      <c r="DI28" s="25">
        <f>CW28+1</f>
        <v>10</v>
      </c>
      <c r="DJ28" s="25">
        <f t="shared" ref="DJ28:DS28" si="17">CX28+1</f>
        <v>10</v>
      </c>
      <c r="DK28" s="25">
        <f t="shared" si="17"/>
        <v>10</v>
      </c>
      <c r="DL28" s="25">
        <f t="shared" si="17"/>
        <v>10</v>
      </c>
      <c r="DM28" s="25">
        <f t="shared" si="17"/>
        <v>10</v>
      </c>
      <c r="DN28" s="25">
        <f t="shared" si="17"/>
        <v>10</v>
      </c>
      <c r="DO28" s="25">
        <f t="shared" si="17"/>
        <v>10</v>
      </c>
      <c r="DP28" s="25">
        <f t="shared" si="17"/>
        <v>10</v>
      </c>
      <c r="DQ28" s="25">
        <f t="shared" si="17"/>
        <v>10</v>
      </c>
      <c r="DR28" s="25">
        <f t="shared" si="17"/>
        <v>10</v>
      </c>
      <c r="DS28" s="25">
        <f t="shared" si="17"/>
        <v>10</v>
      </c>
      <c r="DT28" s="25">
        <f>DH28+1</f>
        <v>10</v>
      </c>
      <c r="DU28" s="27">
        <v>1</v>
      </c>
      <c r="DV28" s="28">
        <f>DU28+1</f>
        <v>2</v>
      </c>
      <c r="DW28" s="28">
        <f t="shared" ref="DW28:ED28" si="18">DV28+1</f>
        <v>3</v>
      </c>
      <c r="DX28" s="28">
        <f t="shared" si="18"/>
        <v>4</v>
      </c>
      <c r="DY28" s="28">
        <f t="shared" si="18"/>
        <v>5</v>
      </c>
      <c r="DZ28" s="28">
        <f t="shared" si="18"/>
        <v>6</v>
      </c>
      <c r="EA28" s="28">
        <f t="shared" si="18"/>
        <v>7</v>
      </c>
      <c r="EB28" s="28">
        <f t="shared" si="18"/>
        <v>8</v>
      </c>
      <c r="EC28" s="28">
        <f t="shared" si="18"/>
        <v>9</v>
      </c>
      <c r="ED28" s="29">
        <f t="shared" si="18"/>
        <v>10</v>
      </c>
    </row>
    <row r="29" spans="1:134" s="23" customFormat="1">
      <c r="A29"/>
      <c r="B29" s="31"/>
      <c r="C29" s="32" t="s">
        <v>21</v>
      </c>
      <c r="D29" s="32"/>
      <c r="E29" s="33">
        <v>45444</v>
      </c>
      <c r="F29" s="33">
        <f>EOMONTH(E29,1)</f>
        <v>45504</v>
      </c>
      <c r="G29" s="33">
        <f t="shared" ref="G29:BR29" si="19">EOMONTH(F29,1)</f>
        <v>45535</v>
      </c>
      <c r="H29" s="33">
        <f t="shared" si="19"/>
        <v>45565</v>
      </c>
      <c r="I29" s="33">
        <f t="shared" si="19"/>
        <v>45596</v>
      </c>
      <c r="J29" s="33">
        <f t="shared" si="19"/>
        <v>45626</v>
      </c>
      <c r="K29" s="33">
        <f t="shared" si="19"/>
        <v>45657</v>
      </c>
      <c r="L29" s="33">
        <f t="shared" si="19"/>
        <v>45688</v>
      </c>
      <c r="M29" s="33">
        <f t="shared" si="19"/>
        <v>45716</v>
      </c>
      <c r="N29" s="33">
        <f t="shared" si="19"/>
        <v>45747</v>
      </c>
      <c r="O29" s="33">
        <f t="shared" si="19"/>
        <v>45777</v>
      </c>
      <c r="P29" s="34">
        <f t="shared" si="19"/>
        <v>45808</v>
      </c>
      <c r="Q29" s="33">
        <f t="shared" si="19"/>
        <v>45838</v>
      </c>
      <c r="R29" s="33">
        <f t="shared" si="19"/>
        <v>45869</v>
      </c>
      <c r="S29" s="33">
        <f t="shared" si="19"/>
        <v>45900</v>
      </c>
      <c r="T29" s="33">
        <f t="shared" si="19"/>
        <v>45930</v>
      </c>
      <c r="U29" s="33">
        <f t="shared" si="19"/>
        <v>45961</v>
      </c>
      <c r="V29" s="33">
        <f t="shared" si="19"/>
        <v>45991</v>
      </c>
      <c r="W29" s="33">
        <f t="shared" si="19"/>
        <v>46022</v>
      </c>
      <c r="X29" s="33">
        <f t="shared" si="19"/>
        <v>46053</v>
      </c>
      <c r="Y29" s="33">
        <f t="shared" si="19"/>
        <v>46081</v>
      </c>
      <c r="Z29" s="33">
        <f t="shared" si="19"/>
        <v>46112</v>
      </c>
      <c r="AA29" s="33">
        <f t="shared" si="19"/>
        <v>46142</v>
      </c>
      <c r="AB29" s="34">
        <f t="shared" si="19"/>
        <v>46173</v>
      </c>
      <c r="AC29" s="33">
        <f t="shared" si="19"/>
        <v>46203</v>
      </c>
      <c r="AD29" s="33">
        <f t="shared" si="19"/>
        <v>46234</v>
      </c>
      <c r="AE29" s="33">
        <f t="shared" si="19"/>
        <v>46265</v>
      </c>
      <c r="AF29" s="33">
        <f t="shared" si="19"/>
        <v>46295</v>
      </c>
      <c r="AG29" s="33">
        <f t="shared" si="19"/>
        <v>46326</v>
      </c>
      <c r="AH29" s="33">
        <f t="shared" si="19"/>
        <v>46356</v>
      </c>
      <c r="AI29" s="33">
        <f t="shared" si="19"/>
        <v>46387</v>
      </c>
      <c r="AJ29" s="33">
        <f t="shared" si="19"/>
        <v>46418</v>
      </c>
      <c r="AK29" s="33">
        <f t="shared" si="19"/>
        <v>46446</v>
      </c>
      <c r="AL29" s="33">
        <f t="shared" si="19"/>
        <v>46477</v>
      </c>
      <c r="AM29" s="33">
        <f t="shared" si="19"/>
        <v>46507</v>
      </c>
      <c r="AN29" s="34">
        <f t="shared" si="19"/>
        <v>46538</v>
      </c>
      <c r="AO29" s="33">
        <f t="shared" si="19"/>
        <v>46568</v>
      </c>
      <c r="AP29" s="33">
        <f t="shared" si="19"/>
        <v>46599</v>
      </c>
      <c r="AQ29" s="33">
        <f t="shared" si="19"/>
        <v>46630</v>
      </c>
      <c r="AR29" s="33">
        <f t="shared" si="19"/>
        <v>46660</v>
      </c>
      <c r="AS29" s="33">
        <f t="shared" si="19"/>
        <v>46691</v>
      </c>
      <c r="AT29" s="33">
        <f t="shared" si="19"/>
        <v>46721</v>
      </c>
      <c r="AU29" s="33">
        <f t="shared" si="19"/>
        <v>46752</v>
      </c>
      <c r="AV29" s="33">
        <f t="shared" si="19"/>
        <v>46783</v>
      </c>
      <c r="AW29" s="33">
        <f t="shared" si="19"/>
        <v>46812</v>
      </c>
      <c r="AX29" s="33">
        <f t="shared" si="19"/>
        <v>46843</v>
      </c>
      <c r="AY29" s="33">
        <f t="shared" si="19"/>
        <v>46873</v>
      </c>
      <c r="AZ29" s="34">
        <f t="shared" si="19"/>
        <v>46904</v>
      </c>
      <c r="BA29" s="33">
        <f t="shared" si="19"/>
        <v>46934</v>
      </c>
      <c r="BB29" s="33">
        <f t="shared" si="19"/>
        <v>46965</v>
      </c>
      <c r="BC29" s="33">
        <f t="shared" si="19"/>
        <v>46996</v>
      </c>
      <c r="BD29" s="33">
        <f t="shared" si="19"/>
        <v>47026</v>
      </c>
      <c r="BE29" s="33">
        <f t="shared" si="19"/>
        <v>47057</v>
      </c>
      <c r="BF29" s="33">
        <f t="shared" si="19"/>
        <v>47087</v>
      </c>
      <c r="BG29" s="33">
        <f t="shared" si="19"/>
        <v>47118</v>
      </c>
      <c r="BH29" s="33">
        <f t="shared" si="19"/>
        <v>47149</v>
      </c>
      <c r="BI29" s="33">
        <f t="shared" si="19"/>
        <v>47177</v>
      </c>
      <c r="BJ29" s="33">
        <f t="shared" si="19"/>
        <v>47208</v>
      </c>
      <c r="BK29" s="33">
        <f t="shared" si="19"/>
        <v>47238</v>
      </c>
      <c r="BL29" s="34">
        <f t="shared" si="19"/>
        <v>47269</v>
      </c>
      <c r="BM29" s="33">
        <f t="shared" si="19"/>
        <v>47299</v>
      </c>
      <c r="BN29" s="33">
        <f t="shared" si="19"/>
        <v>47330</v>
      </c>
      <c r="BO29" s="33">
        <f t="shared" si="19"/>
        <v>47361</v>
      </c>
      <c r="BP29" s="33">
        <f t="shared" si="19"/>
        <v>47391</v>
      </c>
      <c r="BQ29" s="33">
        <f t="shared" si="19"/>
        <v>47422</v>
      </c>
      <c r="BR29" s="33">
        <f t="shared" si="19"/>
        <v>47452</v>
      </c>
      <c r="BS29" s="33">
        <f t="shared" ref="BS29:DT29" si="20">EOMONTH(BR29,1)</f>
        <v>47483</v>
      </c>
      <c r="BT29" s="33">
        <f t="shared" si="20"/>
        <v>47514</v>
      </c>
      <c r="BU29" s="33">
        <f t="shared" si="20"/>
        <v>47542</v>
      </c>
      <c r="BV29" s="33">
        <f t="shared" si="20"/>
        <v>47573</v>
      </c>
      <c r="BW29" s="33">
        <f t="shared" si="20"/>
        <v>47603</v>
      </c>
      <c r="BX29" s="34">
        <f t="shared" si="20"/>
        <v>47634</v>
      </c>
      <c r="BY29" s="33">
        <f t="shared" si="20"/>
        <v>47664</v>
      </c>
      <c r="BZ29" s="33">
        <f t="shared" si="20"/>
        <v>47695</v>
      </c>
      <c r="CA29" s="33">
        <f t="shared" si="20"/>
        <v>47726</v>
      </c>
      <c r="CB29" s="33">
        <f t="shared" si="20"/>
        <v>47756</v>
      </c>
      <c r="CC29" s="33">
        <f t="shared" si="20"/>
        <v>47787</v>
      </c>
      <c r="CD29" s="33">
        <f t="shared" si="20"/>
        <v>47817</v>
      </c>
      <c r="CE29" s="33">
        <f t="shared" si="20"/>
        <v>47848</v>
      </c>
      <c r="CF29" s="33">
        <f t="shared" si="20"/>
        <v>47879</v>
      </c>
      <c r="CG29" s="33">
        <f t="shared" si="20"/>
        <v>47907</v>
      </c>
      <c r="CH29" s="33">
        <f t="shared" si="20"/>
        <v>47938</v>
      </c>
      <c r="CI29" s="33">
        <f t="shared" si="20"/>
        <v>47968</v>
      </c>
      <c r="CJ29" s="34">
        <f t="shared" si="20"/>
        <v>47999</v>
      </c>
      <c r="CK29" s="33">
        <f t="shared" si="20"/>
        <v>48029</v>
      </c>
      <c r="CL29" s="33">
        <f t="shared" si="20"/>
        <v>48060</v>
      </c>
      <c r="CM29" s="33">
        <f t="shared" si="20"/>
        <v>48091</v>
      </c>
      <c r="CN29" s="33">
        <f t="shared" si="20"/>
        <v>48121</v>
      </c>
      <c r="CO29" s="33">
        <f t="shared" si="20"/>
        <v>48152</v>
      </c>
      <c r="CP29" s="33">
        <f t="shared" si="20"/>
        <v>48182</v>
      </c>
      <c r="CQ29" s="33">
        <f t="shared" si="20"/>
        <v>48213</v>
      </c>
      <c r="CR29" s="33">
        <f t="shared" si="20"/>
        <v>48244</v>
      </c>
      <c r="CS29" s="33">
        <f t="shared" si="20"/>
        <v>48273</v>
      </c>
      <c r="CT29" s="33">
        <f t="shared" si="20"/>
        <v>48304</v>
      </c>
      <c r="CU29" s="33">
        <f t="shared" si="20"/>
        <v>48334</v>
      </c>
      <c r="CV29" s="34">
        <f t="shared" si="20"/>
        <v>48365</v>
      </c>
      <c r="CW29" s="33">
        <f t="shared" si="20"/>
        <v>48395</v>
      </c>
      <c r="CX29" s="33">
        <f t="shared" si="20"/>
        <v>48426</v>
      </c>
      <c r="CY29" s="33">
        <f t="shared" si="20"/>
        <v>48457</v>
      </c>
      <c r="CZ29" s="33">
        <f t="shared" si="20"/>
        <v>48487</v>
      </c>
      <c r="DA29" s="33">
        <f t="shared" si="20"/>
        <v>48518</v>
      </c>
      <c r="DB29" s="33">
        <f t="shared" si="20"/>
        <v>48548</v>
      </c>
      <c r="DC29" s="33">
        <f t="shared" si="20"/>
        <v>48579</v>
      </c>
      <c r="DD29" s="33">
        <f t="shared" si="20"/>
        <v>48610</v>
      </c>
      <c r="DE29" s="33">
        <f t="shared" si="20"/>
        <v>48638</v>
      </c>
      <c r="DF29" s="33">
        <f t="shared" si="20"/>
        <v>48669</v>
      </c>
      <c r="DG29" s="33">
        <f t="shared" si="20"/>
        <v>48699</v>
      </c>
      <c r="DH29" s="34">
        <f t="shared" si="20"/>
        <v>48730</v>
      </c>
      <c r="DI29" s="33">
        <f t="shared" si="20"/>
        <v>48760</v>
      </c>
      <c r="DJ29" s="33">
        <f t="shared" si="20"/>
        <v>48791</v>
      </c>
      <c r="DK29" s="33">
        <f t="shared" si="20"/>
        <v>48822</v>
      </c>
      <c r="DL29" s="33">
        <f t="shared" si="20"/>
        <v>48852</v>
      </c>
      <c r="DM29" s="33">
        <f t="shared" si="20"/>
        <v>48883</v>
      </c>
      <c r="DN29" s="33">
        <f t="shared" si="20"/>
        <v>48913</v>
      </c>
      <c r="DO29" s="33">
        <f t="shared" si="20"/>
        <v>48944</v>
      </c>
      <c r="DP29" s="33">
        <f t="shared" si="20"/>
        <v>48975</v>
      </c>
      <c r="DQ29" s="33">
        <f t="shared" si="20"/>
        <v>49003</v>
      </c>
      <c r="DR29" s="33">
        <f t="shared" si="20"/>
        <v>49034</v>
      </c>
      <c r="DS29" s="33">
        <f t="shared" si="20"/>
        <v>49064</v>
      </c>
      <c r="DT29" s="33">
        <f t="shared" si="20"/>
        <v>49095</v>
      </c>
      <c r="DU29" s="35" t="str">
        <f>"Year_"&amp;DU28</f>
        <v>Year_1</v>
      </c>
      <c r="DV29" s="36" t="str">
        <f t="shared" ref="DV29:ED29" si="21">"Year_"&amp;DV28</f>
        <v>Year_2</v>
      </c>
      <c r="DW29" s="36" t="str">
        <f t="shared" si="21"/>
        <v>Year_3</v>
      </c>
      <c r="DX29" s="36" t="str">
        <f t="shared" si="21"/>
        <v>Year_4</v>
      </c>
      <c r="DY29" s="36" t="str">
        <f t="shared" si="21"/>
        <v>Year_5</v>
      </c>
      <c r="DZ29" s="36" t="str">
        <f t="shared" si="21"/>
        <v>Year_6</v>
      </c>
      <c r="EA29" s="36" t="str">
        <f t="shared" si="21"/>
        <v>Year_7</v>
      </c>
      <c r="EB29" s="36" t="str">
        <f t="shared" si="21"/>
        <v>Year_8</v>
      </c>
      <c r="EC29" s="36" t="str">
        <f t="shared" si="21"/>
        <v>Year_9</v>
      </c>
      <c r="ED29" s="37" t="str">
        <f t="shared" si="21"/>
        <v>Year_10</v>
      </c>
    </row>
    <row r="30" spans="1:134" hidden="1" outlineLevel="1">
      <c r="B30" s="220" t="s">
        <v>22</v>
      </c>
      <c r="C30" s="221"/>
      <c r="D30" s="222"/>
      <c r="E30" s="223">
        <f>Capex_W!E$35</f>
        <v>0</v>
      </c>
      <c r="F30" s="223">
        <f>Capex_W!F$35</f>
        <v>0</v>
      </c>
      <c r="G30" s="223">
        <f>Capex_W!G$35</f>
        <v>0</v>
      </c>
      <c r="H30" s="223">
        <f>Capex_W!H$35</f>
        <v>3.4125000000000003E-2</v>
      </c>
      <c r="I30" s="223">
        <f>Capex_W!I$35</f>
        <v>7.3125000000000009E-2</v>
      </c>
      <c r="J30" s="223">
        <f>Capex_W!J$35</f>
        <v>0.10725000000000001</v>
      </c>
      <c r="K30" s="223">
        <f>Capex_W!K$35</f>
        <v>0.14137500000000003</v>
      </c>
      <c r="L30" s="223">
        <f>Capex_W!L$35</f>
        <v>0.18037500000000004</v>
      </c>
      <c r="M30" s="223">
        <f>Capex_W!M$35</f>
        <v>0.21450000000000002</v>
      </c>
      <c r="N30" s="223">
        <f>Capex_W!N$35</f>
        <v>0.25025000000000003</v>
      </c>
      <c r="O30" s="223">
        <f>Capex_W!O$35</f>
        <v>0.28600000000000003</v>
      </c>
      <c r="P30" s="224">
        <f>Capex_W!P$35</f>
        <v>0.32337500000000002</v>
      </c>
      <c r="Q30" s="223">
        <f>Capex_W!Q$35</f>
        <v>0.37337500000000001</v>
      </c>
      <c r="R30" s="223">
        <f>Capex_W!R$35</f>
        <v>0.43337500000000001</v>
      </c>
      <c r="S30" s="223">
        <f>Capex_W!S$35</f>
        <v>0.485875</v>
      </c>
      <c r="T30" s="223">
        <f>Capex_W!T$35</f>
        <v>0.54087499999999999</v>
      </c>
      <c r="U30" s="223">
        <f>Capex_W!U$35</f>
        <v>0.60087500000000005</v>
      </c>
      <c r="V30" s="223">
        <f>Capex_W!V$35</f>
        <v>0.65087500000000009</v>
      </c>
      <c r="W30" s="223">
        <f>Capex_W!W$35</f>
        <v>0.70587500000000014</v>
      </c>
      <c r="X30" s="223">
        <f>Capex_W!X$35</f>
        <v>0.76337500000000014</v>
      </c>
      <c r="Y30" s="223">
        <f>Capex_W!Y$35</f>
        <v>0.81337500000000018</v>
      </c>
      <c r="Z30" s="223">
        <f>Capex_W!Z$35</f>
        <v>0.86837500000000023</v>
      </c>
      <c r="AA30" s="223">
        <f>Capex_W!AA$35</f>
        <v>0.92337500000000028</v>
      </c>
      <c r="AB30" s="224">
        <f>Capex_W!AB$35</f>
        <v>0.97837500000000033</v>
      </c>
      <c r="AC30" s="223">
        <f>Capex_W!AC$35</f>
        <v>1</v>
      </c>
      <c r="AD30" s="223">
        <f>Capex_W!AD$35</f>
        <v>1</v>
      </c>
      <c r="AE30" s="223">
        <f>Capex_W!AE$35</f>
        <v>1</v>
      </c>
      <c r="AF30" s="223">
        <f>Capex_W!AF$35</f>
        <v>1</v>
      </c>
      <c r="AG30" s="223">
        <f>Capex_W!AG$35</f>
        <v>1</v>
      </c>
      <c r="AH30" s="223">
        <f>Capex_W!AH$35</f>
        <v>1</v>
      </c>
      <c r="AI30" s="223">
        <f>Capex_W!AI$35</f>
        <v>1</v>
      </c>
      <c r="AJ30" s="223">
        <f>Capex_W!AJ$35</f>
        <v>1</v>
      </c>
      <c r="AK30" s="223">
        <f>Capex_W!AK$35</f>
        <v>1</v>
      </c>
      <c r="AL30" s="223">
        <f>Capex_W!AL$35</f>
        <v>1</v>
      </c>
      <c r="AM30" s="223">
        <f>Capex_W!AM$35</f>
        <v>1</v>
      </c>
      <c r="AN30" s="224">
        <f>Capex_W!AN$35</f>
        <v>1</v>
      </c>
      <c r="AO30" s="223">
        <f>Capex_W!AO$35</f>
        <v>1</v>
      </c>
      <c r="AP30" s="223">
        <f>Capex_W!AP$35</f>
        <v>1</v>
      </c>
      <c r="AQ30" s="223">
        <f>Capex_W!AQ$35</f>
        <v>1</v>
      </c>
      <c r="AR30" s="223">
        <f>Capex_W!AR$35</f>
        <v>1</v>
      </c>
      <c r="AS30" s="223">
        <f>Capex_W!AS$35</f>
        <v>1</v>
      </c>
      <c r="AT30" s="223">
        <f>Capex_W!AT$35</f>
        <v>1</v>
      </c>
      <c r="AU30" s="223">
        <f>Capex_W!AU$35</f>
        <v>1</v>
      </c>
      <c r="AV30" s="223">
        <f>Capex_W!AV$35</f>
        <v>1</v>
      </c>
      <c r="AW30" s="223">
        <f>Capex_W!AW$35</f>
        <v>1</v>
      </c>
      <c r="AX30" s="223">
        <f>Capex_W!AX$35</f>
        <v>1</v>
      </c>
      <c r="AY30" s="223">
        <f>Capex_W!AY$35</f>
        <v>1</v>
      </c>
      <c r="AZ30" s="224">
        <f>Capex_W!AZ$35</f>
        <v>1</v>
      </c>
      <c r="BA30" s="223">
        <f>Capex_W!BA$35</f>
        <v>1</v>
      </c>
      <c r="BB30" s="223">
        <f>Capex_W!BB$35</f>
        <v>1</v>
      </c>
      <c r="BC30" s="223">
        <f>Capex_W!BC$35</f>
        <v>1</v>
      </c>
      <c r="BD30" s="223">
        <f>Capex_W!BD$35</f>
        <v>1</v>
      </c>
      <c r="BE30" s="223">
        <f>Capex_W!BE$35</f>
        <v>1</v>
      </c>
      <c r="BF30" s="223">
        <f>Capex_W!BF$35</f>
        <v>1</v>
      </c>
      <c r="BG30" s="223">
        <f>Capex_W!BG$35</f>
        <v>1</v>
      </c>
      <c r="BH30" s="223">
        <f>Capex_W!BH$35</f>
        <v>1</v>
      </c>
      <c r="BI30" s="223">
        <f>Capex_W!BI$35</f>
        <v>1</v>
      </c>
      <c r="BJ30" s="223">
        <f>Capex_W!BJ$35</f>
        <v>1</v>
      </c>
      <c r="BK30" s="223">
        <f>Capex_W!BK$35</f>
        <v>1</v>
      </c>
      <c r="BL30" s="224">
        <f>Capex_W!BL$35</f>
        <v>1</v>
      </c>
      <c r="BM30" s="223">
        <f>Capex_W!BM$35</f>
        <v>1</v>
      </c>
      <c r="BN30" s="223">
        <f>Capex_W!BN$35</f>
        <v>1</v>
      </c>
      <c r="BO30" s="223">
        <f>Capex_W!BO$35</f>
        <v>1</v>
      </c>
      <c r="BP30" s="223">
        <f>Capex_W!BP$35</f>
        <v>1</v>
      </c>
      <c r="BQ30" s="223">
        <f>Capex_W!BQ$35</f>
        <v>1</v>
      </c>
      <c r="BR30" s="223">
        <f>Capex_W!BR$35</f>
        <v>1</v>
      </c>
      <c r="BS30" s="223">
        <f>Capex_W!BS$35</f>
        <v>1</v>
      </c>
      <c r="BT30" s="223">
        <f>Capex_W!BT$35</f>
        <v>1</v>
      </c>
      <c r="BU30" s="223">
        <f>Capex_W!BU$35</f>
        <v>1</v>
      </c>
      <c r="BV30" s="223">
        <f>Capex_W!BV$35</f>
        <v>1</v>
      </c>
      <c r="BW30" s="223">
        <f>Capex_W!BW$35</f>
        <v>1</v>
      </c>
      <c r="BX30" s="224">
        <f>Capex_W!BX$35</f>
        <v>1</v>
      </c>
      <c r="BY30" s="223">
        <f>Capex_W!BY$35</f>
        <v>1</v>
      </c>
      <c r="BZ30" s="223">
        <f>Capex_W!BZ$35</f>
        <v>1</v>
      </c>
      <c r="CA30" s="223">
        <f>Capex_W!CA$35</f>
        <v>1</v>
      </c>
      <c r="CB30" s="223">
        <f>Capex_W!CB$35</f>
        <v>1</v>
      </c>
      <c r="CC30" s="223">
        <f>Capex_W!CC$35</f>
        <v>1</v>
      </c>
      <c r="CD30" s="223">
        <f>Capex_W!CD$35</f>
        <v>1</v>
      </c>
      <c r="CE30" s="223">
        <f>Capex_W!CE$35</f>
        <v>1</v>
      </c>
      <c r="CF30" s="223">
        <f>Capex_W!CF$35</f>
        <v>1</v>
      </c>
      <c r="CG30" s="223">
        <f>Capex_W!CG$35</f>
        <v>1</v>
      </c>
      <c r="CH30" s="223">
        <f>Capex_W!CH$35</f>
        <v>1</v>
      </c>
      <c r="CI30" s="223">
        <f>Capex_W!CI$35</f>
        <v>1</v>
      </c>
      <c r="CJ30" s="224">
        <f>Capex_W!CJ$35</f>
        <v>1</v>
      </c>
      <c r="CK30" s="223">
        <f>Capex_W!CK$35</f>
        <v>1</v>
      </c>
      <c r="CL30" s="223">
        <f>Capex_W!CL$35</f>
        <v>1</v>
      </c>
      <c r="CM30" s="223">
        <f>Capex_W!CM$35</f>
        <v>1</v>
      </c>
      <c r="CN30" s="223">
        <f>Capex_W!CN$35</f>
        <v>1</v>
      </c>
      <c r="CO30" s="223">
        <f>Capex_W!CO$35</f>
        <v>1</v>
      </c>
      <c r="CP30" s="223">
        <f>Capex_W!CP$35</f>
        <v>1</v>
      </c>
      <c r="CQ30" s="223">
        <f>Capex_W!CQ$35</f>
        <v>1</v>
      </c>
      <c r="CR30" s="223">
        <f>Capex_W!CR$35</f>
        <v>1</v>
      </c>
      <c r="CS30" s="223">
        <f>Capex_W!CS$35</f>
        <v>1</v>
      </c>
      <c r="CT30" s="223">
        <f>Capex_W!CT$35</f>
        <v>1</v>
      </c>
      <c r="CU30" s="223">
        <f>Capex_W!CU$35</f>
        <v>1</v>
      </c>
      <c r="CV30" s="224">
        <f>Capex_W!CV$35</f>
        <v>1</v>
      </c>
      <c r="CW30" s="223">
        <f>Capex_W!CW$35</f>
        <v>1</v>
      </c>
      <c r="CX30" s="223">
        <f>Capex_W!CX$35</f>
        <v>1</v>
      </c>
      <c r="CY30" s="223">
        <f>Capex_W!CY$35</f>
        <v>1</v>
      </c>
      <c r="CZ30" s="223">
        <f>Capex_W!CZ$35</f>
        <v>1</v>
      </c>
      <c r="DA30" s="223">
        <f>Capex_W!DA$35</f>
        <v>1</v>
      </c>
      <c r="DB30" s="223">
        <f>Capex_W!DB$35</f>
        <v>1</v>
      </c>
      <c r="DC30" s="223">
        <f>Capex_W!DC$35</f>
        <v>1</v>
      </c>
      <c r="DD30" s="223">
        <f>Capex_W!DD$35</f>
        <v>1</v>
      </c>
      <c r="DE30" s="223">
        <f>Capex_W!DE$35</f>
        <v>1</v>
      </c>
      <c r="DF30" s="223">
        <f>Capex_W!DF$35</f>
        <v>1</v>
      </c>
      <c r="DG30" s="223">
        <f>Capex_W!DG$35</f>
        <v>1</v>
      </c>
      <c r="DH30" s="224">
        <f>Capex_W!DH$35</f>
        <v>1</v>
      </c>
      <c r="DI30" s="223">
        <f>Capex_W!DI$35</f>
        <v>1</v>
      </c>
      <c r="DJ30" s="223">
        <f>Capex_W!DJ$35</f>
        <v>1</v>
      </c>
      <c r="DK30" s="223">
        <f>Capex_W!DK$35</f>
        <v>1</v>
      </c>
      <c r="DL30" s="223">
        <f>Capex_W!DL$35</f>
        <v>1</v>
      </c>
      <c r="DM30" s="223">
        <f>Capex_W!DM$35</f>
        <v>1</v>
      </c>
      <c r="DN30" s="223">
        <f>Capex_W!DN$35</f>
        <v>1</v>
      </c>
      <c r="DO30" s="223">
        <f>Capex_W!DO$35</f>
        <v>1</v>
      </c>
      <c r="DP30" s="223">
        <f>Capex_W!DP$35</f>
        <v>1</v>
      </c>
      <c r="DQ30" s="223">
        <f>Capex_W!DQ$35</f>
        <v>1</v>
      </c>
      <c r="DR30" s="223">
        <f>Capex_W!DR$35</f>
        <v>1</v>
      </c>
      <c r="DS30" s="223">
        <f>Capex_W!DS$35</f>
        <v>1</v>
      </c>
      <c r="DT30" s="223">
        <f>Capex_W!DT$35</f>
        <v>1</v>
      </c>
      <c r="DU30" s="43">
        <f>Capex_W!DU$35</f>
        <v>0.32337500000000002</v>
      </c>
      <c r="DV30" s="44">
        <f>Capex_W!DV$35</f>
        <v>0.97837500000000033</v>
      </c>
      <c r="DW30" s="44">
        <f>Capex_W!DW$35</f>
        <v>1</v>
      </c>
      <c r="DX30" s="44">
        <f>Capex_W!DX$35</f>
        <v>1</v>
      </c>
      <c r="DY30" s="44">
        <f>Capex_W!DY$35</f>
        <v>1</v>
      </c>
      <c r="DZ30" s="44">
        <f>Capex_W!DZ$35</f>
        <v>1</v>
      </c>
      <c r="EA30" s="44">
        <f>Capex_W!EA$35</f>
        <v>1</v>
      </c>
      <c r="EB30" s="44">
        <f>Capex_W!EB$35</f>
        <v>1</v>
      </c>
      <c r="EC30" s="44">
        <f>Capex_W!EC$35</f>
        <v>1</v>
      </c>
      <c r="ED30" s="45">
        <f>Capex_W!ED$35</f>
        <v>1</v>
      </c>
    </row>
    <row r="31" spans="1:134" hidden="1" outlineLevel="1">
      <c r="B31" s="220" t="s">
        <v>7</v>
      </c>
      <c r="C31" s="221"/>
      <c r="D31" s="225"/>
      <c r="E31" s="223">
        <f>Capex_W!E$36</f>
        <v>0</v>
      </c>
      <c r="F31" s="223">
        <f>Capex_W!F$36</f>
        <v>0</v>
      </c>
      <c r="G31" s="223">
        <f>Capex_W!G$36</f>
        <v>0</v>
      </c>
      <c r="H31" s="223">
        <f>Capex_W!H$36</f>
        <v>3.4125000000000003E-2</v>
      </c>
      <c r="I31" s="223">
        <f>Capex_W!I$36</f>
        <v>3.9000000000000007E-2</v>
      </c>
      <c r="J31" s="223">
        <f>Capex_W!J$36</f>
        <v>3.4125000000000003E-2</v>
      </c>
      <c r="K31" s="223">
        <f>Capex_W!K$36</f>
        <v>3.4125000000000003E-2</v>
      </c>
      <c r="L31" s="223">
        <f>Capex_W!L$36</f>
        <v>3.9000000000000007E-2</v>
      </c>
      <c r="M31" s="223">
        <f>Capex_W!M$36</f>
        <v>3.4125000000000003E-2</v>
      </c>
      <c r="N31" s="223">
        <f>Capex_W!N$36</f>
        <v>3.5750000000000004E-2</v>
      </c>
      <c r="O31" s="223">
        <f>Capex_W!O$36</f>
        <v>3.5750000000000004E-2</v>
      </c>
      <c r="P31" s="224">
        <f>Capex_W!P$36</f>
        <v>3.7375000000000005E-2</v>
      </c>
      <c r="Q31" s="223">
        <f>Capex_W!Q$36</f>
        <v>0.05</v>
      </c>
      <c r="R31" s="223">
        <f>Capex_W!R$36</f>
        <v>0.06</v>
      </c>
      <c r="S31" s="223">
        <f>Capex_W!S$36</f>
        <v>5.2499999999999998E-2</v>
      </c>
      <c r="T31" s="223">
        <f>Capex_W!T$36</f>
        <v>5.5E-2</v>
      </c>
      <c r="U31" s="223">
        <f>Capex_W!U$36</f>
        <v>0.06</v>
      </c>
      <c r="V31" s="223">
        <f>Capex_W!V$36</f>
        <v>0.05</v>
      </c>
      <c r="W31" s="223">
        <f>Capex_W!W$36</f>
        <v>5.5E-2</v>
      </c>
      <c r="X31" s="223">
        <f>Capex_W!X$36</f>
        <v>5.7500000000000002E-2</v>
      </c>
      <c r="Y31" s="223">
        <f>Capex_W!Y$36</f>
        <v>0.05</v>
      </c>
      <c r="Z31" s="223">
        <f>Capex_W!Z$36</f>
        <v>5.5E-2</v>
      </c>
      <c r="AA31" s="223">
        <f>Capex_W!AA$36</f>
        <v>5.5E-2</v>
      </c>
      <c r="AB31" s="224">
        <f>Capex_W!AB$36</f>
        <v>5.5E-2</v>
      </c>
      <c r="AC31" s="223">
        <f>Capex_W!AC$36</f>
        <v>2.1624999999999672E-2</v>
      </c>
      <c r="AD31" s="223">
        <f>Capex_W!AD$36</f>
        <v>0</v>
      </c>
      <c r="AE31" s="223">
        <f>Capex_W!AE$36</f>
        <v>0</v>
      </c>
      <c r="AF31" s="223">
        <f>Capex_W!AF$36</f>
        <v>0</v>
      </c>
      <c r="AG31" s="223">
        <f>Capex_W!AG$36</f>
        <v>0</v>
      </c>
      <c r="AH31" s="223">
        <f>Capex_W!AH$36</f>
        <v>0</v>
      </c>
      <c r="AI31" s="223">
        <f>Capex_W!AI$36</f>
        <v>0</v>
      </c>
      <c r="AJ31" s="223">
        <f>Capex_W!AJ$36</f>
        <v>0</v>
      </c>
      <c r="AK31" s="223">
        <f>Capex_W!AK$36</f>
        <v>0</v>
      </c>
      <c r="AL31" s="223">
        <f>Capex_W!AL$36</f>
        <v>0</v>
      </c>
      <c r="AM31" s="223">
        <f>Capex_W!AM$36</f>
        <v>0</v>
      </c>
      <c r="AN31" s="224">
        <f>Capex_W!AN$36</f>
        <v>0</v>
      </c>
      <c r="AO31" s="223">
        <f>Capex_W!AO$36</f>
        <v>0</v>
      </c>
      <c r="AP31" s="223">
        <f>Capex_W!AP$36</f>
        <v>0</v>
      </c>
      <c r="AQ31" s="223">
        <f>Capex_W!AQ$36</f>
        <v>0</v>
      </c>
      <c r="AR31" s="223">
        <f>Capex_W!AR$36</f>
        <v>0</v>
      </c>
      <c r="AS31" s="223">
        <f>Capex_W!AS$36</f>
        <v>0</v>
      </c>
      <c r="AT31" s="223">
        <f>Capex_W!AT$36</f>
        <v>0</v>
      </c>
      <c r="AU31" s="223">
        <f>Capex_W!AU$36</f>
        <v>0</v>
      </c>
      <c r="AV31" s="223">
        <f>Capex_W!AV$36</f>
        <v>0</v>
      </c>
      <c r="AW31" s="223">
        <f>Capex_W!AW$36</f>
        <v>0</v>
      </c>
      <c r="AX31" s="223">
        <f>Capex_W!AX$36</f>
        <v>0</v>
      </c>
      <c r="AY31" s="223">
        <f>Capex_W!AY$36</f>
        <v>0</v>
      </c>
      <c r="AZ31" s="224">
        <f>Capex_W!AZ$36</f>
        <v>0</v>
      </c>
      <c r="BA31" s="223">
        <f>Capex_W!BA$36</f>
        <v>0</v>
      </c>
      <c r="BB31" s="223">
        <f>Capex_W!BB$36</f>
        <v>0</v>
      </c>
      <c r="BC31" s="223">
        <f>Capex_W!BC$36</f>
        <v>0</v>
      </c>
      <c r="BD31" s="223">
        <f>Capex_W!BD$36</f>
        <v>0</v>
      </c>
      <c r="BE31" s="223">
        <f>Capex_W!BE$36</f>
        <v>0</v>
      </c>
      <c r="BF31" s="223">
        <f>Capex_W!BF$36</f>
        <v>0</v>
      </c>
      <c r="BG31" s="223">
        <f>Capex_W!BG$36</f>
        <v>0</v>
      </c>
      <c r="BH31" s="223">
        <f>Capex_W!BH$36</f>
        <v>0</v>
      </c>
      <c r="BI31" s="223">
        <f>Capex_W!BI$36</f>
        <v>0</v>
      </c>
      <c r="BJ31" s="223">
        <f>Capex_W!BJ$36</f>
        <v>0</v>
      </c>
      <c r="BK31" s="223">
        <f>Capex_W!BK$36</f>
        <v>0</v>
      </c>
      <c r="BL31" s="224">
        <f>Capex_W!BL$36</f>
        <v>0</v>
      </c>
      <c r="BM31" s="223">
        <f>Capex_W!BM$36</f>
        <v>0</v>
      </c>
      <c r="BN31" s="223">
        <f>Capex_W!BN$36</f>
        <v>0</v>
      </c>
      <c r="BO31" s="223">
        <f>Capex_W!BO$36</f>
        <v>0</v>
      </c>
      <c r="BP31" s="223">
        <f>Capex_W!BP$36</f>
        <v>0</v>
      </c>
      <c r="BQ31" s="223">
        <f>Capex_W!BQ$36</f>
        <v>0</v>
      </c>
      <c r="BR31" s="223">
        <f>Capex_W!BR$36</f>
        <v>0</v>
      </c>
      <c r="BS31" s="223">
        <f>Capex_W!BS$36</f>
        <v>0</v>
      </c>
      <c r="BT31" s="223">
        <f>Capex_W!BT$36</f>
        <v>0</v>
      </c>
      <c r="BU31" s="223">
        <f>Capex_W!BU$36</f>
        <v>0</v>
      </c>
      <c r="BV31" s="223">
        <f>Capex_W!BV$36</f>
        <v>0</v>
      </c>
      <c r="BW31" s="223">
        <f>Capex_W!BW$36</f>
        <v>0</v>
      </c>
      <c r="BX31" s="224">
        <f>Capex_W!BX$36</f>
        <v>0</v>
      </c>
      <c r="BY31" s="223">
        <f>Capex_W!BY$36</f>
        <v>0</v>
      </c>
      <c r="BZ31" s="223">
        <f>Capex_W!BZ$36</f>
        <v>0</v>
      </c>
      <c r="CA31" s="223">
        <f>Capex_W!CA$36</f>
        <v>0</v>
      </c>
      <c r="CB31" s="223">
        <f>Capex_W!CB$36</f>
        <v>0</v>
      </c>
      <c r="CC31" s="223">
        <f>Capex_W!CC$36</f>
        <v>0</v>
      </c>
      <c r="CD31" s="223">
        <f>Capex_W!CD$36</f>
        <v>0</v>
      </c>
      <c r="CE31" s="223">
        <f>Capex_W!CE$36</f>
        <v>0</v>
      </c>
      <c r="CF31" s="223">
        <f>Capex_W!CF$36</f>
        <v>0</v>
      </c>
      <c r="CG31" s="223">
        <f>Capex_W!CG$36</f>
        <v>0</v>
      </c>
      <c r="CH31" s="223">
        <f>Capex_W!CH$36</f>
        <v>0</v>
      </c>
      <c r="CI31" s="223">
        <f>Capex_W!CI$36</f>
        <v>0</v>
      </c>
      <c r="CJ31" s="224">
        <f>Capex_W!CJ$36</f>
        <v>0</v>
      </c>
      <c r="CK31" s="223">
        <f>Capex_W!CK$36</f>
        <v>0</v>
      </c>
      <c r="CL31" s="223">
        <f>Capex_W!CL$36</f>
        <v>0</v>
      </c>
      <c r="CM31" s="223">
        <f>Capex_W!CM$36</f>
        <v>0</v>
      </c>
      <c r="CN31" s="223">
        <f>Capex_W!CN$36</f>
        <v>0</v>
      </c>
      <c r="CO31" s="223">
        <f>Capex_W!CO$36</f>
        <v>0</v>
      </c>
      <c r="CP31" s="223">
        <f>Capex_W!CP$36</f>
        <v>0</v>
      </c>
      <c r="CQ31" s="223">
        <f>Capex_W!CQ$36</f>
        <v>0</v>
      </c>
      <c r="CR31" s="223">
        <f>Capex_W!CR$36</f>
        <v>0</v>
      </c>
      <c r="CS31" s="223">
        <f>Capex_W!CS$36</f>
        <v>0</v>
      </c>
      <c r="CT31" s="223">
        <f>Capex_W!CT$36</f>
        <v>0</v>
      </c>
      <c r="CU31" s="223">
        <f>Capex_W!CU$36</f>
        <v>0</v>
      </c>
      <c r="CV31" s="224">
        <f>Capex_W!CV$36</f>
        <v>0</v>
      </c>
      <c r="CW31" s="223">
        <f>Capex_W!CW$36</f>
        <v>0</v>
      </c>
      <c r="CX31" s="223">
        <f>Capex_W!CX$36</f>
        <v>0</v>
      </c>
      <c r="CY31" s="223">
        <f>Capex_W!CY$36</f>
        <v>0</v>
      </c>
      <c r="CZ31" s="223">
        <f>Capex_W!CZ$36</f>
        <v>0</v>
      </c>
      <c r="DA31" s="223">
        <f>Capex_W!DA$36</f>
        <v>0</v>
      </c>
      <c r="DB31" s="223">
        <f>Capex_W!DB$36</f>
        <v>0</v>
      </c>
      <c r="DC31" s="223">
        <f>Capex_W!DC$36</f>
        <v>0</v>
      </c>
      <c r="DD31" s="223">
        <f>Capex_W!DD$36</f>
        <v>0</v>
      </c>
      <c r="DE31" s="223">
        <f>Capex_W!DE$36</f>
        <v>0</v>
      </c>
      <c r="DF31" s="223">
        <f>Capex_W!DF$36</f>
        <v>0</v>
      </c>
      <c r="DG31" s="223">
        <f>Capex_W!DG$36</f>
        <v>0</v>
      </c>
      <c r="DH31" s="224">
        <f>Capex_W!DH$36</f>
        <v>0</v>
      </c>
      <c r="DI31" s="223">
        <f>Capex_W!DI$36</f>
        <v>0</v>
      </c>
      <c r="DJ31" s="223">
        <f>Capex_W!DJ$36</f>
        <v>0</v>
      </c>
      <c r="DK31" s="223">
        <f>Capex_W!DK$36</f>
        <v>0</v>
      </c>
      <c r="DL31" s="223">
        <f>Capex_W!DL$36</f>
        <v>0</v>
      </c>
      <c r="DM31" s="223">
        <f>Capex_W!DM$36</f>
        <v>0</v>
      </c>
      <c r="DN31" s="223">
        <f>Capex_W!DN$36</f>
        <v>0</v>
      </c>
      <c r="DO31" s="223">
        <f>Capex_W!DO$36</f>
        <v>0</v>
      </c>
      <c r="DP31" s="223">
        <f>Capex_W!DP$36</f>
        <v>0</v>
      </c>
      <c r="DQ31" s="223">
        <f>Capex_W!DQ$36</f>
        <v>0</v>
      </c>
      <c r="DR31" s="223">
        <f>Capex_W!DR$36</f>
        <v>0</v>
      </c>
      <c r="DS31" s="223">
        <f>Capex_W!DS$36</f>
        <v>0</v>
      </c>
      <c r="DT31" s="223">
        <f>Capex_W!DT$36</f>
        <v>0</v>
      </c>
      <c r="DU31" s="43">
        <f>Capex_W!DU$36</f>
        <v>0.32337500000000002</v>
      </c>
      <c r="DV31" s="44">
        <f>Capex_W!DV$36</f>
        <v>0.65500000000000003</v>
      </c>
      <c r="DW31" s="44">
        <f>Capex_W!DW$36</f>
        <v>2.1624999999999672E-2</v>
      </c>
      <c r="DX31" s="44">
        <f>Capex_W!DX$36</f>
        <v>0</v>
      </c>
      <c r="DY31" s="44">
        <f>Capex_W!DY$36</f>
        <v>0</v>
      </c>
      <c r="DZ31" s="44">
        <f>Capex_W!DZ$36</f>
        <v>0</v>
      </c>
      <c r="EA31" s="44">
        <f>Capex_W!EA$36</f>
        <v>0</v>
      </c>
      <c r="EB31" s="44">
        <f>Capex_W!EB$36</f>
        <v>0</v>
      </c>
      <c r="EC31" s="44">
        <f>Capex_W!EC$36</f>
        <v>0</v>
      </c>
      <c r="ED31" s="45">
        <f>Capex_W!ED$36</f>
        <v>0</v>
      </c>
    </row>
    <row r="32" spans="1:134" hidden="1" outlineLevel="1">
      <c r="B32" s="5" t="s">
        <v>23</v>
      </c>
      <c r="D32" s="40"/>
      <c r="E32" s="47">
        <v>0</v>
      </c>
      <c r="F32" s="47">
        <v>0</v>
      </c>
      <c r="G32" s="47">
        <v>0</v>
      </c>
      <c r="H32" s="47">
        <v>0</v>
      </c>
      <c r="I32" s="47">
        <v>0</v>
      </c>
      <c r="J32" s="47">
        <v>0</v>
      </c>
      <c r="K32" s="47">
        <v>0</v>
      </c>
      <c r="L32" s="47">
        <v>2.16</v>
      </c>
      <c r="M32" s="47">
        <v>2.16</v>
      </c>
      <c r="N32" s="47">
        <v>2.16</v>
      </c>
      <c r="O32" s="47">
        <v>2.16</v>
      </c>
      <c r="P32" s="48">
        <v>2.16</v>
      </c>
      <c r="Q32" s="47">
        <v>1.5749999999999997</v>
      </c>
      <c r="R32" s="47">
        <v>1.5749999999999997</v>
      </c>
      <c r="S32" s="47">
        <v>1.5749999999999997</v>
      </c>
      <c r="T32" s="47">
        <v>1.5749999999999997</v>
      </c>
      <c r="U32" s="47">
        <v>1.5749999999999997</v>
      </c>
      <c r="V32" s="47">
        <v>1.5749999999999997</v>
      </c>
      <c r="W32" s="47">
        <v>1.5749999999999997</v>
      </c>
      <c r="X32" s="47">
        <v>1.5749999999999997</v>
      </c>
      <c r="Y32" s="47">
        <v>1.5749999999999997</v>
      </c>
      <c r="Z32" s="47">
        <v>1.5749999999999997</v>
      </c>
      <c r="AA32" s="47">
        <v>1.5749999999999997</v>
      </c>
      <c r="AB32" s="48">
        <v>1.5749999999999997</v>
      </c>
      <c r="AC32" s="47">
        <v>0.67499999999999993</v>
      </c>
      <c r="AD32" s="47">
        <v>0.67499999999999993</v>
      </c>
      <c r="AE32" s="47">
        <v>0.67499999999999993</v>
      </c>
      <c r="AF32" s="47">
        <v>0.67499999999999993</v>
      </c>
      <c r="AG32" s="47">
        <v>0.67499999999999993</v>
      </c>
      <c r="AH32" s="47">
        <v>0.67499999999999993</v>
      </c>
      <c r="AI32" s="47">
        <v>0.67499999999999993</v>
      </c>
      <c r="AJ32" s="47">
        <v>0.67499999999999993</v>
      </c>
      <c r="AK32" s="47">
        <v>0.67499999999999993</v>
      </c>
      <c r="AL32" s="47">
        <v>0.67499999999999993</v>
      </c>
      <c r="AM32" s="47">
        <v>0.67499999999999993</v>
      </c>
      <c r="AN32" s="48">
        <v>0.67499999999999993</v>
      </c>
      <c r="AO32" s="47">
        <v>0</v>
      </c>
      <c r="AP32" s="47">
        <v>0</v>
      </c>
      <c r="AQ32" s="47">
        <v>0</v>
      </c>
      <c r="AR32" s="47">
        <v>0</v>
      </c>
      <c r="AS32" s="47">
        <v>0</v>
      </c>
      <c r="AT32" s="47">
        <v>0</v>
      </c>
      <c r="AU32" s="47">
        <v>0</v>
      </c>
      <c r="AV32" s="47">
        <v>0</v>
      </c>
      <c r="AW32" s="47">
        <v>0</v>
      </c>
      <c r="AX32" s="47">
        <v>0</v>
      </c>
      <c r="AY32" s="47">
        <v>0</v>
      </c>
      <c r="AZ32" s="48">
        <v>0</v>
      </c>
      <c r="BA32" s="47">
        <v>0</v>
      </c>
      <c r="BB32" s="47">
        <v>0</v>
      </c>
      <c r="BC32" s="47">
        <v>0</v>
      </c>
      <c r="BD32" s="47">
        <v>0</v>
      </c>
      <c r="BE32" s="47">
        <v>0</v>
      </c>
      <c r="BF32" s="47">
        <v>0</v>
      </c>
      <c r="BG32" s="47">
        <v>0</v>
      </c>
      <c r="BH32" s="47">
        <v>0</v>
      </c>
      <c r="BI32" s="47">
        <v>0</v>
      </c>
      <c r="BJ32" s="47">
        <v>0</v>
      </c>
      <c r="BK32" s="47">
        <v>0</v>
      </c>
      <c r="BL32" s="48">
        <v>0</v>
      </c>
      <c r="BM32" s="47">
        <v>0</v>
      </c>
      <c r="BN32" s="47">
        <v>0</v>
      </c>
      <c r="BO32" s="47">
        <v>0</v>
      </c>
      <c r="BP32" s="47">
        <v>0</v>
      </c>
      <c r="BQ32" s="47">
        <v>0</v>
      </c>
      <c r="BR32" s="47">
        <v>0</v>
      </c>
      <c r="BS32" s="47">
        <v>0</v>
      </c>
      <c r="BT32" s="47">
        <v>0</v>
      </c>
      <c r="BU32" s="47">
        <v>0</v>
      </c>
      <c r="BV32" s="47">
        <v>0</v>
      </c>
      <c r="BW32" s="47">
        <v>0</v>
      </c>
      <c r="BX32" s="48">
        <v>0</v>
      </c>
      <c r="BY32" s="47">
        <v>0</v>
      </c>
      <c r="BZ32" s="47">
        <v>0</v>
      </c>
      <c r="CA32" s="47">
        <v>0</v>
      </c>
      <c r="CB32" s="47">
        <v>0</v>
      </c>
      <c r="CC32" s="47">
        <v>0</v>
      </c>
      <c r="CD32" s="47">
        <v>0</v>
      </c>
      <c r="CE32" s="47">
        <v>0</v>
      </c>
      <c r="CF32" s="47">
        <v>0</v>
      </c>
      <c r="CG32" s="47">
        <v>0</v>
      </c>
      <c r="CH32" s="47">
        <v>0</v>
      </c>
      <c r="CI32" s="47">
        <v>0</v>
      </c>
      <c r="CJ32" s="48">
        <v>0</v>
      </c>
      <c r="CK32" s="47">
        <v>0</v>
      </c>
      <c r="CL32" s="47">
        <v>0</v>
      </c>
      <c r="CM32" s="47">
        <v>0</v>
      </c>
      <c r="CN32" s="47">
        <v>0</v>
      </c>
      <c r="CO32" s="47">
        <v>0</v>
      </c>
      <c r="CP32" s="47">
        <v>0</v>
      </c>
      <c r="CQ32" s="47">
        <v>0</v>
      </c>
      <c r="CR32" s="47">
        <v>0</v>
      </c>
      <c r="CS32" s="47">
        <v>0</v>
      </c>
      <c r="CT32" s="47">
        <v>0</v>
      </c>
      <c r="CU32" s="47">
        <v>0</v>
      </c>
      <c r="CV32" s="48">
        <v>0</v>
      </c>
      <c r="CW32" s="47">
        <v>0</v>
      </c>
      <c r="CX32" s="47">
        <v>0</v>
      </c>
      <c r="CY32" s="47">
        <v>0</v>
      </c>
      <c r="CZ32" s="47">
        <v>0</v>
      </c>
      <c r="DA32" s="47">
        <v>0</v>
      </c>
      <c r="DB32" s="47">
        <v>0</v>
      </c>
      <c r="DC32" s="47">
        <v>0</v>
      </c>
      <c r="DD32" s="47">
        <v>0</v>
      </c>
      <c r="DE32" s="47">
        <v>0</v>
      </c>
      <c r="DF32" s="47">
        <v>0</v>
      </c>
      <c r="DG32" s="47">
        <v>0</v>
      </c>
      <c r="DH32" s="48">
        <v>0</v>
      </c>
      <c r="DI32" s="47">
        <v>0</v>
      </c>
      <c r="DJ32" s="47">
        <v>0</v>
      </c>
      <c r="DK32" s="47">
        <v>0</v>
      </c>
      <c r="DL32" s="47">
        <v>0</v>
      </c>
      <c r="DM32" s="47">
        <v>0</v>
      </c>
      <c r="DN32" s="47">
        <v>0</v>
      </c>
      <c r="DO32" s="47">
        <v>0</v>
      </c>
      <c r="DP32" s="47">
        <v>0</v>
      </c>
      <c r="DQ32" s="47">
        <v>0</v>
      </c>
      <c r="DR32" s="47">
        <v>0</v>
      </c>
      <c r="DS32" s="47">
        <v>0</v>
      </c>
      <c r="DT32" s="47">
        <v>0</v>
      </c>
      <c r="DU32" s="49">
        <f>SUMIF($E$28:$DT$28,DU$28,$E32:$DT32)</f>
        <v>10.8</v>
      </c>
      <c r="DV32" s="50">
        <f t="shared" ref="DV32:ED32" si="22">SUMIF($E$28:$DT$28,DV$28,$E32:$DT32)</f>
        <v>18.899999999999995</v>
      </c>
      <c r="DW32" s="50">
        <f t="shared" si="22"/>
        <v>8.1</v>
      </c>
      <c r="DX32" s="50">
        <f t="shared" si="22"/>
        <v>0</v>
      </c>
      <c r="DY32" s="50">
        <f t="shared" si="22"/>
        <v>0</v>
      </c>
      <c r="DZ32" s="50">
        <f t="shared" si="22"/>
        <v>0</v>
      </c>
      <c r="EA32" s="50">
        <f t="shared" si="22"/>
        <v>0</v>
      </c>
      <c r="EB32" s="50">
        <f t="shared" si="22"/>
        <v>0</v>
      </c>
      <c r="EC32" s="50">
        <f t="shared" si="22"/>
        <v>0</v>
      </c>
      <c r="ED32" s="51">
        <f t="shared" si="22"/>
        <v>0</v>
      </c>
    </row>
    <row r="33" spans="2:134" hidden="1" outlineLevel="1">
      <c r="B33" s="5" t="s">
        <v>9</v>
      </c>
      <c r="D33" s="40"/>
      <c r="E33" s="47">
        <v>0</v>
      </c>
      <c r="F33" s="47">
        <v>0</v>
      </c>
      <c r="G33" s="47">
        <v>0</v>
      </c>
      <c r="H33" s="47">
        <v>0</v>
      </c>
      <c r="I33" s="47">
        <v>0</v>
      </c>
      <c r="J33" s="47">
        <v>0</v>
      </c>
      <c r="K33" s="47">
        <v>0</v>
      </c>
      <c r="L33" s="47">
        <v>2.16</v>
      </c>
      <c r="M33" s="47">
        <v>4.32</v>
      </c>
      <c r="N33" s="47">
        <v>6.48</v>
      </c>
      <c r="O33" s="47">
        <v>8.64</v>
      </c>
      <c r="P33" s="48">
        <v>10.8</v>
      </c>
      <c r="Q33" s="47">
        <v>12.375</v>
      </c>
      <c r="R33" s="47">
        <v>13.95</v>
      </c>
      <c r="S33" s="47">
        <v>15.524999999999999</v>
      </c>
      <c r="T33" s="47">
        <v>17.099999999999998</v>
      </c>
      <c r="U33" s="47">
        <v>18.674999999999997</v>
      </c>
      <c r="V33" s="47">
        <v>20.249999999999996</v>
      </c>
      <c r="W33" s="47">
        <v>21.824999999999996</v>
      </c>
      <c r="X33" s="47">
        <v>23.399999999999995</v>
      </c>
      <c r="Y33" s="47">
        <v>24.974999999999994</v>
      </c>
      <c r="Z33" s="47">
        <v>26.549999999999994</v>
      </c>
      <c r="AA33" s="47">
        <v>28.124999999999993</v>
      </c>
      <c r="AB33" s="48">
        <v>29.699999999999992</v>
      </c>
      <c r="AC33" s="47">
        <v>30.374999999999993</v>
      </c>
      <c r="AD33" s="47">
        <v>31.049999999999994</v>
      </c>
      <c r="AE33" s="47">
        <v>31.724999999999994</v>
      </c>
      <c r="AF33" s="47">
        <v>32.399999999999991</v>
      </c>
      <c r="AG33" s="47">
        <v>33.074999999999989</v>
      </c>
      <c r="AH33" s="47">
        <v>33.749999999999986</v>
      </c>
      <c r="AI33" s="47">
        <v>34.424999999999983</v>
      </c>
      <c r="AJ33" s="47">
        <v>35.09999999999998</v>
      </c>
      <c r="AK33" s="47">
        <v>35.774999999999977</v>
      </c>
      <c r="AL33" s="47">
        <v>36.449999999999974</v>
      </c>
      <c r="AM33" s="47">
        <v>37.124999999999972</v>
      </c>
      <c r="AN33" s="48">
        <v>37.799999999999969</v>
      </c>
      <c r="AO33" s="47">
        <v>37.799999999999969</v>
      </c>
      <c r="AP33" s="47">
        <v>37.799999999999969</v>
      </c>
      <c r="AQ33" s="47">
        <v>37.799999999999969</v>
      </c>
      <c r="AR33" s="47">
        <v>37.799999999999969</v>
      </c>
      <c r="AS33" s="47">
        <v>37.799999999999969</v>
      </c>
      <c r="AT33" s="47">
        <v>37.799999999999969</v>
      </c>
      <c r="AU33" s="47">
        <v>37.799999999999969</v>
      </c>
      <c r="AV33" s="47">
        <v>37.799999999999969</v>
      </c>
      <c r="AW33" s="47">
        <v>37.799999999999969</v>
      </c>
      <c r="AX33" s="47">
        <v>37.799999999999969</v>
      </c>
      <c r="AY33" s="47">
        <v>37.799999999999969</v>
      </c>
      <c r="AZ33" s="48">
        <v>37.799999999999969</v>
      </c>
      <c r="BA33" s="47">
        <v>37.799999999999969</v>
      </c>
      <c r="BB33" s="47">
        <v>37.799999999999969</v>
      </c>
      <c r="BC33" s="47">
        <v>37.799999999999969</v>
      </c>
      <c r="BD33" s="47">
        <v>37.799999999999969</v>
      </c>
      <c r="BE33" s="47">
        <v>37.799999999999969</v>
      </c>
      <c r="BF33" s="47">
        <v>37.799999999999969</v>
      </c>
      <c r="BG33" s="47">
        <v>37.799999999999969</v>
      </c>
      <c r="BH33" s="47">
        <v>37.799999999999969</v>
      </c>
      <c r="BI33" s="47">
        <v>37.799999999999969</v>
      </c>
      <c r="BJ33" s="47">
        <v>37.799999999999969</v>
      </c>
      <c r="BK33" s="47">
        <v>37.799999999999969</v>
      </c>
      <c r="BL33" s="48">
        <v>37.799999999999969</v>
      </c>
      <c r="BM33" s="47">
        <v>37.799999999999969</v>
      </c>
      <c r="BN33" s="47">
        <v>37.799999999999969</v>
      </c>
      <c r="BO33" s="47">
        <v>37.799999999999969</v>
      </c>
      <c r="BP33" s="47">
        <v>37.799999999999969</v>
      </c>
      <c r="BQ33" s="47">
        <v>37.799999999999969</v>
      </c>
      <c r="BR33" s="47">
        <v>37.799999999999969</v>
      </c>
      <c r="BS33" s="47">
        <v>37.799999999999969</v>
      </c>
      <c r="BT33" s="47">
        <v>37.799999999999969</v>
      </c>
      <c r="BU33" s="47">
        <v>37.799999999999969</v>
      </c>
      <c r="BV33" s="47">
        <v>37.799999999999969</v>
      </c>
      <c r="BW33" s="47">
        <v>37.799999999999969</v>
      </c>
      <c r="BX33" s="48">
        <v>37.799999999999969</v>
      </c>
      <c r="BY33" s="47">
        <v>37.799999999999969</v>
      </c>
      <c r="BZ33" s="47">
        <v>37.799999999999969</v>
      </c>
      <c r="CA33" s="47">
        <v>37.799999999999969</v>
      </c>
      <c r="CB33" s="47">
        <v>37.799999999999969</v>
      </c>
      <c r="CC33" s="47">
        <v>37.799999999999969</v>
      </c>
      <c r="CD33" s="47">
        <v>37.799999999999969</v>
      </c>
      <c r="CE33" s="47">
        <v>37.799999999999969</v>
      </c>
      <c r="CF33" s="47">
        <v>37.799999999999969</v>
      </c>
      <c r="CG33" s="47">
        <v>37.799999999999969</v>
      </c>
      <c r="CH33" s="47">
        <v>37.799999999999969</v>
      </c>
      <c r="CI33" s="47">
        <v>37.799999999999969</v>
      </c>
      <c r="CJ33" s="48">
        <v>37.799999999999969</v>
      </c>
      <c r="CK33" s="47">
        <v>37.799999999999969</v>
      </c>
      <c r="CL33" s="47">
        <v>37.799999999999969</v>
      </c>
      <c r="CM33" s="47">
        <v>37.799999999999969</v>
      </c>
      <c r="CN33" s="47">
        <v>37.799999999999969</v>
      </c>
      <c r="CO33" s="47">
        <v>37.799999999999969</v>
      </c>
      <c r="CP33" s="47">
        <v>37.799999999999969</v>
      </c>
      <c r="CQ33" s="47">
        <v>37.799999999999969</v>
      </c>
      <c r="CR33" s="47">
        <v>37.799999999999969</v>
      </c>
      <c r="CS33" s="47">
        <v>37.799999999999969</v>
      </c>
      <c r="CT33" s="47">
        <v>37.799999999999969</v>
      </c>
      <c r="CU33" s="47">
        <v>37.799999999999969</v>
      </c>
      <c r="CV33" s="48">
        <v>37.799999999999969</v>
      </c>
      <c r="CW33" s="47">
        <v>37.799999999999969</v>
      </c>
      <c r="CX33" s="47">
        <v>37.799999999999969</v>
      </c>
      <c r="CY33" s="47">
        <v>37.799999999999969</v>
      </c>
      <c r="CZ33" s="47">
        <v>37.799999999999969</v>
      </c>
      <c r="DA33" s="47">
        <v>37.799999999999969</v>
      </c>
      <c r="DB33" s="47">
        <v>37.799999999999969</v>
      </c>
      <c r="DC33" s="47">
        <v>37.799999999999969</v>
      </c>
      <c r="DD33" s="47">
        <v>37.799999999999969</v>
      </c>
      <c r="DE33" s="47">
        <v>37.799999999999969</v>
      </c>
      <c r="DF33" s="47">
        <v>37.799999999999969</v>
      </c>
      <c r="DG33" s="47">
        <v>37.799999999999969</v>
      </c>
      <c r="DH33" s="48">
        <v>37.799999999999969</v>
      </c>
      <c r="DI33" s="47">
        <v>37.799999999999969</v>
      </c>
      <c r="DJ33" s="47">
        <v>37.799999999999969</v>
      </c>
      <c r="DK33" s="47">
        <v>37.799999999999969</v>
      </c>
      <c r="DL33" s="47">
        <v>37.799999999999969</v>
      </c>
      <c r="DM33" s="47">
        <v>37.799999999999969</v>
      </c>
      <c r="DN33" s="47">
        <v>37.799999999999969</v>
      </c>
      <c r="DO33" s="47">
        <v>37.799999999999969</v>
      </c>
      <c r="DP33" s="47">
        <v>37.799999999999969</v>
      </c>
      <c r="DQ33" s="47">
        <v>37.799999999999969</v>
      </c>
      <c r="DR33" s="47">
        <v>37.799999999999969</v>
      </c>
      <c r="DS33" s="47">
        <v>37.799999999999969</v>
      </c>
      <c r="DT33" s="47">
        <v>37.799999999999969</v>
      </c>
      <c r="DU33" s="49">
        <f>SUMIF($E$26:$DT$26,DU$28,$E33:$DT33)</f>
        <v>10.8</v>
      </c>
      <c r="DV33" s="50">
        <f t="shared" ref="DV33:ED33" si="23">SUMIF($E$26:$DT$26,DV$28,$E33:$DT33)</f>
        <v>29.699999999999992</v>
      </c>
      <c r="DW33" s="50">
        <f t="shared" si="23"/>
        <v>37.799999999999969</v>
      </c>
      <c r="DX33" s="50">
        <f t="shared" si="23"/>
        <v>37.799999999999969</v>
      </c>
      <c r="DY33" s="50">
        <f t="shared" si="23"/>
        <v>37.799999999999969</v>
      </c>
      <c r="DZ33" s="50">
        <f t="shared" si="23"/>
        <v>37.799999999999969</v>
      </c>
      <c r="EA33" s="50">
        <f t="shared" si="23"/>
        <v>37.799999999999969</v>
      </c>
      <c r="EB33" s="50">
        <f t="shared" si="23"/>
        <v>37.799999999999969</v>
      </c>
      <c r="EC33" s="50">
        <f t="shared" si="23"/>
        <v>37.799999999999969</v>
      </c>
      <c r="ED33" s="51">
        <f t="shared" si="23"/>
        <v>37.799999999999969</v>
      </c>
    </row>
    <row r="34" spans="2:134" collapsed="1">
      <c r="B34" s="226" t="s">
        <v>24</v>
      </c>
      <c r="P34" s="156"/>
      <c r="AB34" s="156"/>
      <c r="AN34" s="156"/>
      <c r="AZ34" s="156"/>
      <c r="BL34" s="156"/>
      <c r="BX34" s="156"/>
      <c r="CJ34" s="156"/>
      <c r="CV34" s="156"/>
      <c r="DH34" s="156"/>
      <c r="DU34" s="227"/>
      <c r="DV34" s="228"/>
      <c r="DW34" s="228"/>
      <c r="DX34" s="228"/>
      <c r="DY34" s="228"/>
      <c r="DZ34" s="228"/>
      <c r="EA34" s="228"/>
      <c r="EB34" s="228"/>
      <c r="EC34" s="228"/>
      <c r="ED34" s="229"/>
    </row>
    <row r="35" spans="2:134">
      <c r="B35" s="5" t="s">
        <v>10</v>
      </c>
      <c r="D35" s="40">
        <v>607144.4976620212</v>
      </c>
      <c r="E35" s="47">
        <v>0</v>
      </c>
      <c r="F35" s="47">
        <v>0</v>
      </c>
      <c r="G35" s="47">
        <v>0</v>
      </c>
      <c r="H35" s="230">
        <f>SUM(E31:G31)*$D35</f>
        <v>0</v>
      </c>
      <c r="I35" s="47">
        <v>0</v>
      </c>
      <c r="J35" s="47">
        <v>0</v>
      </c>
      <c r="K35" s="230">
        <f>SUM(H31:J31)*$D35</f>
        <v>65116.247374251783</v>
      </c>
      <c r="L35" s="47">
        <v>0</v>
      </c>
      <c r="M35" s="47">
        <v>0</v>
      </c>
      <c r="N35" s="230">
        <f>SUM(K31:M31)*$D35</f>
        <v>65116.247374251783</v>
      </c>
      <c r="O35" s="47">
        <v>0</v>
      </c>
      <c r="P35" s="48">
        <v>0</v>
      </c>
      <c r="Q35" s="230">
        <f>SUM(N31:P31)*$D35</f>
        <v>66102.857182952561</v>
      </c>
      <c r="R35" s="47">
        <v>0</v>
      </c>
      <c r="S35" s="47">
        <v>0</v>
      </c>
      <c r="T35" s="230">
        <f>SUM(Q31:S31)*$D35</f>
        <v>98660.980870078449</v>
      </c>
      <c r="U35" s="47">
        <v>0</v>
      </c>
      <c r="V35" s="47">
        <v>0</v>
      </c>
      <c r="W35" s="230">
        <f>SUM(T31:V31)*$D35</f>
        <v>100178.84211423348</v>
      </c>
      <c r="X35" s="47">
        <v>0</v>
      </c>
      <c r="Y35" s="47">
        <v>0</v>
      </c>
      <c r="Z35" s="230">
        <f>SUM(W31:Y31)*$D35</f>
        <v>98660.980870078449</v>
      </c>
      <c r="AA35" s="47">
        <v>0</v>
      </c>
      <c r="AB35" s="48">
        <v>0</v>
      </c>
      <c r="AC35" s="230">
        <f>SUM(Z31:AB31)*$D35</f>
        <v>100178.8421142335</v>
      </c>
      <c r="AD35" s="47">
        <v>0</v>
      </c>
      <c r="AE35" s="47">
        <v>0</v>
      </c>
      <c r="AF35" s="230">
        <f>SUM(AC31:AE31)*$D35</f>
        <v>13129.49976194101</v>
      </c>
      <c r="AG35" s="47">
        <v>0</v>
      </c>
      <c r="AH35" s="47">
        <v>0</v>
      </c>
      <c r="AI35" s="230">
        <f>SUM(AF31:AH31)*$D35</f>
        <v>0</v>
      </c>
      <c r="AJ35" s="47">
        <v>0</v>
      </c>
      <c r="AK35" s="47">
        <v>0</v>
      </c>
      <c r="AL35" s="230">
        <f>SUM(AI31:AK31)*$D35</f>
        <v>0</v>
      </c>
      <c r="AM35" s="47">
        <v>0</v>
      </c>
      <c r="AN35" s="48">
        <v>0</v>
      </c>
      <c r="AO35" s="230">
        <f>SUM(AL31:AN31)*$D35</f>
        <v>0</v>
      </c>
      <c r="AP35" s="47">
        <v>0</v>
      </c>
      <c r="AQ35" s="47">
        <v>0</v>
      </c>
      <c r="AR35" s="230">
        <f>SUM(AO31:AQ31)*$D35</f>
        <v>0</v>
      </c>
      <c r="AS35" s="47">
        <v>0</v>
      </c>
      <c r="AT35" s="47">
        <v>0</v>
      </c>
      <c r="AU35" s="230">
        <f>SUM(AR31:AT31)*$D35</f>
        <v>0</v>
      </c>
      <c r="AV35" s="47">
        <v>0</v>
      </c>
      <c r="AW35" s="47">
        <v>0</v>
      </c>
      <c r="AX35" s="230">
        <f>SUM(AU31:AW31)*$D35</f>
        <v>0</v>
      </c>
      <c r="AY35" s="47">
        <v>0</v>
      </c>
      <c r="AZ35" s="48">
        <v>0</v>
      </c>
      <c r="BA35" s="230">
        <f>SUM(AX31:AZ31)*$D35</f>
        <v>0</v>
      </c>
      <c r="BB35" s="47">
        <v>0</v>
      </c>
      <c r="BC35" s="47">
        <v>0</v>
      </c>
      <c r="BD35" s="230">
        <f>SUM(BA31:BC31)*$D35</f>
        <v>0</v>
      </c>
      <c r="BE35" s="47">
        <v>0</v>
      </c>
      <c r="BF35" s="47">
        <v>0</v>
      </c>
      <c r="BG35" s="230">
        <f>SUM(BD31:BF31)*$D35</f>
        <v>0</v>
      </c>
      <c r="BH35" s="47">
        <v>0</v>
      </c>
      <c r="BI35" s="47">
        <v>0</v>
      </c>
      <c r="BJ35" s="230">
        <f>SUM(BG31:BI31)*$D35</f>
        <v>0</v>
      </c>
      <c r="BK35" s="47">
        <v>0</v>
      </c>
      <c r="BL35" s="48">
        <v>0</v>
      </c>
      <c r="BM35" s="230">
        <f>SUM(BJ31:BL31)*$D35</f>
        <v>0</v>
      </c>
      <c r="BN35" s="47">
        <v>0</v>
      </c>
      <c r="BO35" s="47">
        <v>0</v>
      </c>
      <c r="BP35" s="230">
        <f>SUM(BM31:BO31)*$D35</f>
        <v>0</v>
      </c>
      <c r="BQ35" s="47">
        <v>0</v>
      </c>
      <c r="BR35" s="47">
        <v>0</v>
      </c>
      <c r="BS35" s="230">
        <f>SUM(BP31:BR31)*$D35</f>
        <v>0</v>
      </c>
      <c r="BT35" s="47">
        <v>0</v>
      </c>
      <c r="BU35" s="47">
        <v>0</v>
      </c>
      <c r="BV35" s="230">
        <f>SUM(BS31:BU31)*$D35</f>
        <v>0</v>
      </c>
      <c r="BW35" s="47">
        <v>0</v>
      </c>
      <c r="BX35" s="48">
        <v>0</v>
      </c>
      <c r="BY35" s="230">
        <f>SUM(BV31:BX31)*$D35</f>
        <v>0</v>
      </c>
      <c r="BZ35" s="47">
        <v>0</v>
      </c>
      <c r="CA35" s="47">
        <v>0</v>
      </c>
      <c r="CB35" s="230">
        <f>SUM(BY31:CA31)*$D35</f>
        <v>0</v>
      </c>
      <c r="CC35" s="47">
        <v>0</v>
      </c>
      <c r="CD35" s="47">
        <v>0</v>
      </c>
      <c r="CE35" s="230">
        <f>SUM(CB31:CD31)*$D35</f>
        <v>0</v>
      </c>
      <c r="CF35" s="47">
        <v>0</v>
      </c>
      <c r="CG35" s="47">
        <v>0</v>
      </c>
      <c r="CH35" s="230">
        <f>SUM(CE31:CG31)*$D35</f>
        <v>0</v>
      </c>
      <c r="CI35" s="47">
        <v>0</v>
      </c>
      <c r="CJ35" s="48">
        <v>0</v>
      </c>
      <c r="CK35" s="230">
        <f>SUM(CH31:CJ31)*$D35</f>
        <v>0</v>
      </c>
      <c r="CL35" s="47">
        <v>0</v>
      </c>
      <c r="CM35" s="47">
        <v>0</v>
      </c>
      <c r="CN35" s="230">
        <f>SUM(CK31:CM31)*$D35</f>
        <v>0</v>
      </c>
      <c r="CO35" s="47">
        <v>0</v>
      </c>
      <c r="CP35" s="47">
        <v>0</v>
      </c>
      <c r="CQ35" s="230">
        <f>SUM(CN31:CP31)*$D35</f>
        <v>0</v>
      </c>
      <c r="CR35" s="47">
        <v>0</v>
      </c>
      <c r="CS35" s="47">
        <v>0</v>
      </c>
      <c r="CT35" s="230">
        <f>SUM(CQ31:CS31)*$D35</f>
        <v>0</v>
      </c>
      <c r="CU35" s="47">
        <v>0</v>
      </c>
      <c r="CV35" s="48">
        <v>0</v>
      </c>
      <c r="CW35" s="230">
        <f>SUM(CT31:CV31)*$D35</f>
        <v>0</v>
      </c>
      <c r="CX35" s="47">
        <v>0</v>
      </c>
      <c r="CY35" s="47">
        <v>0</v>
      </c>
      <c r="CZ35" s="230">
        <f>SUM(CW31:CY31)*$D35</f>
        <v>0</v>
      </c>
      <c r="DA35" s="47">
        <v>0</v>
      </c>
      <c r="DB35" s="47">
        <v>0</v>
      </c>
      <c r="DC35" s="230">
        <f>SUM(CZ31:DB31)*$D35</f>
        <v>0</v>
      </c>
      <c r="DD35" s="47">
        <v>0</v>
      </c>
      <c r="DE35" s="47">
        <v>0</v>
      </c>
      <c r="DF35" s="230">
        <f>SUM(DC31:DE31)*$D35</f>
        <v>0</v>
      </c>
      <c r="DG35" s="47">
        <v>0</v>
      </c>
      <c r="DH35" s="48">
        <v>0</v>
      </c>
      <c r="DI35" s="230">
        <f>SUM(DF31:DH31)*$D35</f>
        <v>0</v>
      </c>
      <c r="DJ35" s="47">
        <v>0</v>
      </c>
      <c r="DK35" s="47">
        <v>0</v>
      </c>
      <c r="DL35" s="230">
        <f>SUM(DI31:DK31)*$D35</f>
        <v>0</v>
      </c>
      <c r="DM35" s="47">
        <v>0</v>
      </c>
      <c r="DN35" s="47">
        <v>0</v>
      </c>
      <c r="DO35" s="230">
        <f>SUM(DL31:DN31)*$D35</f>
        <v>0</v>
      </c>
      <c r="DP35" s="47">
        <v>0</v>
      </c>
      <c r="DQ35" s="47">
        <v>0</v>
      </c>
      <c r="DR35" s="230">
        <f>SUM(DO31:DQ31)*$D35</f>
        <v>0</v>
      </c>
      <c r="DS35" s="47">
        <v>0</v>
      </c>
      <c r="DT35" s="48">
        <v>0</v>
      </c>
      <c r="DU35" s="49">
        <f t="shared" ref="DU35:ED37" si="24">SUMIF($E$28:$DT$28,DU$28,$E35:$DT35)</f>
        <v>130232.49474850357</v>
      </c>
      <c r="DV35" s="50">
        <f t="shared" si="24"/>
        <v>363603.66103734291</v>
      </c>
      <c r="DW35" s="50">
        <f t="shared" si="24"/>
        <v>113308.34187617451</v>
      </c>
      <c r="DX35" s="50">
        <f t="shared" si="24"/>
        <v>0</v>
      </c>
      <c r="DY35" s="50">
        <f t="shared" si="24"/>
        <v>0</v>
      </c>
      <c r="DZ35" s="50">
        <f t="shared" si="24"/>
        <v>0</v>
      </c>
      <c r="EA35" s="50">
        <f t="shared" si="24"/>
        <v>0</v>
      </c>
      <c r="EB35" s="50">
        <f t="shared" si="24"/>
        <v>0</v>
      </c>
      <c r="EC35" s="50">
        <f t="shared" si="24"/>
        <v>0</v>
      </c>
      <c r="ED35" s="51">
        <f t="shared" si="24"/>
        <v>0</v>
      </c>
    </row>
    <row r="36" spans="2:134" hidden="1" outlineLevel="1">
      <c r="B36" s="5" t="s">
        <v>25</v>
      </c>
      <c r="D36" s="40">
        <v>0</v>
      </c>
      <c r="E36" s="47">
        <v>0</v>
      </c>
      <c r="F36" s="47">
        <v>0</v>
      </c>
      <c r="G36" s="47">
        <v>0</v>
      </c>
      <c r="H36" s="47">
        <v>0</v>
      </c>
      <c r="I36" s="47">
        <v>0</v>
      </c>
      <c r="J36" s="47">
        <v>0</v>
      </c>
      <c r="K36" s="47">
        <v>0</v>
      </c>
      <c r="L36" s="47">
        <v>0</v>
      </c>
      <c r="M36" s="47">
        <v>0</v>
      </c>
      <c r="N36" s="47">
        <v>0</v>
      </c>
      <c r="O36" s="47">
        <v>0</v>
      </c>
      <c r="P36" s="48">
        <v>0</v>
      </c>
      <c r="Q36" s="47">
        <v>0</v>
      </c>
      <c r="R36" s="47">
        <v>0</v>
      </c>
      <c r="S36" s="47">
        <v>0</v>
      </c>
      <c r="T36" s="47">
        <v>0</v>
      </c>
      <c r="U36" s="47">
        <v>0</v>
      </c>
      <c r="V36" s="47">
        <v>0</v>
      </c>
      <c r="W36" s="47">
        <v>0</v>
      </c>
      <c r="X36" s="47">
        <v>0</v>
      </c>
      <c r="Y36" s="47">
        <v>0</v>
      </c>
      <c r="Z36" s="47">
        <v>0</v>
      </c>
      <c r="AA36" s="47">
        <v>0</v>
      </c>
      <c r="AB36" s="48">
        <v>0</v>
      </c>
      <c r="AC36" s="47">
        <v>0</v>
      </c>
      <c r="AD36" s="47">
        <v>0</v>
      </c>
      <c r="AE36" s="47">
        <v>0</v>
      </c>
      <c r="AF36" s="47">
        <v>0</v>
      </c>
      <c r="AG36" s="47">
        <v>0</v>
      </c>
      <c r="AH36" s="47">
        <v>0</v>
      </c>
      <c r="AI36" s="47">
        <v>0</v>
      </c>
      <c r="AJ36" s="47">
        <v>0</v>
      </c>
      <c r="AK36" s="47">
        <v>0</v>
      </c>
      <c r="AL36" s="47">
        <v>0</v>
      </c>
      <c r="AM36" s="47">
        <v>0</v>
      </c>
      <c r="AN36" s="48">
        <v>0</v>
      </c>
      <c r="AO36" s="47">
        <v>0</v>
      </c>
      <c r="AP36" s="47">
        <v>0</v>
      </c>
      <c r="AQ36" s="47">
        <v>0</v>
      </c>
      <c r="AR36" s="47">
        <v>0</v>
      </c>
      <c r="AS36" s="47">
        <v>0</v>
      </c>
      <c r="AT36" s="47">
        <v>0</v>
      </c>
      <c r="AU36" s="47">
        <v>0</v>
      </c>
      <c r="AV36" s="47">
        <v>0</v>
      </c>
      <c r="AW36" s="47">
        <v>0</v>
      </c>
      <c r="AX36" s="47">
        <v>0</v>
      </c>
      <c r="AY36" s="47">
        <v>0</v>
      </c>
      <c r="AZ36" s="48">
        <v>0</v>
      </c>
      <c r="BA36" s="47">
        <v>0</v>
      </c>
      <c r="BB36" s="47">
        <v>0</v>
      </c>
      <c r="BC36" s="47">
        <v>0</v>
      </c>
      <c r="BD36" s="47">
        <v>0</v>
      </c>
      <c r="BE36" s="47">
        <v>0</v>
      </c>
      <c r="BF36" s="47">
        <v>0</v>
      </c>
      <c r="BG36" s="47">
        <v>0</v>
      </c>
      <c r="BH36" s="47">
        <v>0</v>
      </c>
      <c r="BI36" s="47">
        <v>0</v>
      </c>
      <c r="BJ36" s="47">
        <v>0</v>
      </c>
      <c r="BK36" s="47">
        <v>0</v>
      </c>
      <c r="BL36" s="48">
        <v>0</v>
      </c>
      <c r="BM36" s="47">
        <v>0</v>
      </c>
      <c r="BN36" s="47">
        <v>0</v>
      </c>
      <c r="BO36" s="47">
        <v>0</v>
      </c>
      <c r="BP36" s="47">
        <v>0</v>
      </c>
      <c r="BQ36" s="47">
        <v>0</v>
      </c>
      <c r="BR36" s="47">
        <v>0</v>
      </c>
      <c r="BS36" s="47">
        <v>0</v>
      </c>
      <c r="BT36" s="47">
        <v>0</v>
      </c>
      <c r="BU36" s="47">
        <v>0</v>
      </c>
      <c r="BV36" s="47">
        <v>0</v>
      </c>
      <c r="BW36" s="47">
        <v>0</v>
      </c>
      <c r="BX36" s="48">
        <v>0</v>
      </c>
      <c r="BY36" s="47">
        <v>0</v>
      </c>
      <c r="BZ36" s="47">
        <v>0</v>
      </c>
      <c r="CA36" s="47">
        <v>0</v>
      </c>
      <c r="CB36" s="47">
        <v>0</v>
      </c>
      <c r="CC36" s="47">
        <v>0</v>
      </c>
      <c r="CD36" s="47">
        <v>0</v>
      </c>
      <c r="CE36" s="47">
        <v>0</v>
      </c>
      <c r="CF36" s="47">
        <v>0</v>
      </c>
      <c r="CG36" s="47">
        <v>0</v>
      </c>
      <c r="CH36" s="47">
        <v>0</v>
      </c>
      <c r="CI36" s="47">
        <v>0</v>
      </c>
      <c r="CJ36" s="48">
        <v>0</v>
      </c>
      <c r="CK36" s="47">
        <v>0</v>
      </c>
      <c r="CL36" s="47">
        <v>0</v>
      </c>
      <c r="CM36" s="47">
        <v>0</v>
      </c>
      <c r="CN36" s="47">
        <v>0</v>
      </c>
      <c r="CO36" s="47">
        <v>0</v>
      </c>
      <c r="CP36" s="47">
        <v>0</v>
      </c>
      <c r="CQ36" s="47">
        <v>0</v>
      </c>
      <c r="CR36" s="47">
        <v>0</v>
      </c>
      <c r="CS36" s="47">
        <v>0</v>
      </c>
      <c r="CT36" s="47">
        <v>0</v>
      </c>
      <c r="CU36" s="47">
        <v>0</v>
      </c>
      <c r="CV36" s="48">
        <v>0</v>
      </c>
      <c r="CW36" s="47">
        <v>0</v>
      </c>
      <c r="CX36" s="47">
        <v>0</v>
      </c>
      <c r="CY36" s="47">
        <v>0</v>
      </c>
      <c r="CZ36" s="47">
        <v>0</v>
      </c>
      <c r="DA36" s="47">
        <v>0</v>
      </c>
      <c r="DB36" s="47">
        <v>0</v>
      </c>
      <c r="DC36" s="47">
        <v>0</v>
      </c>
      <c r="DD36" s="47">
        <v>0</v>
      </c>
      <c r="DE36" s="47">
        <v>0</v>
      </c>
      <c r="DF36" s="47">
        <v>0</v>
      </c>
      <c r="DG36" s="47">
        <v>0</v>
      </c>
      <c r="DH36" s="48">
        <v>0</v>
      </c>
      <c r="DI36" s="47">
        <v>0</v>
      </c>
      <c r="DJ36" s="47">
        <v>0</v>
      </c>
      <c r="DK36" s="47">
        <v>0</v>
      </c>
      <c r="DL36" s="47">
        <v>0</v>
      </c>
      <c r="DM36" s="47">
        <v>0</v>
      </c>
      <c r="DN36" s="47">
        <v>0</v>
      </c>
      <c r="DO36" s="47">
        <v>0</v>
      </c>
      <c r="DP36" s="47">
        <v>0</v>
      </c>
      <c r="DQ36" s="47">
        <v>0</v>
      </c>
      <c r="DR36" s="47">
        <v>0</v>
      </c>
      <c r="DS36" s="47">
        <v>0</v>
      </c>
      <c r="DT36" s="47">
        <v>0</v>
      </c>
      <c r="DU36" s="49">
        <f t="shared" si="24"/>
        <v>0</v>
      </c>
      <c r="DV36" s="50">
        <f t="shared" si="24"/>
        <v>0</v>
      </c>
      <c r="DW36" s="50">
        <f t="shared" si="24"/>
        <v>0</v>
      </c>
      <c r="DX36" s="50">
        <f t="shared" si="24"/>
        <v>0</v>
      </c>
      <c r="DY36" s="50">
        <f t="shared" si="24"/>
        <v>0</v>
      </c>
      <c r="DZ36" s="50">
        <f t="shared" si="24"/>
        <v>0</v>
      </c>
      <c r="EA36" s="50">
        <f t="shared" si="24"/>
        <v>0</v>
      </c>
      <c r="EB36" s="50">
        <f t="shared" si="24"/>
        <v>0</v>
      </c>
      <c r="EC36" s="50">
        <f t="shared" si="24"/>
        <v>0</v>
      </c>
      <c r="ED36" s="51">
        <f t="shared" si="24"/>
        <v>0</v>
      </c>
    </row>
    <row r="37" spans="2:134" hidden="1" outlineLevel="1">
      <c r="B37" s="5" t="s">
        <v>26</v>
      </c>
      <c r="D37" s="40">
        <v>0</v>
      </c>
      <c r="E37" s="47">
        <f>$D$37</f>
        <v>0</v>
      </c>
      <c r="F37" s="47">
        <f t="shared" ref="F37:BQ37" si="25">$D$37</f>
        <v>0</v>
      </c>
      <c r="G37" s="47">
        <f t="shared" si="25"/>
        <v>0</v>
      </c>
      <c r="H37" s="47">
        <f t="shared" si="25"/>
        <v>0</v>
      </c>
      <c r="I37" s="47">
        <f t="shared" si="25"/>
        <v>0</v>
      </c>
      <c r="J37" s="47">
        <f t="shared" si="25"/>
        <v>0</v>
      </c>
      <c r="K37" s="47">
        <f t="shared" si="25"/>
        <v>0</v>
      </c>
      <c r="L37" s="47">
        <f t="shared" si="25"/>
        <v>0</v>
      </c>
      <c r="M37" s="47">
        <f t="shared" si="25"/>
        <v>0</v>
      </c>
      <c r="N37" s="47">
        <f t="shared" si="25"/>
        <v>0</v>
      </c>
      <c r="O37" s="47">
        <f t="shared" si="25"/>
        <v>0</v>
      </c>
      <c r="P37" s="48">
        <f t="shared" si="25"/>
        <v>0</v>
      </c>
      <c r="Q37" s="47">
        <f t="shared" si="25"/>
        <v>0</v>
      </c>
      <c r="R37" s="47">
        <f t="shared" si="25"/>
        <v>0</v>
      </c>
      <c r="S37" s="47">
        <f t="shared" si="25"/>
        <v>0</v>
      </c>
      <c r="T37" s="47">
        <f t="shared" si="25"/>
        <v>0</v>
      </c>
      <c r="U37" s="47">
        <f t="shared" si="25"/>
        <v>0</v>
      </c>
      <c r="V37" s="47">
        <f t="shared" si="25"/>
        <v>0</v>
      </c>
      <c r="W37" s="47">
        <f t="shared" si="25"/>
        <v>0</v>
      </c>
      <c r="X37" s="47">
        <f t="shared" si="25"/>
        <v>0</v>
      </c>
      <c r="Y37" s="47">
        <f t="shared" si="25"/>
        <v>0</v>
      </c>
      <c r="Z37" s="47">
        <f t="shared" si="25"/>
        <v>0</v>
      </c>
      <c r="AA37" s="47">
        <f t="shared" si="25"/>
        <v>0</v>
      </c>
      <c r="AB37" s="48">
        <f t="shared" si="25"/>
        <v>0</v>
      </c>
      <c r="AC37" s="47">
        <f t="shared" si="25"/>
        <v>0</v>
      </c>
      <c r="AD37" s="47">
        <f t="shared" si="25"/>
        <v>0</v>
      </c>
      <c r="AE37" s="47">
        <f t="shared" si="25"/>
        <v>0</v>
      </c>
      <c r="AF37" s="47">
        <f t="shared" si="25"/>
        <v>0</v>
      </c>
      <c r="AG37" s="47">
        <f t="shared" si="25"/>
        <v>0</v>
      </c>
      <c r="AH37" s="47">
        <f t="shared" si="25"/>
        <v>0</v>
      </c>
      <c r="AI37" s="47">
        <f t="shared" si="25"/>
        <v>0</v>
      </c>
      <c r="AJ37" s="47">
        <f t="shared" si="25"/>
        <v>0</v>
      </c>
      <c r="AK37" s="47">
        <f t="shared" si="25"/>
        <v>0</v>
      </c>
      <c r="AL37" s="47">
        <f t="shared" si="25"/>
        <v>0</v>
      </c>
      <c r="AM37" s="47">
        <f t="shared" si="25"/>
        <v>0</v>
      </c>
      <c r="AN37" s="48">
        <f t="shared" si="25"/>
        <v>0</v>
      </c>
      <c r="AO37" s="47">
        <f t="shared" si="25"/>
        <v>0</v>
      </c>
      <c r="AP37" s="47">
        <f t="shared" si="25"/>
        <v>0</v>
      </c>
      <c r="AQ37" s="47">
        <f t="shared" si="25"/>
        <v>0</v>
      </c>
      <c r="AR37" s="47">
        <f t="shared" si="25"/>
        <v>0</v>
      </c>
      <c r="AS37" s="47">
        <f t="shared" si="25"/>
        <v>0</v>
      </c>
      <c r="AT37" s="47">
        <f t="shared" si="25"/>
        <v>0</v>
      </c>
      <c r="AU37" s="47">
        <f t="shared" si="25"/>
        <v>0</v>
      </c>
      <c r="AV37" s="47">
        <f t="shared" si="25"/>
        <v>0</v>
      </c>
      <c r="AW37" s="47">
        <f t="shared" si="25"/>
        <v>0</v>
      </c>
      <c r="AX37" s="47">
        <f t="shared" si="25"/>
        <v>0</v>
      </c>
      <c r="AY37" s="47">
        <f t="shared" si="25"/>
        <v>0</v>
      </c>
      <c r="AZ37" s="48">
        <f t="shared" si="25"/>
        <v>0</v>
      </c>
      <c r="BA37" s="47">
        <f t="shared" si="25"/>
        <v>0</v>
      </c>
      <c r="BB37" s="47">
        <f t="shared" si="25"/>
        <v>0</v>
      </c>
      <c r="BC37" s="47">
        <f t="shared" si="25"/>
        <v>0</v>
      </c>
      <c r="BD37" s="47">
        <f t="shared" si="25"/>
        <v>0</v>
      </c>
      <c r="BE37" s="47">
        <f t="shared" si="25"/>
        <v>0</v>
      </c>
      <c r="BF37" s="47">
        <f t="shared" si="25"/>
        <v>0</v>
      </c>
      <c r="BG37" s="47">
        <f t="shared" si="25"/>
        <v>0</v>
      </c>
      <c r="BH37" s="47">
        <f t="shared" si="25"/>
        <v>0</v>
      </c>
      <c r="BI37" s="47">
        <f t="shared" si="25"/>
        <v>0</v>
      </c>
      <c r="BJ37" s="47">
        <f t="shared" si="25"/>
        <v>0</v>
      </c>
      <c r="BK37" s="47">
        <f t="shared" si="25"/>
        <v>0</v>
      </c>
      <c r="BL37" s="48">
        <f t="shared" si="25"/>
        <v>0</v>
      </c>
      <c r="BM37" s="47">
        <f t="shared" si="25"/>
        <v>0</v>
      </c>
      <c r="BN37" s="47">
        <f t="shared" si="25"/>
        <v>0</v>
      </c>
      <c r="BO37" s="47">
        <f t="shared" si="25"/>
        <v>0</v>
      </c>
      <c r="BP37" s="47">
        <f t="shared" si="25"/>
        <v>0</v>
      </c>
      <c r="BQ37" s="47">
        <f t="shared" si="25"/>
        <v>0</v>
      </c>
      <c r="BR37" s="47">
        <f t="shared" ref="BR37:DT37" si="26">$D$37</f>
        <v>0</v>
      </c>
      <c r="BS37" s="47">
        <f t="shared" si="26"/>
        <v>0</v>
      </c>
      <c r="BT37" s="47">
        <f t="shared" si="26"/>
        <v>0</v>
      </c>
      <c r="BU37" s="47">
        <f t="shared" si="26"/>
        <v>0</v>
      </c>
      <c r="BV37" s="47">
        <f t="shared" si="26"/>
        <v>0</v>
      </c>
      <c r="BW37" s="47">
        <f t="shared" si="26"/>
        <v>0</v>
      </c>
      <c r="BX37" s="48">
        <f t="shared" si="26"/>
        <v>0</v>
      </c>
      <c r="BY37" s="47">
        <f t="shared" si="26"/>
        <v>0</v>
      </c>
      <c r="BZ37" s="47">
        <f t="shared" si="26"/>
        <v>0</v>
      </c>
      <c r="CA37" s="47">
        <f t="shared" si="26"/>
        <v>0</v>
      </c>
      <c r="CB37" s="47">
        <f t="shared" si="26"/>
        <v>0</v>
      </c>
      <c r="CC37" s="47">
        <f t="shared" si="26"/>
        <v>0</v>
      </c>
      <c r="CD37" s="47">
        <f t="shared" si="26"/>
        <v>0</v>
      </c>
      <c r="CE37" s="47">
        <f t="shared" si="26"/>
        <v>0</v>
      </c>
      <c r="CF37" s="47">
        <f t="shared" si="26"/>
        <v>0</v>
      </c>
      <c r="CG37" s="47">
        <f t="shared" si="26"/>
        <v>0</v>
      </c>
      <c r="CH37" s="47">
        <f t="shared" si="26"/>
        <v>0</v>
      </c>
      <c r="CI37" s="47">
        <f t="shared" si="26"/>
        <v>0</v>
      </c>
      <c r="CJ37" s="48">
        <f t="shared" si="26"/>
        <v>0</v>
      </c>
      <c r="CK37" s="47">
        <f t="shared" si="26"/>
        <v>0</v>
      </c>
      <c r="CL37" s="47">
        <f t="shared" si="26"/>
        <v>0</v>
      </c>
      <c r="CM37" s="47">
        <f t="shared" si="26"/>
        <v>0</v>
      </c>
      <c r="CN37" s="47">
        <f t="shared" si="26"/>
        <v>0</v>
      </c>
      <c r="CO37" s="47">
        <f t="shared" si="26"/>
        <v>0</v>
      </c>
      <c r="CP37" s="47">
        <f t="shared" si="26"/>
        <v>0</v>
      </c>
      <c r="CQ37" s="47">
        <f t="shared" si="26"/>
        <v>0</v>
      </c>
      <c r="CR37" s="47">
        <f t="shared" si="26"/>
        <v>0</v>
      </c>
      <c r="CS37" s="47">
        <f t="shared" si="26"/>
        <v>0</v>
      </c>
      <c r="CT37" s="47">
        <f t="shared" si="26"/>
        <v>0</v>
      </c>
      <c r="CU37" s="47">
        <f t="shared" si="26"/>
        <v>0</v>
      </c>
      <c r="CV37" s="48">
        <f t="shared" si="26"/>
        <v>0</v>
      </c>
      <c r="CW37" s="47">
        <f t="shared" si="26"/>
        <v>0</v>
      </c>
      <c r="CX37" s="47">
        <f t="shared" si="26"/>
        <v>0</v>
      </c>
      <c r="CY37" s="47">
        <f t="shared" si="26"/>
        <v>0</v>
      </c>
      <c r="CZ37" s="47">
        <f t="shared" si="26"/>
        <v>0</v>
      </c>
      <c r="DA37" s="47">
        <f t="shared" si="26"/>
        <v>0</v>
      </c>
      <c r="DB37" s="47">
        <f t="shared" si="26"/>
        <v>0</v>
      </c>
      <c r="DC37" s="47">
        <f t="shared" si="26"/>
        <v>0</v>
      </c>
      <c r="DD37" s="47">
        <f t="shared" si="26"/>
        <v>0</v>
      </c>
      <c r="DE37" s="47">
        <f t="shared" si="26"/>
        <v>0</v>
      </c>
      <c r="DF37" s="47">
        <f t="shared" si="26"/>
        <v>0</v>
      </c>
      <c r="DG37" s="47">
        <f t="shared" si="26"/>
        <v>0</v>
      </c>
      <c r="DH37" s="48">
        <f t="shared" si="26"/>
        <v>0</v>
      </c>
      <c r="DI37" s="47">
        <f t="shared" si="26"/>
        <v>0</v>
      </c>
      <c r="DJ37" s="47">
        <f t="shared" si="26"/>
        <v>0</v>
      </c>
      <c r="DK37" s="47">
        <f t="shared" si="26"/>
        <v>0</v>
      </c>
      <c r="DL37" s="47">
        <f t="shared" si="26"/>
        <v>0</v>
      </c>
      <c r="DM37" s="47">
        <f t="shared" si="26"/>
        <v>0</v>
      </c>
      <c r="DN37" s="47">
        <f t="shared" si="26"/>
        <v>0</v>
      </c>
      <c r="DO37" s="47">
        <f t="shared" si="26"/>
        <v>0</v>
      </c>
      <c r="DP37" s="47">
        <f t="shared" si="26"/>
        <v>0</v>
      </c>
      <c r="DQ37" s="47">
        <f t="shared" si="26"/>
        <v>0</v>
      </c>
      <c r="DR37" s="47">
        <f t="shared" si="26"/>
        <v>0</v>
      </c>
      <c r="DS37" s="47">
        <f t="shared" si="26"/>
        <v>0</v>
      </c>
      <c r="DT37" s="47">
        <f t="shared" si="26"/>
        <v>0</v>
      </c>
      <c r="DU37" s="49">
        <f t="shared" si="24"/>
        <v>0</v>
      </c>
      <c r="DV37" s="50">
        <f t="shared" si="24"/>
        <v>0</v>
      </c>
      <c r="DW37" s="50">
        <f t="shared" si="24"/>
        <v>0</v>
      </c>
      <c r="DX37" s="50">
        <f t="shared" si="24"/>
        <v>0</v>
      </c>
      <c r="DY37" s="50">
        <f t="shared" si="24"/>
        <v>0</v>
      </c>
      <c r="DZ37" s="50">
        <f t="shared" si="24"/>
        <v>0</v>
      </c>
      <c r="EA37" s="50">
        <f t="shared" si="24"/>
        <v>0</v>
      </c>
      <c r="EB37" s="50">
        <f t="shared" si="24"/>
        <v>0</v>
      </c>
      <c r="EC37" s="50">
        <f t="shared" si="24"/>
        <v>0</v>
      </c>
      <c r="ED37" s="51">
        <f t="shared" si="24"/>
        <v>0</v>
      </c>
    </row>
    <row r="38" spans="2:134" collapsed="1">
      <c r="B38" s="5" t="s">
        <v>11</v>
      </c>
      <c r="P38" s="156"/>
      <c r="AB38" s="156"/>
      <c r="AN38" s="156"/>
      <c r="AZ38" s="156"/>
      <c r="BL38" s="156"/>
      <c r="BX38" s="156"/>
      <c r="CJ38" s="156"/>
      <c r="CV38" s="156"/>
      <c r="DH38" s="156"/>
      <c r="DU38" s="227"/>
      <c r="DV38" s="228"/>
      <c r="DW38" s="228"/>
      <c r="DX38" s="228"/>
      <c r="DY38" s="228"/>
      <c r="DZ38" s="228"/>
      <c r="EA38" s="228"/>
      <c r="EB38" s="228"/>
      <c r="EC38" s="228"/>
      <c r="ED38" s="229"/>
    </row>
    <row r="39" spans="2:134">
      <c r="B39" s="5"/>
      <c r="C39" t="s">
        <v>27</v>
      </c>
      <c r="D39" s="231">
        <v>58.940000000000005</v>
      </c>
      <c r="E39" s="47">
        <v>0</v>
      </c>
      <c r="F39" s="47">
        <v>0</v>
      </c>
      <c r="G39" s="47">
        <v>0</v>
      </c>
      <c r="H39" s="47">
        <v>0</v>
      </c>
      <c r="I39" s="47">
        <v>0</v>
      </c>
      <c r="J39" s="47">
        <v>0</v>
      </c>
      <c r="K39" s="47">
        <v>0</v>
      </c>
      <c r="L39" s="47">
        <v>31.827600000000004</v>
      </c>
      <c r="M39" s="47">
        <v>63.655200000000008</v>
      </c>
      <c r="N39" s="47">
        <v>95.482800000000012</v>
      </c>
      <c r="O39" s="47">
        <v>127.31040000000002</v>
      </c>
      <c r="P39" s="48">
        <v>159.13800000000003</v>
      </c>
      <c r="Q39" s="47">
        <v>182.34562500000001</v>
      </c>
      <c r="R39" s="47">
        <v>205.55325000000002</v>
      </c>
      <c r="S39" s="47">
        <v>228.760875</v>
      </c>
      <c r="T39" s="47">
        <v>251.96849999999998</v>
      </c>
      <c r="U39" s="47">
        <v>275.17612499999996</v>
      </c>
      <c r="V39" s="47">
        <v>298.38374999999996</v>
      </c>
      <c r="W39" s="47">
        <v>321.59137499999997</v>
      </c>
      <c r="X39" s="47">
        <v>344.79899999999998</v>
      </c>
      <c r="Y39" s="47">
        <v>368.00662499999993</v>
      </c>
      <c r="Z39" s="47">
        <v>391.21424999999994</v>
      </c>
      <c r="AA39" s="47">
        <v>414.42187499999994</v>
      </c>
      <c r="AB39" s="48">
        <v>437.62949999999989</v>
      </c>
      <c r="AC39" s="47">
        <v>447.57562499999995</v>
      </c>
      <c r="AD39" s="47">
        <v>457.52174999999994</v>
      </c>
      <c r="AE39" s="47">
        <v>467.46787499999994</v>
      </c>
      <c r="AF39" s="47">
        <v>477.41399999999993</v>
      </c>
      <c r="AG39" s="47">
        <v>487.36012499999987</v>
      </c>
      <c r="AH39" s="47">
        <v>497.30624999999981</v>
      </c>
      <c r="AI39" s="47">
        <v>507.2523749999998</v>
      </c>
      <c r="AJ39" s="47">
        <v>517.19849999999974</v>
      </c>
      <c r="AK39" s="47">
        <v>527.14462499999968</v>
      </c>
      <c r="AL39" s="47">
        <v>537.09074999999962</v>
      </c>
      <c r="AM39" s="47">
        <v>547.03687499999967</v>
      </c>
      <c r="AN39" s="48">
        <v>556.98299999999961</v>
      </c>
      <c r="AO39" s="47">
        <v>556.98299999999961</v>
      </c>
      <c r="AP39" s="47">
        <v>556.98299999999961</v>
      </c>
      <c r="AQ39" s="47">
        <v>556.98299999999961</v>
      </c>
      <c r="AR39" s="47">
        <v>556.98299999999961</v>
      </c>
      <c r="AS39" s="47">
        <v>556.98299999999961</v>
      </c>
      <c r="AT39" s="47">
        <v>556.98299999999961</v>
      </c>
      <c r="AU39" s="47">
        <v>556.98299999999961</v>
      </c>
      <c r="AV39" s="47">
        <v>556.98299999999961</v>
      </c>
      <c r="AW39" s="47">
        <v>556.98299999999961</v>
      </c>
      <c r="AX39" s="47">
        <v>556.98299999999961</v>
      </c>
      <c r="AY39" s="47">
        <v>556.98299999999961</v>
      </c>
      <c r="AZ39" s="48">
        <v>556.98299999999961</v>
      </c>
      <c r="BA39" s="47">
        <v>556.98299999999961</v>
      </c>
      <c r="BB39" s="47">
        <v>556.98299999999961</v>
      </c>
      <c r="BC39" s="47">
        <v>556.98299999999961</v>
      </c>
      <c r="BD39" s="47">
        <v>556.98299999999961</v>
      </c>
      <c r="BE39" s="47">
        <v>556.98299999999961</v>
      </c>
      <c r="BF39" s="47">
        <v>556.98299999999961</v>
      </c>
      <c r="BG39" s="47">
        <v>556.98299999999961</v>
      </c>
      <c r="BH39" s="47">
        <v>556.98299999999961</v>
      </c>
      <c r="BI39" s="47">
        <v>556.98299999999961</v>
      </c>
      <c r="BJ39" s="47">
        <v>556.98299999999961</v>
      </c>
      <c r="BK39" s="47">
        <v>556.98299999999961</v>
      </c>
      <c r="BL39" s="48">
        <v>556.98299999999961</v>
      </c>
      <c r="BM39" s="47">
        <v>556.98299999999961</v>
      </c>
      <c r="BN39" s="47">
        <v>556.98299999999961</v>
      </c>
      <c r="BO39" s="47">
        <v>556.98299999999961</v>
      </c>
      <c r="BP39" s="47">
        <v>556.98299999999961</v>
      </c>
      <c r="BQ39" s="47">
        <v>556.98299999999961</v>
      </c>
      <c r="BR39" s="47">
        <v>556.98299999999961</v>
      </c>
      <c r="BS39" s="47">
        <v>556.98299999999961</v>
      </c>
      <c r="BT39" s="47">
        <v>556.98299999999961</v>
      </c>
      <c r="BU39" s="47">
        <v>556.98299999999961</v>
      </c>
      <c r="BV39" s="47">
        <v>556.98299999999961</v>
      </c>
      <c r="BW39" s="47">
        <v>556.98299999999961</v>
      </c>
      <c r="BX39" s="48">
        <v>556.98299999999961</v>
      </c>
      <c r="BY39" s="47">
        <v>556.98299999999961</v>
      </c>
      <c r="BZ39" s="47">
        <v>556.98299999999961</v>
      </c>
      <c r="CA39" s="47">
        <v>556.98299999999961</v>
      </c>
      <c r="CB39" s="47">
        <v>556.98299999999961</v>
      </c>
      <c r="CC39" s="47">
        <v>556.98299999999961</v>
      </c>
      <c r="CD39" s="47">
        <v>556.98299999999961</v>
      </c>
      <c r="CE39" s="47">
        <v>556.98299999999961</v>
      </c>
      <c r="CF39" s="47">
        <v>556.98299999999961</v>
      </c>
      <c r="CG39" s="47">
        <v>556.98299999999961</v>
      </c>
      <c r="CH39" s="47">
        <v>556.98299999999961</v>
      </c>
      <c r="CI39" s="47">
        <v>556.98299999999961</v>
      </c>
      <c r="CJ39" s="48">
        <v>556.98299999999961</v>
      </c>
      <c r="CK39" s="47">
        <v>556.98299999999961</v>
      </c>
      <c r="CL39" s="47">
        <v>556.98299999999961</v>
      </c>
      <c r="CM39" s="47">
        <v>556.98299999999961</v>
      </c>
      <c r="CN39" s="47">
        <v>556.98299999999961</v>
      </c>
      <c r="CO39" s="47">
        <v>556.98299999999961</v>
      </c>
      <c r="CP39" s="47">
        <v>556.98299999999961</v>
      </c>
      <c r="CQ39" s="47">
        <v>556.98299999999961</v>
      </c>
      <c r="CR39" s="47">
        <v>556.98299999999961</v>
      </c>
      <c r="CS39" s="47">
        <v>556.98299999999961</v>
      </c>
      <c r="CT39" s="47">
        <v>556.98299999999961</v>
      </c>
      <c r="CU39" s="47">
        <v>556.98299999999961</v>
      </c>
      <c r="CV39" s="48">
        <v>556.98299999999961</v>
      </c>
      <c r="CW39" s="47">
        <v>556.98299999999961</v>
      </c>
      <c r="CX39" s="47">
        <v>556.98299999999961</v>
      </c>
      <c r="CY39" s="47">
        <v>556.98299999999961</v>
      </c>
      <c r="CZ39" s="47">
        <v>556.98299999999961</v>
      </c>
      <c r="DA39" s="47">
        <v>556.98299999999961</v>
      </c>
      <c r="DB39" s="47">
        <v>556.98299999999961</v>
      </c>
      <c r="DC39" s="47">
        <v>556.98299999999961</v>
      </c>
      <c r="DD39" s="47">
        <v>556.98299999999961</v>
      </c>
      <c r="DE39" s="47">
        <v>556.98299999999961</v>
      </c>
      <c r="DF39" s="47">
        <v>556.98299999999961</v>
      </c>
      <c r="DG39" s="47">
        <v>556.98299999999961</v>
      </c>
      <c r="DH39" s="48">
        <v>556.98299999999961</v>
      </c>
      <c r="DI39" s="47">
        <v>556.98299999999961</v>
      </c>
      <c r="DJ39" s="47">
        <v>556.98299999999961</v>
      </c>
      <c r="DK39" s="47">
        <v>556.98299999999961</v>
      </c>
      <c r="DL39" s="47">
        <v>556.98299999999961</v>
      </c>
      <c r="DM39" s="47">
        <v>556.98299999999961</v>
      </c>
      <c r="DN39" s="47">
        <v>556.98299999999961</v>
      </c>
      <c r="DO39" s="47">
        <v>556.98299999999961</v>
      </c>
      <c r="DP39" s="47">
        <v>556.98299999999961</v>
      </c>
      <c r="DQ39" s="47">
        <v>556.98299999999961</v>
      </c>
      <c r="DR39" s="47">
        <v>556.98299999999961</v>
      </c>
      <c r="DS39" s="47">
        <v>556.98299999999961</v>
      </c>
      <c r="DT39" s="47">
        <v>556.98299999999961</v>
      </c>
      <c r="DU39" s="49">
        <f t="shared" ref="DU39:ED44" si="27">SUMIF($E$28:$DT$28,DU$28,$E39:$DT39)</f>
        <v>477.4140000000001</v>
      </c>
      <c r="DV39" s="50">
        <f t="shared" si="27"/>
        <v>3719.8507499999996</v>
      </c>
      <c r="DW39" s="50">
        <f t="shared" si="27"/>
        <v>6027.3517499999971</v>
      </c>
      <c r="DX39" s="50">
        <f t="shared" si="27"/>
        <v>6683.7959999999939</v>
      </c>
      <c r="DY39" s="50">
        <f t="shared" si="27"/>
        <v>6683.7959999999939</v>
      </c>
      <c r="DZ39" s="50">
        <f t="shared" si="27"/>
        <v>6683.7959999999939</v>
      </c>
      <c r="EA39" s="50">
        <f t="shared" si="27"/>
        <v>6683.7959999999939</v>
      </c>
      <c r="EB39" s="50">
        <f t="shared" si="27"/>
        <v>6683.7959999999939</v>
      </c>
      <c r="EC39" s="50">
        <f t="shared" si="27"/>
        <v>6683.7959999999939</v>
      </c>
      <c r="ED39" s="51">
        <f t="shared" si="27"/>
        <v>6683.7959999999939</v>
      </c>
    </row>
    <row r="40" spans="2:134">
      <c r="B40" s="5"/>
      <c r="C40" t="s">
        <v>28</v>
      </c>
      <c r="D40" s="231">
        <v>68.94</v>
      </c>
      <c r="E40" s="47">
        <v>0</v>
      </c>
      <c r="F40" s="47">
        <v>0</v>
      </c>
      <c r="G40" s="47">
        <v>0</v>
      </c>
      <c r="H40" s="47">
        <v>0</v>
      </c>
      <c r="I40" s="47">
        <v>0</v>
      </c>
      <c r="J40" s="47">
        <v>0</v>
      </c>
      <c r="K40" s="47">
        <v>0</v>
      </c>
      <c r="L40" s="47">
        <v>37.227600000000002</v>
      </c>
      <c r="M40" s="47">
        <v>74.455200000000005</v>
      </c>
      <c r="N40" s="47">
        <v>111.6828</v>
      </c>
      <c r="O40" s="47">
        <v>148.91040000000001</v>
      </c>
      <c r="P40" s="48">
        <v>186.13800000000001</v>
      </c>
      <c r="Q40" s="47">
        <v>213.28312499999998</v>
      </c>
      <c r="R40" s="47">
        <v>240.42824999999999</v>
      </c>
      <c r="S40" s="47">
        <v>267.57337499999994</v>
      </c>
      <c r="T40" s="47">
        <v>294.71849999999995</v>
      </c>
      <c r="U40" s="47">
        <v>321.86362499999996</v>
      </c>
      <c r="V40" s="47">
        <v>349.00874999999991</v>
      </c>
      <c r="W40" s="47">
        <v>376.15387499999991</v>
      </c>
      <c r="X40" s="47">
        <v>403.29899999999992</v>
      </c>
      <c r="Y40" s="47">
        <v>430.44412499999987</v>
      </c>
      <c r="Z40" s="47">
        <v>457.58924999999988</v>
      </c>
      <c r="AA40" s="47">
        <v>484.73437499999989</v>
      </c>
      <c r="AB40" s="48">
        <v>511.87949999999984</v>
      </c>
      <c r="AC40" s="47">
        <v>523.51312499999983</v>
      </c>
      <c r="AD40" s="47">
        <v>535.14674999999988</v>
      </c>
      <c r="AE40" s="47">
        <v>546.78037499999994</v>
      </c>
      <c r="AF40" s="47">
        <v>558.41399999999987</v>
      </c>
      <c r="AG40" s="47">
        <v>570.04762499999981</v>
      </c>
      <c r="AH40" s="47">
        <v>581.68124999999975</v>
      </c>
      <c r="AI40" s="47">
        <v>593.31487499999969</v>
      </c>
      <c r="AJ40" s="47">
        <v>604.94849999999963</v>
      </c>
      <c r="AK40" s="47">
        <v>616.58212499999956</v>
      </c>
      <c r="AL40" s="47">
        <v>628.2157499999995</v>
      </c>
      <c r="AM40" s="47">
        <v>639.84937499999944</v>
      </c>
      <c r="AN40" s="48">
        <v>651.48299999999949</v>
      </c>
      <c r="AO40" s="47">
        <v>651.48299999999949</v>
      </c>
      <c r="AP40" s="47">
        <v>651.48299999999949</v>
      </c>
      <c r="AQ40" s="47">
        <v>651.48299999999949</v>
      </c>
      <c r="AR40" s="47">
        <v>651.48299999999949</v>
      </c>
      <c r="AS40" s="47">
        <v>651.48299999999949</v>
      </c>
      <c r="AT40" s="47">
        <v>651.48299999999949</v>
      </c>
      <c r="AU40" s="47">
        <v>651.48299999999949</v>
      </c>
      <c r="AV40" s="47">
        <v>651.48299999999949</v>
      </c>
      <c r="AW40" s="47">
        <v>651.48299999999949</v>
      </c>
      <c r="AX40" s="47">
        <v>651.48299999999949</v>
      </c>
      <c r="AY40" s="47">
        <v>651.48299999999949</v>
      </c>
      <c r="AZ40" s="48">
        <v>651.48299999999949</v>
      </c>
      <c r="BA40" s="47">
        <v>651.48299999999949</v>
      </c>
      <c r="BB40" s="47">
        <v>651.48299999999949</v>
      </c>
      <c r="BC40" s="47">
        <v>651.48299999999949</v>
      </c>
      <c r="BD40" s="47">
        <v>651.48299999999949</v>
      </c>
      <c r="BE40" s="47">
        <v>651.48299999999949</v>
      </c>
      <c r="BF40" s="47">
        <v>651.48299999999949</v>
      </c>
      <c r="BG40" s="47">
        <v>651.48299999999949</v>
      </c>
      <c r="BH40" s="47">
        <v>651.48299999999949</v>
      </c>
      <c r="BI40" s="47">
        <v>651.48299999999949</v>
      </c>
      <c r="BJ40" s="47">
        <v>651.48299999999949</v>
      </c>
      <c r="BK40" s="47">
        <v>651.48299999999949</v>
      </c>
      <c r="BL40" s="48">
        <v>651.48299999999949</v>
      </c>
      <c r="BM40" s="47">
        <v>651.48299999999949</v>
      </c>
      <c r="BN40" s="47">
        <v>651.48299999999949</v>
      </c>
      <c r="BO40" s="47">
        <v>651.48299999999949</v>
      </c>
      <c r="BP40" s="47">
        <v>651.48299999999949</v>
      </c>
      <c r="BQ40" s="47">
        <v>651.48299999999949</v>
      </c>
      <c r="BR40" s="47">
        <v>651.48299999999949</v>
      </c>
      <c r="BS40" s="47">
        <v>651.48299999999949</v>
      </c>
      <c r="BT40" s="47">
        <v>651.48299999999949</v>
      </c>
      <c r="BU40" s="47">
        <v>651.48299999999949</v>
      </c>
      <c r="BV40" s="47">
        <v>651.48299999999949</v>
      </c>
      <c r="BW40" s="47">
        <v>651.48299999999949</v>
      </c>
      <c r="BX40" s="48">
        <v>651.48299999999949</v>
      </c>
      <c r="BY40" s="47">
        <v>651.48299999999949</v>
      </c>
      <c r="BZ40" s="47">
        <v>651.48299999999949</v>
      </c>
      <c r="CA40" s="47">
        <v>651.48299999999949</v>
      </c>
      <c r="CB40" s="47">
        <v>651.48299999999949</v>
      </c>
      <c r="CC40" s="47">
        <v>651.48299999999949</v>
      </c>
      <c r="CD40" s="47">
        <v>651.48299999999949</v>
      </c>
      <c r="CE40" s="47">
        <v>651.48299999999949</v>
      </c>
      <c r="CF40" s="47">
        <v>651.48299999999949</v>
      </c>
      <c r="CG40" s="47">
        <v>651.48299999999949</v>
      </c>
      <c r="CH40" s="47">
        <v>651.48299999999949</v>
      </c>
      <c r="CI40" s="47">
        <v>651.48299999999949</v>
      </c>
      <c r="CJ40" s="48">
        <v>651.48299999999949</v>
      </c>
      <c r="CK40" s="47">
        <v>651.48299999999949</v>
      </c>
      <c r="CL40" s="47">
        <v>651.48299999999949</v>
      </c>
      <c r="CM40" s="47">
        <v>651.48299999999949</v>
      </c>
      <c r="CN40" s="47">
        <v>651.48299999999949</v>
      </c>
      <c r="CO40" s="47">
        <v>651.48299999999949</v>
      </c>
      <c r="CP40" s="47">
        <v>651.48299999999949</v>
      </c>
      <c r="CQ40" s="47">
        <v>651.48299999999949</v>
      </c>
      <c r="CR40" s="47">
        <v>651.48299999999949</v>
      </c>
      <c r="CS40" s="47">
        <v>651.48299999999949</v>
      </c>
      <c r="CT40" s="47">
        <v>651.48299999999949</v>
      </c>
      <c r="CU40" s="47">
        <v>651.48299999999949</v>
      </c>
      <c r="CV40" s="48">
        <v>651.48299999999949</v>
      </c>
      <c r="CW40" s="47">
        <v>651.48299999999949</v>
      </c>
      <c r="CX40" s="47">
        <v>651.48299999999949</v>
      </c>
      <c r="CY40" s="47">
        <v>651.48299999999949</v>
      </c>
      <c r="CZ40" s="47">
        <v>651.48299999999949</v>
      </c>
      <c r="DA40" s="47">
        <v>651.48299999999949</v>
      </c>
      <c r="DB40" s="47">
        <v>651.48299999999949</v>
      </c>
      <c r="DC40" s="47">
        <v>651.48299999999949</v>
      </c>
      <c r="DD40" s="47">
        <v>651.48299999999949</v>
      </c>
      <c r="DE40" s="47">
        <v>651.48299999999949</v>
      </c>
      <c r="DF40" s="47">
        <v>651.48299999999949</v>
      </c>
      <c r="DG40" s="47">
        <v>651.48299999999949</v>
      </c>
      <c r="DH40" s="48">
        <v>651.48299999999949</v>
      </c>
      <c r="DI40" s="47">
        <v>651.48299999999949</v>
      </c>
      <c r="DJ40" s="47">
        <v>651.48299999999949</v>
      </c>
      <c r="DK40" s="47">
        <v>651.48299999999949</v>
      </c>
      <c r="DL40" s="47">
        <v>651.48299999999949</v>
      </c>
      <c r="DM40" s="47">
        <v>651.48299999999949</v>
      </c>
      <c r="DN40" s="47">
        <v>651.48299999999949</v>
      </c>
      <c r="DO40" s="47">
        <v>651.48299999999949</v>
      </c>
      <c r="DP40" s="47">
        <v>651.48299999999949</v>
      </c>
      <c r="DQ40" s="47">
        <v>651.48299999999949</v>
      </c>
      <c r="DR40" s="47">
        <v>651.48299999999949</v>
      </c>
      <c r="DS40" s="47">
        <v>651.48299999999949</v>
      </c>
      <c r="DT40" s="47">
        <v>651.48299999999949</v>
      </c>
      <c r="DU40" s="49">
        <f t="shared" si="27"/>
        <v>558.4140000000001</v>
      </c>
      <c r="DV40" s="50">
        <f t="shared" si="27"/>
        <v>4350.9757499999996</v>
      </c>
      <c r="DW40" s="50">
        <f t="shared" si="27"/>
        <v>7049.9767499999962</v>
      </c>
      <c r="DX40" s="50">
        <f t="shared" si="27"/>
        <v>7817.7959999999921</v>
      </c>
      <c r="DY40" s="50">
        <f t="shared" si="27"/>
        <v>7817.7959999999921</v>
      </c>
      <c r="DZ40" s="50">
        <f t="shared" si="27"/>
        <v>7817.7959999999921</v>
      </c>
      <c r="EA40" s="50">
        <f t="shared" si="27"/>
        <v>7817.7959999999921</v>
      </c>
      <c r="EB40" s="50">
        <f t="shared" si="27"/>
        <v>7817.7959999999921</v>
      </c>
      <c r="EC40" s="50">
        <f t="shared" si="27"/>
        <v>7817.7959999999921</v>
      </c>
      <c r="ED40" s="51">
        <f t="shared" si="27"/>
        <v>7817.7959999999921</v>
      </c>
    </row>
    <row r="41" spans="2:134">
      <c r="B41" s="5"/>
      <c r="C41" t="s">
        <v>29</v>
      </c>
      <c r="D41" s="231">
        <v>78.94</v>
      </c>
      <c r="E41" s="47">
        <v>0</v>
      </c>
      <c r="F41" s="47">
        <v>0</v>
      </c>
      <c r="G41" s="47">
        <v>0</v>
      </c>
      <c r="H41" s="47">
        <v>0</v>
      </c>
      <c r="I41" s="47">
        <v>0</v>
      </c>
      <c r="J41" s="47">
        <v>0</v>
      </c>
      <c r="K41" s="47">
        <v>0</v>
      </c>
      <c r="L41" s="47">
        <v>42.627600000000001</v>
      </c>
      <c r="M41" s="47">
        <v>85.255200000000002</v>
      </c>
      <c r="N41" s="47">
        <v>127.8828</v>
      </c>
      <c r="O41" s="47">
        <v>170.5104</v>
      </c>
      <c r="P41" s="48">
        <v>213.13800000000001</v>
      </c>
      <c r="Q41" s="47">
        <v>244.22062499999998</v>
      </c>
      <c r="R41" s="47">
        <v>275.30324999999999</v>
      </c>
      <c r="S41" s="47">
        <v>306.38587499999994</v>
      </c>
      <c r="T41" s="47">
        <v>337.46849999999995</v>
      </c>
      <c r="U41" s="47">
        <v>368.55112499999996</v>
      </c>
      <c r="V41" s="47">
        <v>399.63374999999991</v>
      </c>
      <c r="W41" s="47">
        <v>430.71637499999991</v>
      </c>
      <c r="X41" s="47">
        <v>461.79899999999986</v>
      </c>
      <c r="Y41" s="47">
        <v>492.88162499999987</v>
      </c>
      <c r="Z41" s="47">
        <v>523.96424999999988</v>
      </c>
      <c r="AA41" s="47">
        <v>555.04687499999989</v>
      </c>
      <c r="AB41" s="48">
        <v>586.12949999999978</v>
      </c>
      <c r="AC41" s="47">
        <v>599.45062499999983</v>
      </c>
      <c r="AD41" s="47">
        <v>612.77174999999988</v>
      </c>
      <c r="AE41" s="47">
        <v>626.09287499999982</v>
      </c>
      <c r="AF41" s="47">
        <v>639.41399999999976</v>
      </c>
      <c r="AG41" s="47">
        <v>652.73512499999981</v>
      </c>
      <c r="AH41" s="47">
        <v>666.05624999999975</v>
      </c>
      <c r="AI41" s="47">
        <v>679.37737499999969</v>
      </c>
      <c r="AJ41" s="47">
        <v>692.69849999999963</v>
      </c>
      <c r="AK41" s="47">
        <v>706.01962499999956</v>
      </c>
      <c r="AL41" s="47">
        <v>719.3407499999995</v>
      </c>
      <c r="AM41" s="47">
        <v>732.66187499999944</v>
      </c>
      <c r="AN41" s="48">
        <v>745.98299999999938</v>
      </c>
      <c r="AO41" s="47">
        <v>745.98299999999938</v>
      </c>
      <c r="AP41" s="47">
        <v>745.98299999999938</v>
      </c>
      <c r="AQ41" s="47">
        <v>745.98299999999938</v>
      </c>
      <c r="AR41" s="47">
        <v>745.98299999999938</v>
      </c>
      <c r="AS41" s="47">
        <v>745.98299999999938</v>
      </c>
      <c r="AT41" s="47">
        <v>745.98299999999938</v>
      </c>
      <c r="AU41" s="47">
        <v>745.98299999999938</v>
      </c>
      <c r="AV41" s="47">
        <v>745.98299999999938</v>
      </c>
      <c r="AW41" s="47">
        <v>745.98299999999938</v>
      </c>
      <c r="AX41" s="47">
        <v>745.98299999999938</v>
      </c>
      <c r="AY41" s="47">
        <v>745.98299999999938</v>
      </c>
      <c r="AZ41" s="48">
        <v>745.98299999999938</v>
      </c>
      <c r="BA41" s="47">
        <v>745.98299999999938</v>
      </c>
      <c r="BB41" s="47">
        <v>745.98299999999938</v>
      </c>
      <c r="BC41" s="47">
        <v>745.98299999999938</v>
      </c>
      <c r="BD41" s="47">
        <v>745.98299999999938</v>
      </c>
      <c r="BE41" s="47">
        <v>745.98299999999938</v>
      </c>
      <c r="BF41" s="47">
        <v>745.98299999999938</v>
      </c>
      <c r="BG41" s="47">
        <v>745.98299999999938</v>
      </c>
      <c r="BH41" s="47">
        <v>745.98299999999938</v>
      </c>
      <c r="BI41" s="47">
        <v>745.98299999999938</v>
      </c>
      <c r="BJ41" s="47">
        <v>745.98299999999938</v>
      </c>
      <c r="BK41" s="47">
        <v>745.98299999999938</v>
      </c>
      <c r="BL41" s="48">
        <v>745.98299999999938</v>
      </c>
      <c r="BM41" s="47">
        <v>745.98299999999938</v>
      </c>
      <c r="BN41" s="47">
        <v>745.98299999999938</v>
      </c>
      <c r="BO41" s="47">
        <v>745.98299999999938</v>
      </c>
      <c r="BP41" s="47">
        <v>745.98299999999938</v>
      </c>
      <c r="BQ41" s="47">
        <v>745.98299999999938</v>
      </c>
      <c r="BR41" s="47">
        <v>745.98299999999938</v>
      </c>
      <c r="BS41" s="47">
        <v>745.98299999999938</v>
      </c>
      <c r="BT41" s="47">
        <v>745.98299999999938</v>
      </c>
      <c r="BU41" s="47">
        <v>745.98299999999938</v>
      </c>
      <c r="BV41" s="47">
        <v>745.98299999999938</v>
      </c>
      <c r="BW41" s="47">
        <v>745.98299999999938</v>
      </c>
      <c r="BX41" s="48">
        <v>745.98299999999938</v>
      </c>
      <c r="BY41" s="47">
        <v>745.98299999999938</v>
      </c>
      <c r="BZ41" s="47">
        <v>745.98299999999938</v>
      </c>
      <c r="CA41" s="47">
        <v>745.98299999999938</v>
      </c>
      <c r="CB41" s="47">
        <v>745.98299999999938</v>
      </c>
      <c r="CC41" s="47">
        <v>745.98299999999938</v>
      </c>
      <c r="CD41" s="47">
        <v>745.98299999999938</v>
      </c>
      <c r="CE41" s="47">
        <v>745.98299999999938</v>
      </c>
      <c r="CF41" s="47">
        <v>745.98299999999938</v>
      </c>
      <c r="CG41" s="47">
        <v>745.98299999999938</v>
      </c>
      <c r="CH41" s="47">
        <v>745.98299999999938</v>
      </c>
      <c r="CI41" s="47">
        <v>745.98299999999938</v>
      </c>
      <c r="CJ41" s="48">
        <v>745.98299999999938</v>
      </c>
      <c r="CK41" s="47">
        <v>745.98299999999938</v>
      </c>
      <c r="CL41" s="47">
        <v>745.98299999999938</v>
      </c>
      <c r="CM41" s="47">
        <v>745.98299999999938</v>
      </c>
      <c r="CN41" s="47">
        <v>745.98299999999938</v>
      </c>
      <c r="CO41" s="47">
        <v>745.98299999999938</v>
      </c>
      <c r="CP41" s="47">
        <v>745.98299999999938</v>
      </c>
      <c r="CQ41" s="47">
        <v>745.98299999999938</v>
      </c>
      <c r="CR41" s="47">
        <v>745.98299999999938</v>
      </c>
      <c r="CS41" s="47">
        <v>745.98299999999938</v>
      </c>
      <c r="CT41" s="47">
        <v>745.98299999999938</v>
      </c>
      <c r="CU41" s="47">
        <v>745.98299999999938</v>
      </c>
      <c r="CV41" s="48">
        <v>745.98299999999938</v>
      </c>
      <c r="CW41" s="47">
        <v>745.98299999999938</v>
      </c>
      <c r="CX41" s="47">
        <v>745.98299999999938</v>
      </c>
      <c r="CY41" s="47">
        <v>745.98299999999938</v>
      </c>
      <c r="CZ41" s="47">
        <v>745.98299999999938</v>
      </c>
      <c r="DA41" s="47">
        <v>745.98299999999938</v>
      </c>
      <c r="DB41" s="47">
        <v>745.98299999999938</v>
      </c>
      <c r="DC41" s="47">
        <v>745.98299999999938</v>
      </c>
      <c r="DD41" s="47">
        <v>745.98299999999938</v>
      </c>
      <c r="DE41" s="47">
        <v>745.98299999999938</v>
      </c>
      <c r="DF41" s="47">
        <v>745.98299999999938</v>
      </c>
      <c r="DG41" s="47">
        <v>745.98299999999938</v>
      </c>
      <c r="DH41" s="48">
        <v>745.98299999999938</v>
      </c>
      <c r="DI41" s="47">
        <v>745.98299999999938</v>
      </c>
      <c r="DJ41" s="47">
        <v>745.98299999999938</v>
      </c>
      <c r="DK41" s="47">
        <v>745.98299999999938</v>
      </c>
      <c r="DL41" s="47">
        <v>745.98299999999938</v>
      </c>
      <c r="DM41" s="47">
        <v>745.98299999999938</v>
      </c>
      <c r="DN41" s="47">
        <v>745.98299999999938</v>
      </c>
      <c r="DO41" s="47">
        <v>745.98299999999938</v>
      </c>
      <c r="DP41" s="47">
        <v>745.98299999999938</v>
      </c>
      <c r="DQ41" s="47">
        <v>745.98299999999938</v>
      </c>
      <c r="DR41" s="47">
        <v>745.98299999999938</v>
      </c>
      <c r="DS41" s="47">
        <v>745.98299999999938</v>
      </c>
      <c r="DT41" s="47">
        <v>745.98299999999938</v>
      </c>
      <c r="DU41" s="49">
        <f t="shared" si="27"/>
        <v>639.41399999999999</v>
      </c>
      <c r="DV41" s="50">
        <f t="shared" si="27"/>
        <v>4982.1007499999996</v>
      </c>
      <c r="DW41" s="50">
        <f t="shared" si="27"/>
        <v>8072.6017499999962</v>
      </c>
      <c r="DX41" s="50">
        <f t="shared" si="27"/>
        <v>8951.795999999993</v>
      </c>
      <c r="DY41" s="50">
        <f t="shared" si="27"/>
        <v>8951.795999999993</v>
      </c>
      <c r="DZ41" s="50">
        <f t="shared" si="27"/>
        <v>8951.795999999993</v>
      </c>
      <c r="EA41" s="50">
        <f t="shared" si="27"/>
        <v>8951.795999999993</v>
      </c>
      <c r="EB41" s="50">
        <f t="shared" si="27"/>
        <v>8951.795999999993</v>
      </c>
      <c r="EC41" s="50">
        <f t="shared" si="27"/>
        <v>8951.795999999993</v>
      </c>
      <c r="ED41" s="51">
        <f t="shared" si="27"/>
        <v>8951.795999999993</v>
      </c>
    </row>
    <row r="42" spans="2:134">
      <c r="B42" s="5"/>
      <c r="C42" t="s">
        <v>30</v>
      </c>
      <c r="D42" s="231">
        <v>98.94</v>
      </c>
      <c r="E42" s="47">
        <v>0</v>
      </c>
      <c r="F42" s="47">
        <v>0</v>
      </c>
      <c r="G42" s="47">
        <v>0</v>
      </c>
      <c r="H42" s="47">
        <v>0</v>
      </c>
      <c r="I42" s="47">
        <v>0</v>
      </c>
      <c r="J42" s="47">
        <v>0</v>
      </c>
      <c r="K42" s="47">
        <v>0</v>
      </c>
      <c r="L42" s="47">
        <v>53.427600000000005</v>
      </c>
      <c r="M42" s="47">
        <v>106.85520000000001</v>
      </c>
      <c r="N42" s="47">
        <v>160.28280000000001</v>
      </c>
      <c r="O42" s="47">
        <v>213.71040000000002</v>
      </c>
      <c r="P42" s="48">
        <v>267.13800000000003</v>
      </c>
      <c r="Q42" s="47">
        <v>306.09562499999998</v>
      </c>
      <c r="R42" s="47">
        <v>345.05324999999999</v>
      </c>
      <c r="S42" s="47">
        <v>384.01087499999994</v>
      </c>
      <c r="T42" s="47">
        <v>422.96849999999995</v>
      </c>
      <c r="U42" s="47">
        <v>461.9261249999999</v>
      </c>
      <c r="V42" s="47">
        <v>500.88374999999991</v>
      </c>
      <c r="W42" s="47">
        <v>539.84137499999986</v>
      </c>
      <c r="X42" s="47">
        <v>578.79899999999986</v>
      </c>
      <c r="Y42" s="47">
        <v>617.75662499999987</v>
      </c>
      <c r="Z42" s="47">
        <v>656.71424999999988</v>
      </c>
      <c r="AA42" s="47">
        <v>695.67187499999977</v>
      </c>
      <c r="AB42" s="48">
        <v>734.62949999999978</v>
      </c>
      <c r="AC42" s="47">
        <v>751.32562499999983</v>
      </c>
      <c r="AD42" s="47">
        <v>768.02174999999977</v>
      </c>
      <c r="AE42" s="47">
        <v>784.71787499999982</v>
      </c>
      <c r="AF42" s="47">
        <v>801.41399999999976</v>
      </c>
      <c r="AG42" s="47">
        <v>818.1101249999997</v>
      </c>
      <c r="AH42" s="47">
        <v>834.80624999999964</v>
      </c>
      <c r="AI42" s="47">
        <v>851.50237499999957</v>
      </c>
      <c r="AJ42" s="47">
        <v>868.19849999999951</v>
      </c>
      <c r="AK42" s="47">
        <v>884.89462499999945</v>
      </c>
      <c r="AL42" s="47">
        <v>901.59074999999939</v>
      </c>
      <c r="AM42" s="47">
        <v>918.28687499999933</v>
      </c>
      <c r="AN42" s="48">
        <v>934.98299999999915</v>
      </c>
      <c r="AO42" s="47">
        <v>934.98299999999915</v>
      </c>
      <c r="AP42" s="47">
        <v>934.98299999999915</v>
      </c>
      <c r="AQ42" s="47">
        <v>934.98299999999915</v>
      </c>
      <c r="AR42" s="47">
        <v>934.98299999999915</v>
      </c>
      <c r="AS42" s="47">
        <v>934.98299999999915</v>
      </c>
      <c r="AT42" s="47">
        <v>934.98299999999915</v>
      </c>
      <c r="AU42" s="47">
        <v>934.98299999999915</v>
      </c>
      <c r="AV42" s="47">
        <v>934.98299999999915</v>
      </c>
      <c r="AW42" s="47">
        <v>934.98299999999915</v>
      </c>
      <c r="AX42" s="47">
        <v>934.98299999999915</v>
      </c>
      <c r="AY42" s="47">
        <v>934.98299999999915</v>
      </c>
      <c r="AZ42" s="48">
        <v>934.98299999999915</v>
      </c>
      <c r="BA42" s="47">
        <v>934.98299999999915</v>
      </c>
      <c r="BB42" s="47">
        <v>934.98299999999915</v>
      </c>
      <c r="BC42" s="47">
        <v>934.98299999999915</v>
      </c>
      <c r="BD42" s="47">
        <v>934.98299999999915</v>
      </c>
      <c r="BE42" s="47">
        <v>934.98299999999915</v>
      </c>
      <c r="BF42" s="47">
        <v>934.98299999999915</v>
      </c>
      <c r="BG42" s="47">
        <v>934.98299999999915</v>
      </c>
      <c r="BH42" s="47">
        <v>934.98299999999915</v>
      </c>
      <c r="BI42" s="47">
        <v>934.98299999999915</v>
      </c>
      <c r="BJ42" s="47">
        <v>934.98299999999915</v>
      </c>
      <c r="BK42" s="47">
        <v>934.98299999999915</v>
      </c>
      <c r="BL42" s="48">
        <v>934.98299999999915</v>
      </c>
      <c r="BM42" s="47">
        <v>934.98299999999915</v>
      </c>
      <c r="BN42" s="47">
        <v>934.98299999999915</v>
      </c>
      <c r="BO42" s="47">
        <v>934.98299999999915</v>
      </c>
      <c r="BP42" s="47">
        <v>934.98299999999915</v>
      </c>
      <c r="BQ42" s="47">
        <v>934.98299999999915</v>
      </c>
      <c r="BR42" s="47">
        <v>934.98299999999915</v>
      </c>
      <c r="BS42" s="47">
        <v>934.98299999999915</v>
      </c>
      <c r="BT42" s="47">
        <v>934.98299999999915</v>
      </c>
      <c r="BU42" s="47">
        <v>934.98299999999915</v>
      </c>
      <c r="BV42" s="47">
        <v>934.98299999999915</v>
      </c>
      <c r="BW42" s="47">
        <v>934.98299999999915</v>
      </c>
      <c r="BX42" s="48">
        <v>934.98299999999915</v>
      </c>
      <c r="BY42" s="47">
        <v>934.98299999999915</v>
      </c>
      <c r="BZ42" s="47">
        <v>934.98299999999915</v>
      </c>
      <c r="CA42" s="47">
        <v>934.98299999999915</v>
      </c>
      <c r="CB42" s="47">
        <v>934.98299999999915</v>
      </c>
      <c r="CC42" s="47">
        <v>934.98299999999915</v>
      </c>
      <c r="CD42" s="47">
        <v>934.98299999999915</v>
      </c>
      <c r="CE42" s="47">
        <v>934.98299999999915</v>
      </c>
      <c r="CF42" s="47">
        <v>934.98299999999915</v>
      </c>
      <c r="CG42" s="47">
        <v>934.98299999999915</v>
      </c>
      <c r="CH42" s="47">
        <v>934.98299999999915</v>
      </c>
      <c r="CI42" s="47">
        <v>934.98299999999915</v>
      </c>
      <c r="CJ42" s="48">
        <v>934.98299999999915</v>
      </c>
      <c r="CK42" s="47">
        <v>934.98299999999915</v>
      </c>
      <c r="CL42" s="47">
        <v>934.98299999999915</v>
      </c>
      <c r="CM42" s="47">
        <v>934.98299999999915</v>
      </c>
      <c r="CN42" s="47">
        <v>934.98299999999915</v>
      </c>
      <c r="CO42" s="47">
        <v>934.98299999999915</v>
      </c>
      <c r="CP42" s="47">
        <v>934.98299999999915</v>
      </c>
      <c r="CQ42" s="47">
        <v>934.98299999999915</v>
      </c>
      <c r="CR42" s="47">
        <v>934.98299999999915</v>
      </c>
      <c r="CS42" s="47">
        <v>934.98299999999915</v>
      </c>
      <c r="CT42" s="47">
        <v>934.98299999999915</v>
      </c>
      <c r="CU42" s="47">
        <v>934.98299999999915</v>
      </c>
      <c r="CV42" s="48">
        <v>934.98299999999915</v>
      </c>
      <c r="CW42" s="47">
        <v>934.98299999999915</v>
      </c>
      <c r="CX42" s="47">
        <v>934.98299999999915</v>
      </c>
      <c r="CY42" s="47">
        <v>934.98299999999915</v>
      </c>
      <c r="CZ42" s="47">
        <v>934.98299999999915</v>
      </c>
      <c r="DA42" s="47">
        <v>934.98299999999915</v>
      </c>
      <c r="DB42" s="47">
        <v>934.98299999999915</v>
      </c>
      <c r="DC42" s="47">
        <v>934.98299999999915</v>
      </c>
      <c r="DD42" s="47">
        <v>934.98299999999915</v>
      </c>
      <c r="DE42" s="47">
        <v>934.98299999999915</v>
      </c>
      <c r="DF42" s="47">
        <v>934.98299999999915</v>
      </c>
      <c r="DG42" s="47">
        <v>934.98299999999915</v>
      </c>
      <c r="DH42" s="48">
        <v>934.98299999999915</v>
      </c>
      <c r="DI42" s="47">
        <v>934.98299999999915</v>
      </c>
      <c r="DJ42" s="47">
        <v>934.98299999999915</v>
      </c>
      <c r="DK42" s="47">
        <v>934.98299999999915</v>
      </c>
      <c r="DL42" s="47">
        <v>934.98299999999915</v>
      </c>
      <c r="DM42" s="47">
        <v>934.98299999999915</v>
      </c>
      <c r="DN42" s="47">
        <v>934.98299999999915</v>
      </c>
      <c r="DO42" s="47">
        <v>934.98299999999915</v>
      </c>
      <c r="DP42" s="47">
        <v>934.98299999999915</v>
      </c>
      <c r="DQ42" s="47">
        <v>934.98299999999915</v>
      </c>
      <c r="DR42" s="47">
        <v>934.98299999999915</v>
      </c>
      <c r="DS42" s="47">
        <v>934.98299999999915</v>
      </c>
      <c r="DT42" s="47">
        <v>934.98299999999915</v>
      </c>
      <c r="DU42" s="49">
        <f t="shared" si="27"/>
        <v>801.4140000000001</v>
      </c>
      <c r="DV42" s="50">
        <f t="shared" si="27"/>
        <v>6244.3507499999996</v>
      </c>
      <c r="DW42" s="50">
        <f t="shared" si="27"/>
        <v>10117.851749999996</v>
      </c>
      <c r="DX42" s="50">
        <f t="shared" si="27"/>
        <v>11219.795999999988</v>
      </c>
      <c r="DY42" s="50">
        <f t="shared" si="27"/>
        <v>11219.795999999988</v>
      </c>
      <c r="DZ42" s="50">
        <f t="shared" si="27"/>
        <v>11219.795999999988</v>
      </c>
      <c r="EA42" s="50">
        <f t="shared" si="27"/>
        <v>11219.795999999988</v>
      </c>
      <c r="EB42" s="50">
        <f t="shared" si="27"/>
        <v>11219.795999999988</v>
      </c>
      <c r="EC42" s="50">
        <f t="shared" si="27"/>
        <v>11219.795999999988</v>
      </c>
      <c r="ED42" s="51">
        <f t="shared" si="27"/>
        <v>11219.795999999988</v>
      </c>
    </row>
    <row r="43" spans="2:134" hidden="1" outlineLevel="1">
      <c r="B43" s="5"/>
      <c r="C43">
        <v>0</v>
      </c>
      <c r="D43" s="231">
        <v>0</v>
      </c>
      <c r="E43" s="47">
        <v>0</v>
      </c>
      <c r="F43" s="47">
        <v>0</v>
      </c>
      <c r="G43" s="47">
        <v>0</v>
      </c>
      <c r="H43" s="47">
        <v>0</v>
      </c>
      <c r="I43" s="47">
        <v>0</v>
      </c>
      <c r="J43" s="47">
        <v>0</v>
      </c>
      <c r="K43" s="47">
        <v>0</v>
      </c>
      <c r="L43" s="47">
        <v>0</v>
      </c>
      <c r="M43" s="47">
        <v>0</v>
      </c>
      <c r="N43" s="47">
        <v>0</v>
      </c>
      <c r="O43" s="47">
        <v>0</v>
      </c>
      <c r="P43" s="48">
        <v>0</v>
      </c>
      <c r="Q43" s="47">
        <v>0</v>
      </c>
      <c r="R43" s="47">
        <v>0</v>
      </c>
      <c r="S43" s="47">
        <v>0</v>
      </c>
      <c r="T43" s="47">
        <v>0</v>
      </c>
      <c r="U43" s="47">
        <v>0</v>
      </c>
      <c r="V43" s="47">
        <v>0</v>
      </c>
      <c r="W43" s="47">
        <v>0</v>
      </c>
      <c r="X43" s="47">
        <v>0</v>
      </c>
      <c r="Y43" s="47">
        <v>0</v>
      </c>
      <c r="Z43" s="47">
        <v>0</v>
      </c>
      <c r="AA43" s="47">
        <v>0</v>
      </c>
      <c r="AB43" s="48">
        <v>0</v>
      </c>
      <c r="AC43" s="47">
        <v>0</v>
      </c>
      <c r="AD43" s="47">
        <v>0</v>
      </c>
      <c r="AE43" s="47">
        <v>0</v>
      </c>
      <c r="AF43" s="47">
        <v>0</v>
      </c>
      <c r="AG43" s="47">
        <v>0</v>
      </c>
      <c r="AH43" s="47">
        <v>0</v>
      </c>
      <c r="AI43" s="47">
        <v>0</v>
      </c>
      <c r="AJ43" s="47">
        <v>0</v>
      </c>
      <c r="AK43" s="47">
        <v>0</v>
      </c>
      <c r="AL43" s="47">
        <v>0</v>
      </c>
      <c r="AM43" s="47">
        <v>0</v>
      </c>
      <c r="AN43" s="48">
        <v>0</v>
      </c>
      <c r="AO43" s="47">
        <v>0</v>
      </c>
      <c r="AP43" s="47">
        <v>0</v>
      </c>
      <c r="AQ43" s="47">
        <v>0</v>
      </c>
      <c r="AR43" s="47">
        <v>0</v>
      </c>
      <c r="AS43" s="47">
        <v>0</v>
      </c>
      <c r="AT43" s="47">
        <v>0</v>
      </c>
      <c r="AU43" s="47">
        <v>0</v>
      </c>
      <c r="AV43" s="47">
        <v>0</v>
      </c>
      <c r="AW43" s="47">
        <v>0</v>
      </c>
      <c r="AX43" s="47">
        <v>0</v>
      </c>
      <c r="AY43" s="47">
        <v>0</v>
      </c>
      <c r="AZ43" s="48">
        <v>0</v>
      </c>
      <c r="BA43" s="47">
        <v>0</v>
      </c>
      <c r="BB43" s="47">
        <v>0</v>
      </c>
      <c r="BC43" s="47">
        <v>0</v>
      </c>
      <c r="BD43" s="47">
        <v>0</v>
      </c>
      <c r="BE43" s="47">
        <v>0</v>
      </c>
      <c r="BF43" s="47">
        <v>0</v>
      </c>
      <c r="BG43" s="47">
        <v>0</v>
      </c>
      <c r="BH43" s="47">
        <v>0</v>
      </c>
      <c r="BI43" s="47">
        <v>0</v>
      </c>
      <c r="BJ43" s="47">
        <v>0</v>
      </c>
      <c r="BK43" s="47">
        <v>0</v>
      </c>
      <c r="BL43" s="48">
        <v>0</v>
      </c>
      <c r="BM43" s="47">
        <v>0</v>
      </c>
      <c r="BN43" s="47">
        <v>0</v>
      </c>
      <c r="BO43" s="47">
        <v>0</v>
      </c>
      <c r="BP43" s="47">
        <v>0</v>
      </c>
      <c r="BQ43" s="47">
        <v>0</v>
      </c>
      <c r="BR43" s="47">
        <v>0</v>
      </c>
      <c r="BS43" s="47">
        <v>0</v>
      </c>
      <c r="BT43" s="47">
        <v>0</v>
      </c>
      <c r="BU43" s="47">
        <v>0</v>
      </c>
      <c r="BV43" s="47">
        <v>0</v>
      </c>
      <c r="BW43" s="47">
        <v>0</v>
      </c>
      <c r="BX43" s="48">
        <v>0</v>
      </c>
      <c r="BY43" s="47">
        <v>0</v>
      </c>
      <c r="BZ43" s="47">
        <v>0</v>
      </c>
      <c r="CA43" s="47">
        <v>0</v>
      </c>
      <c r="CB43" s="47">
        <v>0</v>
      </c>
      <c r="CC43" s="47">
        <v>0</v>
      </c>
      <c r="CD43" s="47">
        <v>0</v>
      </c>
      <c r="CE43" s="47">
        <v>0</v>
      </c>
      <c r="CF43" s="47">
        <v>0</v>
      </c>
      <c r="CG43" s="47">
        <v>0</v>
      </c>
      <c r="CH43" s="47">
        <v>0</v>
      </c>
      <c r="CI43" s="47">
        <v>0</v>
      </c>
      <c r="CJ43" s="48">
        <v>0</v>
      </c>
      <c r="CK43" s="47">
        <v>0</v>
      </c>
      <c r="CL43" s="47">
        <v>0</v>
      </c>
      <c r="CM43" s="47">
        <v>0</v>
      </c>
      <c r="CN43" s="47">
        <v>0</v>
      </c>
      <c r="CO43" s="47">
        <v>0</v>
      </c>
      <c r="CP43" s="47">
        <v>0</v>
      </c>
      <c r="CQ43" s="47">
        <v>0</v>
      </c>
      <c r="CR43" s="47">
        <v>0</v>
      </c>
      <c r="CS43" s="47">
        <v>0</v>
      </c>
      <c r="CT43" s="47">
        <v>0</v>
      </c>
      <c r="CU43" s="47">
        <v>0</v>
      </c>
      <c r="CV43" s="48">
        <v>0</v>
      </c>
      <c r="CW43" s="47">
        <v>0</v>
      </c>
      <c r="CX43" s="47">
        <v>0</v>
      </c>
      <c r="CY43" s="47">
        <v>0</v>
      </c>
      <c r="CZ43" s="47">
        <v>0</v>
      </c>
      <c r="DA43" s="47">
        <v>0</v>
      </c>
      <c r="DB43" s="47">
        <v>0</v>
      </c>
      <c r="DC43" s="47">
        <v>0</v>
      </c>
      <c r="DD43" s="47">
        <v>0</v>
      </c>
      <c r="DE43" s="47">
        <v>0</v>
      </c>
      <c r="DF43" s="47">
        <v>0</v>
      </c>
      <c r="DG43" s="47">
        <v>0</v>
      </c>
      <c r="DH43" s="48">
        <v>0</v>
      </c>
      <c r="DI43" s="47">
        <v>0</v>
      </c>
      <c r="DJ43" s="47">
        <v>0</v>
      </c>
      <c r="DK43" s="47">
        <v>0</v>
      </c>
      <c r="DL43" s="47">
        <v>0</v>
      </c>
      <c r="DM43" s="47">
        <v>0</v>
      </c>
      <c r="DN43" s="47">
        <v>0</v>
      </c>
      <c r="DO43" s="47">
        <v>0</v>
      </c>
      <c r="DP43" s="47">
        <v>0</v>
      </c>
      <c r="DQ43" s="47">
        <v>0</v>
      </c>
      <c r="DR43" s="47">
        <v>0</v>
      </c>
      <c r="DS43" s="47">
        <v>0</v>
      </c>
      <c r="DT43" s="47">
        <v>0</v>
      </c>
      <c r="DU43" s="49">
        <f t="shared" si="27"/>
        <v>0</v>
      </c>
      <c r="DV43" s="50">
        <f t="shared" si="27"/>
        <v>0</v>
      </c>
      <c r="DW43" s="50">
        <f t="shared" si="27"/>
        <v>0</v>
      </c>
      <c r="DX43" s="50">
        <f t="shared" si="27"/>
        <v>0</v>
      </c>
      <c r="DY43" s="50">
        <f t="shared" si="27"/>
        <v>0</v>
      </c>
      <c r="DZ43" s="50">
        <f t="shared" si="27"/>
        <v>0</v>
      </c>
      <c r="EA43" s="50">
        <f t="shared" si="27"/>
        <v>0</v>
      </c>
      <c r="EB43" s="50">
        <f t="shared" si="27"/>
        <v>0</v>
      </c>
      <c r="EC43" s="50">
        <f t="shared" si="27"/>
        <v>0</v>
      </c>
      <c r="ED43" s="51">
        <f t="shared" si="27"/>
        <v>0</v>
      </c>
    </row>
    <row r="44" spans="2:134" hidden="1" outlineLevel="1">
      <c r="B44" s="10"/>
      <c r="C44" s="11">
        <v>0</v>
      </c>
      <c r="D44" s="232">
        <v>0</v>
      </c>
      <c r="E44" s="103">
        <v>0</v>
      </c>
      <c r="F44" s="103">
        <v>0</v>
      </c>
      <c r="G44" s="103">
        <v>0</v>
      </c>
      <c r="H44" s="103">
        <v>0</v>
      </c>
      <c r="I44" s="103">
        <v>0</v>
      </c>
      <c r="J44" s="103">
        <v>0</v>
      </c>
      <c r="K44" s="103">
        <v>0</v>
      </c>
      <c r="L44" s="103">
        <v>0</v>
      </c>
      <c r="M44" s="103">
        <v>0</v>
      </c>
      <c r="N44" s="103">
        <v>0</v>
      </c>
      <c r="O44" s="103">
        <v>0</v>
      </c>
      <c r="P44" s="104">
        <v>0</v>
      </c>
      <c r="Q44" s="103">
        <v>0</v>
      </c>
      <c r="R44" s="103">
        <v>0</v>
      </c>
      <c r="S44" s="103">
        <v>0</v>
      </c>
      <c r="T44" s="103">
        <v>0</v>
      </c>
      <c r="U44" s="103">
        <v>0</v>
      </c>
      <c r="V44" s="103">
        <v>0</v>
      </c>
      <c r="W44" s="103">
        <v>0</v>
      </c>
      <c r="X44" s="103">
        <v>0</v>
      </c>
      <c r="Y44" s="103">
        <v>0</v>
      </c>
      <c r="Z44" s="103">
        <v>0</v>
      </c>
      <c r="AA44" s="103">
        <v>0</v>
      </c>
      <c r="AB44" s="104">
        <v>0</v>
      </c>
      <c r="AC44" s="103">
        <v>0</v>
      </c>
      <c r="AD44" s="103">
        <v>0</v>
      </c>
      <c r="AE44" s="103">
        <v>0</v>
      </c>
      <c r="AF44" s="103">
        <v>0</v>
      </c>
      <c r="AG44" s="103">
        <v>0</v>
      </c>
      <c r="AH44" s="103">
        <v>0</v>
      </c>
      <c r="AI44" s="103">
        <v>0</v>
      </c>
      <c r="AJ44" s="103">
        <v>0</v>
      </c>
      <c r="AK44" s="103">
        <v>0</v>
      </c>
      <c r="AL44" s="103">
        <v>0</v>
      </c>
      <c r="AM44" s="103">
        <v>0</v>
      </c>
      <c r="AN44" s="104">
        <v>0</v>
      </c>
      <c r="AO44" s="103">
        <v>0</v>
      </c>
      <c r="AP44" s="103">
        <v>0</v>
      </c>
      <c r="AQ44" s="103">
        <v>0</v>
      </c>
      <c r="AR44" s="103">
        <v>0</v>
      </c>
      <c r="AS44" s="103">
        <v>0</v>
      </c>
      <c r="AT44" s="103">
        <v>0</v>
      </c>
      <c r="AU44" s="103">
        <v>0</v>
      </c>
      <c r="AV44" s="103">
        <v>0</v>
      </c>
      <c r="AW44" s="103">
        <v>0</v>
      </c>
      <c r="AX44" s="103">
        <v>0</v>
      </c>
      <c r="AY44" s="103">
        <v>0</v>
      </c>
      <c r="AZ44" s="104">
        <v>0</v>
      </c>
      <c r="BA44" s="103">
        <v>0</v>
      </c>
      <c r="BB44" s="103">
        <v>0</v>
      </c>
      <c r="BC44" s="103">
        <v>0</v>
      </c>
      <c r="BD44" s="103">
        <v>0</v>
      </c>
      <c r="BE44" s="103">
        <v>0</v>
      </c>
      <c r="BF44" s="103">
        <v>0</v>
      </c>
      <c r="BG44" s="103">
        <v>0</v>
      </c>
      <c r="BH44" s="103">
        <v>0</v>
      </c>
      <c r="BI44" s="103">
        <v>0</v>
      </c>
      <c r="BJ44" s="103">
        <v>0</v>
      </c>
      <c r="BK44" s="103">
        <v>0</v>
      </c>
      <c r="BL44" s="104">
        <v>0</v>
      </c>
      <c r="BM44" s="103">
        <v>0</v>
      </c>
      <c r="BN44" s="103">
        <v>0</v>
      </c>
      <c r="BO44" s="103">
        <v>0</v>
      </c>
      <c r="BP44" s="103">
        <v>0</v>
      </c>
      <c r="BQ44" s="103">
        <v>0</v>
      </c>
      <c r="BR44" s="103">
        <v>0</v>
      </c>
      <c r="BS44" s="103">
        <v>0</v>
      </c>
      <c r="BT44" s="103">
        <v>0</v>
      </c>
      <c r="BU44" s="103">
        <v>0</v>
      </c>
      <c r="BV44" s="103">
        <v>0</v>
      </c>
      <c r="BW44" s="103">
        <v>0</v>
      </c>
      <c r="BX44" s="104">
        <v>0</v>
      </c>
      <c r="BY44" s="103">
        <v>0</v>
      </c>
      <c r="BZ44" s="103">
        <v>0</v>
      </c>
      <c r="CA44" s="103">
        <v>0</v>
      </c>
      <c r="CB44" s="103">
        <v>0</v>
      </c>
      <c r="CC44" s="103">
        <v>0</v>
      </c>
      <c r="CD44" s="103">
        <v>0</v>
      </c>
      <c r="CE44" s="103">
        <v>0</v>
      </c>
      <c r="CF44" s="103">
        <v>0</v>
      </c>
      <c r="CG44" s="103">
        <v>0</v>
      </c>
      <c r="CH44" s="103">
        <v>0</v>
      </c>
      <c r="CI44" s="103">
        <v>0</v>
      </c>
      <c r="CJ44" s="104">
        <v>0</v>
      </c>
      <c r="CK44" s="103">
        <v>0</v>
      </c>
      <c r="CL44" s="103">
        <v>0</v>
      </c>
      <c r="CM44" s="103">
        <v>0</v>
      </c>
      <c r="CN44" s="103">
        <v>0</v>
      </c>
      <c r="CO44" s="103">
        <v>0</v>
      </c>
      <c r="CP44" s="103">
        <v>0</v>
      </c>
      <c r="CQ44" s="103">
        <v>0</v>
      </c>
      <c r="CR44" s="103">
        <v>0</v>
      </c>
      <c r="CS44" s="103">
        <v>0</v>
      </c>
      <c r="CT44" s="103">
        <v>0</v>
      </c>
      <c r="CU44" s="103">
        <v>0</v>
      </c>
      <c r="CV44" s="104">
        <v>0</v>
      </c>
      <c r="CW44" s="103">
        <v>0</v>
      </c>
      <c r="CX44" s="103">
        <v>0</v>
      </c>
      <c r="CY44" s="103">
        <v>0</v>
      </c>
      <c r="CZ44" s="103">
        <v>0</v>
      </c>
      <c r="DA44" s="103">
        <v>0</v>
      </c>
      <c r="DB44" s="103">
        <v>0</v>
      </c>
      <c r="DC44" s="103">
        <v>0</v>
      </c>
      <c r="DD44" s="103">
        <v>0</v>
      </c>
      <c r="DE44" s="103">
        <v>0</v>
      </c>
      <c r="DF44" s="103">
        <v>0</v>
      </c>
      <c r="DG44" s="103">
        <v>0</v>
      </c>
      <c r="DH44" s="104">
        <v>0</v>
      </c>
      <c r="DI44" s="103">
        <v>0</v>
      </c>
      <c r="DJ44" s="103">
        <v>0</v>
      </c>
      <c r="DK44" s="103">
        <v>0</v>
      </c>
      <c r="DL44" s="103">
        <v>0</v>
      </c>
      <c r="DM44" s="103">
        <v>0</v>
      </c>
      <c r="DN44" s="103">
        <v>0</v>
      </c>
      <c r="DO44" s="103">
        <v>0</v>
      </c>
      <c r="DP44" s="103">
        <v>0</v>
      </c>
      <c r="DQ44" s="103">
        <v>0</v>
      </c>
      <c r="DR44" s="103">
        <v>0</v>
      </c>
      <c r="DS44" s="103">
        <v>0</v>
      </c>
      <c r="DT44" s="103">
        <v>0</v>
      </c>
      <c r="DU44" s="56">
        <f t="shared" si="27"/>
        <v>0</v>
      </c>
      <c r="DV44" s="57">
        <f t="shared" si="27"/>
        <v>0</v>
      </c>
      <c r="DW44" s="57">
        <f t="shared" si="27"/>
        <v>0</v>
      </c>
      <c r="DX44" s="57">
        <f t="shared" si="27"/>
        <v>0</v>
      </c>
      <c r="DY44" s="57">
        <f t="shared" si="27"/>
        <v>0</v>
      </c>
      <c r="DZ44" s="57">
        <f t="shared" si="27"/>
        <v>0</v>
      </c>
      <c r="EA44" s="57">
        <f t="shared" si="27"/>
        <v>0</v>
      </c>
      <c r="EB44" s="57">
        <f t="shared" si="27"/>
        <v>0</v>
      </c>
      <c r="EC44" s="57">
        <f t="shared" si="27"/>
        <v>0</v>
      </c>
      <c r="ED44" s="58">
        <f t="shared" si="27"/>
        <v>0</v>
      </c>
    </row>
    <row r="45" spans="2:134" collapsed="1">
      <c r="B45" s="10" t="s">
        <v>11</v>
      </c>
      <c r="C45" s="11"/>
      <c r="D45" s="11"/>
      <c r="E45" s="103">
        <f>SUBTOTAL(9,E39:E44)</f>
        <v>0</v>
      </c>
      <c r="F45" s="103">
        <f t="shared" ref="F45:BQ45" si="28">SUBTOTAL(9,F39:F44)</f>
        <v>0</v>
      </c>
      <c r="G45" s="103">
        <f t="shared" si="28"/>
        <v>0</v>
      </c>
      <c r="H45" s="103">
        <f t="shared" si="28"/>
        <v>0</v>
      </c>
      <c r="I45" s="103">
        <f t="shared" si="28"/>
        <v>0</v>
      </c>
      <c r="J45" s="103">
        <f t="shared" si="28"/>
        <v>0</v>
      </c>
      <c r="K45" s="103">
        <f t="shared" si="28"/>
        <v>0</v>
      </c>
      <c r="L45" s="103">
        <f t="shared" si="28"/>
        <v>165.11040000000003</v>
      </c>
      <c r="M45" s="103">
        <f t="shared" si="28"/>
        <v>330.22080000000005</v>
      </c>
      <c r="N45" s="103">
        <f t="shared" si="28"/>
        <v>495.33120000000002</v>
      </c>
      <c r="O45" s="103">
        <f t="shared" si="28"/>
        <v>660.44160000000011</v>
      </c>
      <c r="P45" s="104">
        <f t="shared" si="28"/>
        <v>825.55200000000013</v>
      </c>
      <c r="Q45" s="103">
        <f t="shared" si="28"/>
        <v>945.94499999999994</v>
      </c>
      <c r="R45" s="103">
        <f t="shared" si="28"/>
        <v>1066.338</v>
      </c>
      <c r="S45" s="103">
        <f t="shared" si="28"/>
        <v>1186.7309999999998</v>
      </c>
      <c r="T45" s="103">
        <f t="shared" si="28"/>
        <v>1307.1239999999998</v>
      </c>
      <c r="U45" s="103">
        <f t="shared" si="28"/>
        <v>1427.5169999999998</v>
      </c>
      <c r="V45" s="103">
        <f t="shared" si="28"/>
        <v>1547.9099999999999</v>
      </c>
      <c r="W45" s="103">
        <f t="shared" si="28"/>
        <v>1668.3029999999999</v>
      </c>
      <c r="X45" s="103">
        <f t="shared" si="28"/>
        <v>1788.6959999999999</v>
      </c>
      <c r="Y45" s="103">
        <f t="shared" si="28"/>
        <v>1909.0889999999995</v>
      </c>
      <c r="Z45" s="103">
        <f t="shared" si="28"/>
        <v>2029.4819999999995</v>
      </c>
      <c r="AA45" s="103">
        <f t="shared" si="28"/>
        <v>2149.8749999999991</v>
      </c>
      <c r="AB45" s="104">
        <f t="shared" si="28"/>
        <v>2270.2679999999991</v>
      </c>
      <c r="AC45" s="103">
        <f t="shared" si="28"/>
        <v>2321.8649999999993</v>
      </c>
      <c r="AD45" s="103">
        <f t="shared" si="28"/>
        <v>2373.4619999999995</v>
      </c>
      <c r="AE45" s="103">
        <f t="shared" si="28"/>
        <v>2425.0589999999993</v>
      </c>
      <c r="AF45" s="103">
        <f t="shared" si="28"/>
        <v>2476.655999999999</v>
      </c>
      <c r="AG45" s="103">
        <f t="shared" si="28"/>
        <v>2528.2529999999992</v>
      </c>
      <c r="AH45" s="103">
        <f t="shared" si="28"/>
        <v>2579.849999999999</v>
      </c>
      <c r="AI45" s="103">
        <f t="shared" si="28"/>
        <v>2631.4469999999988</v>
      </c>
      <c r="AJ45" s="103">
        <f t="shared" si="28"/>
        <v>2683.0439999999985</v>
      </c>
      <c r="AK45" s="103">
        <f t="shared" si="28"/>
        <v>2734.6409999999983</v>
      </c>
      <c r="AL45" s="103">
        <f t="shared" si="28"/>
        <v>2786.237999999998</v>
      </c>
      <c r="AM45" s="103">
        <f t="shared" si="28"/>
        <v>2837.8349999999978</v>
      </c>
      <c r="AN45" s="104">
        <f t="shared" si="28"/>
        <v>2889.4319999999975</v>
      </c>
      <c r="AO45" s="103">
        <f t="shared" si="28"/>
        <v>2889.4319999999975</v>
      </c>
      <c r="AP45" s="103">
        <f t="shared" si="28"/>
        <v>2889.4319999999975</v>
      </c>
      <c r="AQ45" s="103">
        <f t="shared" si="28"/>
        <v>2889.4319999999975</v>
      </c>
      <c r="AR45" s="103">
        <f t="shared" si="28"/>
        <v>2889.4319999999975</v>
      </c>
      <c r="AS45" s="103">
        <f t="shared" si="28"/>
        <v>2889.4319999999975</v>
      </c>
      <c r="AT45" s="103">
        <f t="shared" si="28"/>
        <v>2889.4319999999975</v>
      </c>
      <c r="AU45" s="103">
        <f t="shared" si="28"/>
        <v>2889.4319999999975</v>
      </c>
      <c r="AV45" s="103">
        <f t="shared" si="28"/>
        <v>2889.4319999999975</v>
      </c>
      <c r="AW45" s="103">
        <f t="shared" si="28"/>
        <v>2889.4319999999975</v>
      </c>
      <c r="AX45" s="103">
        <f t="shared" si="28"/>
        <v>2889.4319999999975</v>
      </c>
      <c r="AY45" s="103">
        <f t="shared" si="28"/>
        <v>2889.4319999999975</v>
      </c>
      <c r="AZ45" s="104">
        <f t="shared" si="28"/>
        <v>2889.4319999999975</v>
      </c>
      <c r="BA45" s="103">
        <f t="shared" si="28"/>
        <v>2889.4319999999975</v>
      </c>
      <c r="BB45" s="103">
        <f t="shared" si="28"/>
        <v>2889.4319999999975</v>
      </c>
      <c r="BC45" s="103">
        <f t="shared" si="28"/>
        <v>2889.4319999999975</v>
      </c>
      <c r="BD45" s="103">
        <f t="shared" si="28"/>
        <v>2889.4319999999975</v>
      </c>
      <c r="BE45" s="103">
        <f t="shared" si="28"/>
        <v>2889.4319999999975</v>
      </c>
      <c r="BF45" s="103">
        <f t="shared" si="28"/>
        <v>2889.4319999999975</v>
      </c>
      <c r="BG45" s="103">
        <f t="shared" si="28"/>
        <v>2889.4319999999975</v>
      </c>
      <c r="BH45" s="103">
        <f t="shared" si="28"/>
        <v>2889.4319999999975</v>
      </c>
      <c r="BI45" s="103">
        <f t="shared" si="28"/>
        <v>2889.4319999999975</v>
      </c>
      <c r="BJ45" s="103">
        <f t="shared" si="28"/>
        <v>2889.4319999999975</v>
      </c>
      <c r="BK45" s="103">
        <f t="shared" si="28"/>
        <v>2889.4319999999975</v>
      </c>
      <c r="BL45" s="104">
        <f t="shared" si="28"/>
        <v>2889.4319999999975</v>
      </c>
      <c r="BM45" s="103">
        <f t="shared" si="28"/>
        <v>2889.4319999999975</v>
      </c>
      <c r="BN45" s="103">
        <f t="shared" si="28"/>
        <v>2889.4319999999975</v>
      </c>
      <c r="BO45" s="103">
        <f t="shared" si="28"/>
        <v>2889.4319999999975</v>
      </c>
      <c r="BP45" s="103">
        <f t="shared" si="28"/>
        <v>2889.4319999999975</v>
      </c>
      <c r="BQ45" s="103">
        <f t="shared" si="28"/>
        <v>2889.4319999999975</v>
      </c>
      <c r="BR45" s="103">
        <f t="shared" ref="BR45:EC45" si="29">SUBTOTAL(9,BR39:BR44)</f>
        <v>2889.4319999999975</v>
      </c>
      <c r="BS45" s="103">
        <f t="shared" si="29"/>
        <v>2889.4319999999975</v>
      </c>
      <c r="BT45" s="103">
        <f t="shared" si="29"/>
        <v>2889.4319999999975</v>
      </c>
      <c r="BU45" s="103">
        <f t="shared" si="29"/>
        <v>2889.4319999999975</v>
      </c>
      <c r="BV45" s="103">
        <f t="shared" si="29"/>
        <v>2889.4319999999975</v>
      </c>
      <c r="BW45" s="103">
        <f t="shared" si="29"/>
        <v>2889.4319999999975</v>
      </c>
      <c r="BX45" s="104">
        <f t="shared" si="29"/>
        <v>2889.4319999999975</v>
      </c>
      <c r="BY45" s="103">
        <f t="shared" si="29"/>
        <v>2889.4319999999975</v>
      </c>
      <c r="BZ45" s="103">
        <f t="shared" si="29"/>
        <v>2889.4319999999975</v>
      </c>
      <c r="CA45" s="103">
        <f t="shared" si="29"/>
        <v>2889.4319999999975</v>
      </c>
      <c r="CB45" s="103">
        <f t="shared" si="29"/>
        <v>2889.4319999999975</v>
      </c>
      <c r="CC45" s="103">
        <f t="shared" si="29"/>
        <v>2889.4319999999975</v>
      </c>
      <c r="CD45" s="103">
        <f t="shared" si="29"/>
        <v>2889.4319999999975</v>
      </c>
      <c r="CE45" s="103">
        <f t="shared" si="29"/>
        <v>2889.4319999999975</v>
      </c>
      <c r="CF45" s="103">
        <f t="shared" si="29"/>
        <v>2889.4319999999975</v>
      </c>
      <c r="CG45" s="103">
        <f t="shared" si="29"/>
        <v>2889.4319999999975</v>
      </c>
      <c r="CH45" s="103">
        <f t="shared" si="29"/>
        <v>2889.4319999999975</v>
      </c>
      <c r="CI45" s="103">
        <f t="shared" si="29"/>
        <v>2889.4319999999975</v>
      </c>
      <c r="CJ45" s="104">
        <f t="shared" si="29"/>
        <v>2889.4319999999975</v>
      </c>
      <c r="CK45" s="103">
        <f t="shared" si="29"/>
        <v>2889.4319999999975</v>
      </c>
      <c r="CL45" s="103">
        <f t="shared" si="29"/>
        <v>2889.4319999999975</v>
      </c>
      <c r="CM45" s="103">
        <f t="shared" si="29"/>
        <v>2889.4319999999975</v>
      </c>
      <c r="CN45" s="103">
        <f t="shared" si="29"/>
        <v>2889.4319999999975</v>
      </c>
      <c r="CO45" s="103">
        <f t="shared" si="29"/>
        <v>2889.4319999999975</v>
      </c>
      <c r="CP45" s="103">
        <f t="shared" si="29"/>
        <v>2889.4319999999975</v>
      </c>
      <c r="CQ45" s="103">
        <f t="shared" si="29"/>
        <v>2889.4319999999975</v>
      </c>
      <c r="CR45" s="103">
        <f t="shared" si="29"/>
        <v>2889.4319999999975</v>
      </c>
      <c r="CS45" s="103">
        <f t="shared" si="29"/>
        <v>2889.4319999999975</v>
      </c>
      <c r="CT45" s="103">
        <f t="shared" si="29"/>
        <v>2889.4319999999975</v>
      </c>
      <c r="CU45" s="103">
        <f t="shared" si="29"/>
        <v>2889.4319999999975</v>
      </c>
      <c r="CV45" s="104">
        <f t="shared" si="29"/>
        <v>2889.4319999999975</v>
      </c>
      <c r="CW45" s="103">
        <f t="shared" si="29"/>
        <v>2889.4319999999975</v>
      </c>
      <c r="CX45" s="103">
        <f t="shared" si="29"/>
        <v>2889.4319999999975</v>
      </c>
      <c r="CY45" s="103">
        <f t="shared" si="29"/>
        <v>2889.4319999999975</v>
      </c>
      <c r="CZ45" s="103">
        <f t="shared" si="29"/>
        <v>2889.4319999999975</v>
      </c>
      <c r="DA45" s="103">
        <f t="shared" si="29"/>
        <v>2889.4319999999975</v>
      </c>
      <c r="DB45" s="103">
        <f t="shared" si="29"/>
        <v>2889.4319999999975</v>
      </c>
      <c r="DC45" s="103">
        <f t="shared" si="29"/>
        <v>2889.4319999999975</v>
      </c>
      <c r="DD45" s="103">
        <f t="shared" si="29"/>
        <v>2889.4319999999975</v>
      </c>
      <c r="DE45" s="103">
        <f t="shared" si="29"/>
        <v>2889.4319999999975</v>
      </c>
      <c r="DF45" s="103">
        <f t="shared" si="29"/>
        <v>2889.4319999999975</v>
      </c>
      <c r="DG45" s="103">
        <f t="shared" si="29"/>
        <v>2889.4319999999975</v>
      </c>
      <c r="DH45" s="104">
        <f t="shared" si="29"/>
        <v>2889.4319999999975</v>
      </c>
      <c r="DI45" s="103">
        <f t="shared" si="29"/>
        <v>2889.4319999999975</v>
      </c>
      <c r="DJ45" s="103">
        <f t="shared" si="29"/>
        <v>2889.4319999999975</v>
      </c>
      <c r="DK45" s="103">
        <f t="shared" si="29"/>
        <v>2889.4319999999975</v>
      </c>
      <c r="DL45" s="103">
        <f t="shared" si="29"/>
        <v>2889.4319999999975</v>
      </c>
      <c r="DM45" s="103">
        <f t="shared" si="29"/>
        <v>2889.4319999999975</v>
      </c>
      <c r="DN45" s="103">
        <f t="shared" si="29"/>
        <v>2889.4319999999975</v>
      </c>
      <c r="DO45" s="103">
        <f t="shared" si="29"/>
        <v>2889.4319999999975</v>
      </c>
      <c r="DP45" s="103">
        <f t="shared" si="29"/>
        <v>2889.4319999999975</v>
      </c>
      <c r="DQ45" s="103">
        <f t="shared" si="29"/>
        <v>2889.4319999999975</v>
      </c>
      <c r="DR45" s="103">
        <f t="shared" si="29"/>
        <v>2889.4319999999975</v>
      </c>
      <c r="DS45" s="103">
        <f t="shared" si="29"/>
        <v>2889.4319999999975</v>
      </c>
      <c r="DT45" s="103">
        <f t="shared" si="29"/>
        <v>2889.4319999999975</v>
      </c>
      <c r="DU45" s="56">
        <f t="shared" si="29"/>
        <v>2476.6560000000004</v>
      </c>
      <c r="DV45" s="57">
        <f t="shared" si="29"/>
        <v>19297.277999999998</v>
      </c>
      <c r="DW45" s="57">
        <f t="shared" si="29"/>
        <v>31267.781999999985</v>
      </c>
      <c r="DX45" s="57">
        <f t="shared" si="29"/>
        <v>34673.183999999965</v>
      </c>
      <c r="DY45" s="57">
        <f t="shared" si="29"/>
        <v>34673.183999999965</v>
      </c>
      <c r="DZ45" s="57">
        <f t="shared" si="29"/>
        <v>34673.183999999965</v>
      </c>
      <c r="EA45" s="57">
        <f t="shared" si="29"/>
        <v>34673.183999999965</v>
      </c>
      <c r="EB45" s="57">
        <f t="shared" si="29"/>
        <v>34673.183999999965</v>
      </c>
      <c r="EC45" s="57">
        <f t="shared" si="29"/>
        <v>34673.183999999965</v>
      </c>
      <c r="ED45" s="58">
        <f t="shared" ref="ED45" si="30">SUBTOTAL(9,ED39:ED44)</f>
        <v>34673.183999999965</v>
      </c>
    </row>
    <row r="46" spans="2:134" s="23" customFormat="1">
      <c r="B46" s="52" t="s">
        <v>12</v>
      </c>
      <c r="E46" s="93">
        <f t="shared" ref="E46:BP46" si="31">SUBTOTAL(9,E35:E45)</f>
        <v>0</v>
      </c>
      <c r="F46" s="93">
        <f t="shared" si="31"/>
        <v>0</v>
      </c>
      <c r="G46" s="93">
        <f t="shared" si="31"/>
        <v>0</v>
      </c>
      <c r="H46" s="93">
        <f t="shared" si="31"/>
        <v>0</v>
      </c>
      <c r="I46" s="93">
        <f t="shared" si="31"/>
        <v>0</v>
      </c>
      <c r="J46" s="93">
        <f t="shared" si="31"/>
        <v>0</v>
      </c>
      <c r="K46" s="93">
        <f t="shared" si="31"/>
        <v>65116.247374251783</v>
      </c>
      <c r="L46" s="93">
        <f t="shared" si="31"/>
        <v>165.11040000000003</v>
      </c>
      <c r="M46" s="93">
        <f t="shared" si="31"/>
        <v>330.22080000000005</v>
      </c>
      <c r="N46" s="93">
        <f t="shared" si="31"/>
        <v>65611.578574251776</v>
      </c>
      <c r="O46" s="93">
        <f t="shared" si="31"/>
        <v>660.44160000000011</v>
      </c>
      <c r="P46" s="94">
        <f t="shared" si="31"/>
        <v>825.55200000000013</v>
      </c>
      <c r="Q46" s="93">
        <f t="shared" si="31"/>
        <v>67048.802182952568</v>
      </c>
      <c r="R46" s="93">
        <f t="shared" si="31"/>
        <v>1066.338</v>
      </c>
      <c r="S46" s="93">
        <f t="shared" si="31"/>
        <v>1186.7309999999998</v>
      </c>
      <c r="T46" s="93">
        <f t="shared" si="31"/>
        <v>99968.104870078459</v>
      </c>
      <c r="U46" s="93">
        <f t="shared" si="31"/>
        <v>1427.5169999999998</v>
      </c>
      <c r="V46" s="93">
        <f t="shared" si="31"/>
        <v>1547.9099999999999</v>
      </c>
      <c r="W46" s="93">
        <f t="shared" si="31"/>
        <v>101847.1451142335</v>
      </c>
      <c r="X46" s="93">
        <f t="shared" si="31"/>
        <v>1788.6959999999999</v>
      </c>
      <c r="Y46" s="93">
        <f t="shared" si="31"/>
        <v>1909.0889999999995</v>
      </c>
      <c r="Z46" s="93">
        <f t="shared" si="31"/>
        <v>100690.46287007847</v>
      </c>
      <c r="AA46" s="93">
        <f t="shared" si="31"/>
        <v>2149.8749999999991</v>
      </c>
      <c r="AB46" s="94">
        <f t="shared" si="31"/>
        <v>2270.2679999999991</v>
      </c>
      <c r="AC46" s="93">
        <f t="shared" si="31"/>
        <v>102500.70711423349</v>
      </c>
      <c r="AD46" s="93">
        <f t="shared" si="31"/>
        <v>2373.4619999999995</v>
      </c>
      <c r="AE46" s="93">
        <f t="shared" si="31"/>
        <v>2425.0589999999993</v>
      </c>
      <c r="AF46" s="93">
        <f t="shared" si="31"/>
        <v>15606.155761941012</v>
      </c>
      <c r="AG46" s="93">
        <f t="shared" si="31"/>
        <v>2528.2529999999992</v>
      </c>
      <c r="AH46" s="93">
        <f t="shared" si="31"/>
        <v>2579.849999999999</v>
      </c>
      <c r="AI46" s="93">
        <f t="shared" si="31"/>
        <v>2631.4469999999988</v>
      </c>
      <c r="AJ46" s="93">
        <f t="shared" si="31"/>
        <v>2683.0439999999985</v>
      </c>
      <c r="AK46" s="93">
        <f t="shared" si="31"/>
        <v>2734.6409999999983</v>
      </c>
      <c r="AL46" s="93">
        <f t="shared" si="31"/>
        <v>2786.237999999998</v>
      </c>
      <c r="AM46" s="93">
        <f t="shared" si="31"/>
        <v>2837.8349999999978</v>
      </c>
      <c r="AN46" s="94">
        <f t="shared" si="31"/>
        <v>2889.4319999999975</v>
      </c>
      <c r="AO46" s="93">
        <f t="shared" si="31"/>
        <v>2889.4319999999975</v>
      </c>
      <c r="AP46" s="93">
        <f t="shared" si="31"/>
        <v>2889.4319999999975</v>
      </c>
      <c r="AQ46" s="93">
        <f t="shared" si="31"/>
        <v>2889.4319999999975</v>
      </c>
      <c r="AR46" s="93">
        <f t="shared" si="31"/>
        <v>2889.4319999999975</v>
      </c>
      <c r="AS46" s="93">
        <f t="shared" si="31"/>
        <v>2889.4319999999975</v>
      </c>
      <c r="AT46" s="93">
        <f t="shared" si="31"/>
        <v>2889.4319999999975</v>
      </c>
      <c r="AU46" s="93">
        <f t="shared" si="31"/>
        <v>2889.4319999999975</v>
      </c>
      <c r="AV46" s="93">
        <f t="shared" si="31"/>
        <v>2889.4319999999975</v>
      </c>
      <c r="AW46" s="93">
        <f t="shared" si="31"/>
        <v>2889.4319999999975</v>
      </c>
      <c r="AX46" s="93">
        <f t="shared" si="31"/>
        <v>2889.4319999999975</v>
      </c>
      <c r="AY46" s="93">
        <f t="shared" si="31"/>
        <v>2889.4319999999975</v>
      </c>
      <c r="AZ46" s="94">
        <f t="shared" si="31"/>
        <v>2889.4319999999975</v>
      </c>
      <c r="BA46" s="93">
        <f t="shared" si="31"/>
        <v>2889.4319999999975</v>
      </c>
      <c r="BB46" s="93">
        <f t="shared" si="31"/>
        <v>2889.4319999999975</v>
      </c>
      <c r="BC46" s="93">
        <f t="shared" si="31"/>
        <v>2889.4319999999975</v>
      </c>
      <c r="BD46" s="93">
        <f t="shared" si="31"/>
        <v>2889.4319999999975</v>
      </c>
      <c r="BE46" s="93">
        <f t="shared" si="31"/>
        <v>2889.4319999999975</v>
      </c>
      <c r="BF46" s="93">
        <f t="shared" si="31"/>
        <v>2889.4319999999975</v>
      </c>
      <c r="BG46" s="93">
        <f t="shared" si="31"/>
        <v>2889.4319999999975</v>
      </c>
      <c r="BH46" s="93">
        <f t="shared" si="31"/>
        <v>2889.4319999999975</v>
      </c>
      <c r="BI46" s="93">
        <f t="shared" si="31"/>
        <v>2889.4319999999975</v>
      </c>
      <c r="BJ46" s="93">
        <f t="shared" si="31"/>
        <v>2889.4319999999975</v>
      </c>
      <c r="BK46" s="93">
        <f t="shared" si="31"/>
        <v>2889.4319999999975</v>
      </c>
      <c r="BL46" s="94">
        <f t="shared" si="31"/>
        <v>2889.4319999999975</v>
      </c>
      <c r="BM46" s="93">
        <f t="shared" si="31"/>
        <v>2889.4319999999975</v>
      </c>
      <c r="BN46" s="93">
        <f t="shared" si="31"/>
        <v>2889.4319999999975</v>
      </c>
      <c r="BO46" s="93">
        <f t="shared" si="31"/>
        <v>2889.4319999999975</v>
      </c>
      <c r="BP46" s="93">
        <f t="shared" si="31"/>
        <v>2889.4319999999975</v>
      </c>
      <c r="BQ46" s="93">
        <f t="shared" ref="BQ46:DT46" si="32">SUBTOTAL(9,BQ35:BQ45)</f>
        <v>2889.4319999999975</v>
      </c>
      <c r="BR46" s="93">
        <f t="shared" si="32"/>
        <v>2889.4319999999975</v>
      </c>
      <c r="BS46" s="93">
        <f t="shared" si="32"/>
        <v>2889.4319999999975</v>
      </c>
      <c r="BT46" s="93">
        <f t="shared" si="32"/>
        <v>2889.4319999999975</v>
      </c>
      <c r="BU46" s="93">
        <f t="shared" si="32"/>
        <v>2889.4319999999975</v>
      </c>
      <c r="BV46" s="93">
        <f t="shared" si="32"/>
        <v>2889.4319999999975</v>
      </c>
      <c r="BW46" s="93">
        <f t="shared" si="32"/>
        <v>2889.4319999999975</v>
      </c>
      <c r="BX46" s="94">
        <f t="shared" si="32"/>
        <v>2889.4319999999975</v>
      </c>
      <c r="BY46" s="93">
        <f t="shared" si="32"/>
        <v>2889.4319999999975</v>
      </c>
      <c r="BZ46" s="93">
        <f t="shared" si="32"/>
        <v>2889.4319999999975</v>
      </c>
      <c r="CA46" s="93">
        <f t="shared" si="32"/>
        <v>2889.4319999999975</v>
      </c>
      <c r="CB46" s="93">
        <f t="shared" si="32"/>
        <v>2889.4319999999975</v>
      </c>
      <c r="CC46" s="93">
        <f t="shared" si="32"/>
        <v>2889.4319999999975</v>
      </c>
      <c r="CD46" s="93">
        <f t="shared" si="32"/>
        <v>2889.4319999999975</v>
      </c>
      <c r="CE46" s="93">
        <f t="shared" si="32"/>
        <v>2889.4319999999975</v>
      </c>
      <c r="CF46" s="93">
        <f t="shared" si="32"/>
        <v>2889.4319999999975</v>
      </c>
      <c r="CG46" s="93">
        <f t="shared" si="32"/>
        <v>2889.4319999999975</v>
      </c>
      <c r="CH46" s="93">
        <f t="shared" si="32"/>
        <v>2889.4319999999975</v>
      </c>
      <c r="CI46" s="93">
        <f t="shared" si="32"/>
        <v>2889.4319999999975</v>
      </c>
      <c r="CJ46" s="94">
        <f t="shared" si="32"/>
        <v>2889.4319999999975</v>
      </c>
      <c r="CK46" s="93">
        <f t="shared" si="32"/>
        <v>2889.4319999999975</v>
      </c>
      <c r="CL46" s="93">
        <f t="shared" si="32"/>
        <v>2889.4319999999975</v>
      </c>
      <c r="CM46" s="93">
        <f t="shared" si="32"/>
        <v>2889.4319999999975</v>
      </c>
      <c r="CN46" s="93">
        <f t="shared" si="32"/>
        <v>2889.4319999999975</v>
      </c>
      <c r="CO46" s="93">
        <f t="shared" si="32"/>
        <v>2889.4319999999975</v>
      </c>
      <c r="CP46" s="93">
        <f t="shared" si="32"/>
        <v>2889.4319999999975</v>
      </c>
      <c r="CQ46" s="93">
        <f t="shared" si="32"/>
        <v>2889.4319999999975</v>
      </c>
      <c r="CR46" s="93">
        <f t="shared" si="32"/>
        <v>2889.4319999999975</v>
      </c>
      <c r="CS46" s="93">
        <f t="shared" si="32"/>
        <v>2889.4319999999975</v>
      </c>
      <c r="CT46" s="93">
        <f t="shared" si="32"/>
        <v>2889.4319999999975</v>
      </c>
      <c r="CU46" s="93">
        <f t="shared" si="32"/>
        <v>2889.4319999999975</v>
      </c>
      <c r="CV46" s="94">
        <f t="shared" si="32"/>
        <v>2889.4319999999975</v>
      </c>
      <c r="CW46" s="93">
        <f t="shared" si="32"/>
        <v>2889.4319999999975</v>
      </c>
      <c r="CX46" s="93">
        <f t="shared" si="32"/>
        <v>2889.4319999999975</v>
      </c>
      <c r="CY46" s="93">
        <f t="shared" si="32"/>
        <v>2889.4319999999975</v>
      </c>
      <c r="CZ46" s="93">
        <f t="shared" si="32"/>
        <v>2889.4319999999975</v>
      </c>
      <c r="DA46" s="93">
        <f t="shared" si="32"/>
        <v>2889.4319999999975</v>
      </c>
      <c r="DB46" s="93">
        <f t="shared" si="32"/>
        <v>2889.4319999999975</v>
      </c>
      <c r="DC46" s="93">
        <f t="shared" si="32"/>
        <v>2889.4319999999975</v>
      </c>
      <c r="DD46" s="93">
        <f t="shared" si="32"/>
        <v>2889.4319999999975</v>
      </c>
      <c r="DE46" s="93">
        <f t="shared" si="32"/>
        <v>2889.4319999999975</v>
      </c>
      <c r="DF46" s="93">
        <f t="shared" si="32"/>
        <v>2889.4319999999975</v>
      </c>
      <c r="DG46" s="93">
        <f t="shared" si="32"/>
        <v>2889.4319999999975</v>
      </c>
      <c r="DH46" s="94">
        <f t="shared" si="32"/>
        <v>2889.4319999999975</v>
      </c>
      <c r="DI46" s="93">
        <f t="shared" si="32"/>
        <v>2889.4319999999975</v>
      </c>
      <c r="DJ46" s="93">
        <f t="shared" si="32"/>
        <v>2889.4319999999975</v>
      </c>
      <c r="DK46" s="93">
        <f t="shared" si="32"/>
        <v>2889.4319999999975</v>
      </c>
      <c r="DL46" s="93">
        <f t="shared" si="32"/>
        <v>2889.4319999999975</v>
      </c>
      <c r="DM46" s="93">
        <f t="shared" si="32"/>
        <v>2889.4319999999975</v>
      </c>
      <c r="DN46" s="93">
        <f t="shared" si="32"/>
        <v>2889.4319999999975</v>
      </c>
      <c r="DO46" s="93">
        <f t="shared" si="32"/>
        <v>2889.4319999999975</v>
      </c>
      <c r="DP46" s="93">
        <f t="shared" si="32"/>
        <v>2889.4319999999975</v>
      </c>
      <c r="DQ46" s="93">
        <f t="shared" si="32"/>
        <v>2889.4319999999975</v>
      </c>
      <c r="DR46" s="93">
        <f t="shared" si="32"/>
        <v>2889.4319999999975</v>
      </c>
      <c r="DS46" s="93">
        <f t="shared" si="32"/>
        <v>2889.4319999999975</v>
      </c>
      <c r="DT46" s="93">
        <f t="shared" si="32"/>
        <v>2889.4319999999975</v>
      </c>
      <c r="DU46" s="233">
        <f>SUBTOTAL(9,DU35:DU45)</f>
        <v>132709.15074850354</v>
      </c>
      <c r="DV46" s="96">
        <f t="shared" ref="DV46:ED46" si="33">SUBTOTAL(9,DV35:DV45)</f>
        <v>382900.93903734285</v>
      </c>
      <c r="DW46" s="96">
        <f t="shared" si="33"/>
        <v>144576.1238761745</v>
      </c>
      <c r="DX46" s="96">
        <f t="shared" si="33"/>
        <v>34673.183999999965</v>
      </c>
      <c r="DY46" s="96">
        <f t="shared" si="33"/>
        <v>34673.183999999965</v>
      </c>
      <c r="DZ46" s="96">
        <f t="shared" si="33"/>
        <v>34673.183999999965</v>
      </c>
      <c r="EA46" s="96">
        <f t="shared" si="33"/>
        <v>34673.183999999965</v>
      </c>
      <c r="EB46" s="96">
        <f t="shared" si="33"/>
        <v>34673.183999999965</v>
      </c>
      <c r="EC46" s="96">
        <f t="shared" si="33"/>
        <v>34673.183999999965</v>
      </c>
      <c r="ED46" s="170">
        <f t="shared" si="33"/>
        <v>34673.183999999965</v>
      </c>
    </row>
    <row r="47" spans="2:134">
      <c r="B47" s="226" t="s">
        <v>13</v>
      </c>
      <c r="P47" s="156"/>
      <c r="AB47" s="156"/>
      <c r="AN47" s="156"/>
      <c r="AZ47" s="156"/>
      <c r="BL47" s="156"/>
      <c r="BX47" s="156"/>
      <c r="CJ47" s="156"/>
      <c r="CV47" s="156"/>
      <c r="DH47" s="156"/>
      <c r="DU47" s="227"/>
      <c r="DV47" s="228"/>
      <c r="DW47" s="228"/>
      <c r="DX47" s="228"/>
      <c r="DY47" s="228"/>
      <c r="DZ47" s="228"/>
      <c r="EA47" s="228"/>
      <c r="EB47" s="228"/>
      <c r="EC47" s="228"/>
      <c r="ED47" s="229"/>
    </row>
    <row r="48" spans="2:134">
      <c r="B48" s="5" t="s">
        <v>31</v>
      </c>
      <c r="D48" s="231">
        <v>1300</v>
      </c>
      <c r="E48" s="234"/>
      <c r="F48" s="234"/>
      <c r="G48" s="234"/>
      <c r="H48" s="235"/>
      <c r="I48" s="235"/>
      <c r="J48" s="235"/>
      <c r="K48" s="235"/>
      <c r="L48" s="47">
        <f t="shared" ref="L48:BT50" si="34">$D48</f>
        <v>1300</v>
      </c>
      <c r="M48" s="47">
        <f t="shared" si="34"/>
        <v>1300</v>
      </c>
      <c r="N48" s="47">
        <f t="shared" si="34"/>
        <v>1300</v>
      </c>
      <c r="O48" s="47">
        <f t="shared" si="34"/>
        <v>1300</v>
      </c>
      <c r="P48" s="48">
        <f t="shared" si="34"/>
        <v>1300</v>
      </c>
      <c r="Q48" s="47">
        <f t="shared" si="34"/>
        <v>1300</v>
      </c>
      <c r="R48" s="47">
        <f t="shared" si="34"/>
        <v>1300</v>
      </c>
      <c r="S48" s="47">
        <f t="shared" si="34"/>
        <v>1300</v>
      </c>
      <c r="T48" s="47">
        <f t="shared" si="34"/>
        <v>1300</v>
      </c>
      <c r="U48" s="47">
        <f t="shared" si="34"/>
        <v>1300</v>
      </c>
      <c r="V48" s="47">
        <f t="shared" si="34"/>
        <v>1300</v>
      </c>
      <c r="W48" s="47">
        <f t="shared" si="34"/>
        <v>1300</v>
      </c>
      <c r="X48" s="47">
        <f t="shared" si="34"/>
        <v>1300</v>
      </c>
      <c r="Y48" s="47">
        <f t="shared" si="34"/>
        <v>1300</v>
      </c>
      <c r="Z48" s="47">
        <f t="shared" si="34"/>
        <v>1300</v>
      </c>
      <c r="AA48" s="47">
        <f t="shared" si="34"/>
        <v>1300</v>
      </c>
      <c r="AB48" s="48">
        <f t="shared" si="34"/>
        <v>1300</v>
      </c>
      <c r="AC48" s="47">
        <f t="shared" si="34"/>
        <v>1300</v>
      </c>
      <c r="AD48" s="47">
        <f t="shared" si="34"/>
        <v>1300</v>
      </c>
      <c r="AE48" s="47">
        <f t="shared" si="34"/>
        <v>1300</v>
      </c>
      <c r="AF48" s="47">
        <f t="shared" si="34"/>
        <v>1300</v>
      </c>
      <c r="AG48" s="47">
        <f t="shared" si="34"/>
        <v>1300</v>
      </c>
      <c r="AH48" s="47">
        <f t="shared" si="34"/>
        <v>1300</v>
      </c>
      <c r="AI48" s="47">
        <f t="shared" si="34"/>
        <v>1300</v>
      </c>
      <c r="AJ48" s="47">
        <f t="shared" si="34"/>
        <v>1300</v>
      </c>
      <c r="AK48" s="47">
        <f t="shared" si="34"/>
        <v>1300</v>
      </c>
      <c r="AL48" s="47">
        <f t="shared" si="34"/>
        <v>1300</v>
      </c>
      <c r="AM48" s="47">
        <f t="shared" si="34"/>
        <v>1300</v>
      </c>
      <c r="AN48" s="48">
        <f t="shared" si="34"/>
        <v>1300</v>
      </c>
      <c r="AO48" s="47">
        <f t="shared" si="34"/>
        <v>1300</v>
      </c>
      <c r="AP48" s="47">
        <f t="shared" si="34"/>
        <v>1300</v>
      </c>
      <c r="AQ48" s="47">
        <f t="shared" si="34"/>
        <v>1300</v>
      </c>
      <c r="AR48" s="47">
        <f t="shared" si="34"/>
        <v>1300</v>
      </c>
      <c r="AS48" s="47">
        <f t="shared" si="34"/>
        <v>1300</v>
      </c>
      <c r="AT48" s="47">
        <f t="shared" si="34"/>
        <v>1300</v>
      </c>
      <c r="AU48" s="47">
        <f t="shared" si="34"/>
        <v>1300</v>
      </c>
      <c r="AV48" s="47">
        <f t="shared" si="34"/>
        <v>1300</v>
      </c>
      <c r="AW48" s="47">
        <f t="shared" si="34"/>
        <v>1300</v>
      </c>
      <c r="AX48" s="47">
        <f t="shared" si="34"/>
        <v>1300</v>
      </c>
      <c r="AY48" s="47">
        <f t="shared" si="34"/>
        <v>1300</v>
      </c>
      <c r="AZ48" s="48">
        <f t="shared" si="34"/>
        <v>1300</v>
      </c>
      <c r="BA48" s="47">
        <f t="shared" si="34"/>
        <v>1300</v>
      </c>
      <c r="BB48" s="47">
        <f t="shared" si="34"/>
        <v>1300</v>
      </c>
      <c r="BC48" s="47">
        <f t="shared" si="34"/>
        <v>1300</v>
      </c>
      <c r="BD48" s="47">
        <f t="shared" si="34"/>
        <v>1300</v>
      </c>
      <c r="BE48" s="47">
        <f t="shared" si="34"/>
        <v>1300</v>
      </c>
      <c r="BF48" s="47">
        <f t="shared" si="34"/>
        <v>1300</v>
      </c>
      <c r="BG48" s="47">
        <f t="shared" si="34"/>
        <v>1300</v>
      </c>
      <c r="BH48" s="47">
        <f t="shared" si="34"/>
        <v>1300</v>
      </c>
      <c r="BI48" s="47">
        <f t="shared" si="34"/>
        <v>1300</v>
      </c>
      <c r="BJ48" s="47">
        <f t="shared" si="34"/>
        <v>1300</v>
      </c>
      <c r="BK48" s="47">
        <f t="shared" si="34"/>
        <v>1300</v>
      </c>
      <c r="BL48" s="48">
        <f t="shared" si="34"/>
        <v>1300</v>
      </c>
      <c r="BM48" s="47">
        <f t="shared" si="34"/>
        <v>1300</v>
      </c>
      <c r="BN48" s="47">
        <f t="shared" si="34"/>
        <v>1300</v>
      </c>
      <c r="BO48" s="47">
        <f t="shared" si="34"/>
        <v>1300</v>
      </c>
      <c r="BP48" s="47">
        <f t="shared" si="34"/>
        <v>1300</v>
      </c>
      <c r="BQ48" s="47">
        <f t="shared" si="34"/>
        <v>1300</v>
      </c>
      <c r="BR48" s="47">
        <f t="shared" si="34"/>
        <v>1300</v>
      </c>
      <c r="BS48" s="47">
        <f t="shared" si="34"/>
        <v>1300</v>
      </c>
      <c r="BT48" s="47">
        <f t="shared" si="34"/>
        <v>1300</v>
      </c>
      <c r="BU48" s="47">
        <f t="shared" ref="BU48:DT50" si="35">$D48</f>
        <v>1300</v>
      </c>
      <c r="BV48" s="47">
        <f t="shared" si="35"/>
        <v>1300</v>
      </c>
      <c r="BW48" s="47">
        <f t="shared" si="35"/>
        <v>1300</v>
      </c>
      <c r="BX48" s="48">
        <f t="shared" si="35"/>
        <v>1300</v>
      </c>
      <c r="BY48" s="47">
        <f t="shared" si="35"/>
        <v>1300</v>
      </c>
      <c r="BZ48" s="47">
        <f t="shared" si="35"/>
        <v>1300</v>
      </c>
      <c r="CA48" s="47">
        <f t="shared" si="35"/>
        <v>1300</v>
      </c>
      <c r="CB48" s="47">
        <f t="shared" si="35"/>
        <v>1300</v>
      </c>
      <c r="CC48" s="47">
        <f t="shared" si="35"/>
        <v>1300</v>
      </c>
      <c r="CD48" s="47">
        <f t="shared" si="35"/>
        <v>1300</v>
      </c>
      <c r="CE48" s="47">
        <f t="shared" si="35"/>
        <v>1300</v>
      </c>
      <c r="CF48" s="47">
        <f t="shared" si="35"/>
        <v>1300</v>
      </c>
      <c r="CG48" s="47">
        <f t="shared" si="35"/>
        <v>1300</v>
      </c>
      <c r="CH48" s="47">
        <f t="shared" si="35"/>
        <v>1300</v>
      </c>
      <c r="CI48" s="47">
        <f t="shared" si="35"/>
        <v>1300</v>
      </c>
      <c r="CJ48" s="48">
        <f t="shared" si="35"/>
        <v>1300</v>
      </c>
      <c r="CK48" s="47">
        <f t="shared" si="35"/>
        <v>1300</v>
      </c>
      <c r="CL48" s="47">
        <f t="shared" si="35"/>
        <v>1300</v>
      </c>
      <c r="CM48" s="47">
        <f t="shared" si="35"/>
        <v>1300</v>
      </c>
      <c r="CN48" s="47">
        <f t="shared" si="35"/>
        <v>1300</v>
      </c>
      <c r="CO48" s="47">
        <f t="shared" si="35"/>
        <v>1300</v>
      </c>
      <c r="CP48" s="47">
        <f t="shared" si="35"/>
        <v>1300</v>
      </c>
      <c r="CQ48" s="47">
        <f t="shared" si="35"/>
        <v>1300</v>
      </c>
      <c r="CR48" s="47">
        <f t="shared" si="35"/>
        <v>1300</v>
      </c>
      <c r="CS48" s="47">
        <f t="shared" si="35"/>
        <v>1300</v>
      </c>
      <c r="CT48" s="47">
        <f t="shared" si="35"/>
        <v>1300</v>
      </c>
      <c r="CU48" s="47">
        <f t="shared" si="35"/>
        <v>1300</v>
      </c>
      <c r="CV48" s="48">
        <f t="shared" si="35"/>
        <v>1300</v>
      </c>
      <c r="CW48" s="47">
        <f t="shared" si="35"/>
        <v>1300</v>
      </c>
      <c r="CX48" s="47">
        <f t="shared" si="35"/>
        <v>1300</v>
      </c>
      <c r="CY48" s="47">
        <f t="shared" si="35"/>
        <v>1300</v>
      </c>
      <c r="CZ48" s="47">
        <f t="shared" si="35"/>
        <v>1300</v>
      </c>
      <c r="DA48" s="47">
        <f t="shared" si="35"/>
        <v>1300</v>
      </c>
      <c r="DB48" s="47">
        <f t="shared" si="35"/>
        <v>1300</v>
      </c>
      <c r="DC48" s="47">
        <f t="shared" si="35"/>
        <v>1300</v>
      </c>
      <c r="DD48" s="47">
        <f t="shared" si="35"/>
        <v>1300</v>
      </c>
      <c r="DE48" s="47">
        <f t="shared" si="35"/>
        <v>1300</v>
      </c>
      <c r="DF48" s="47">
        <f t="shared" si="35"/>
        <v>1300</v>
      </c>
      <c r="DG48" s="47">
        <f t="shared" si="35"/>
        <v>1300</v>
      </c>
      <c r="DH48" s="48">
        <f t="shared" si="35"/>
        <v>1300</v>
      </c>
      <c r="DI48" s="47">
        <f t="shared" si="35"/>
        <v>1300</v>
      </c>
      <c r="DJ48" s="47">
        <f t="shared" si="35"/>
        <v>1300</v>
      </c>
      <c r="DK48" s="47">
        <f t="shared" si="35"/>
        <v>1300</v>
      </c>
      <c r="DL48" s="47">
        <f t="shared" si="35"/>
        <v>1300</v>
      </c>
      <c r="DM48" s="47">
        <f t="shared" si="35"/>
        <v>1300</v>
      </c>
      <c r="DN48" s="47">
        <f t="shared" si="35"/>
        <v>1300</v>
      </c>
      <c r="DO48" s="47">
        <f t="shared" si="35"/>
        <v>1300</v>
      </c>
      <c r="DP48" s="47">
        <f t="shared" si="35"/>
        <v>1300</v>
      </c>
      <c r="DQ48" s="47">
        <f t="shared" si="35"/>
        <v>1300</v>
      </c>
      <c r="DR48" s="47">
        <f t="shared" si="35"/>
        <v>1300</v>
      </c>
      <c r="DS48" s="47">
        <f t="shared" si="35"/>
        <v>1300</v>
      </c>
      <c r="DT48" s="47">
        <f t="shared" si="35"/>
        <v>1300</v>
      </c>
      <c r="DU48" s="49">
        <f t="shared" ref="DU48:ED52" si="36">SUMIF($E$28:$DT$28,DU$28,$E48:$DT48)</f>
        <v>6500</v>
      </c>
      <c r="DV48" s="50">
        <f t="shared" si="36"/>
        <v>15600</v>
      </c>
      <c r="DW48" s="50">
        <f t="shared" si="36"/>
        <v>15600</v>
      </c>
      <c r="DX48" s="50">
        <f t="shared" si="36"/>
        <v>15600</v>
      </c>
      <c r="DY48" s="50">
        <f t="shared" si="36"/>
        <v>15600</v>
      </c>
      <c r="DZ48" s="50">
        <f t="shared" si="36"/>
        <v>15600</v>
      </c>
      <c r="EA48" s="50">
        <f t="shared" si="36"/>
        <v>15600</v>
      </c>
      <c r="EB48" s="50">
        <f t="shared" si="36"/>
        <v>15600</v>
      </c>
      <c r="EC48" s="50">
        <f t="shared" si="36"/>
        <v>15600</v>
      </c>
      <c r="ED48" s="51">
        <f t="shared" si="36"/>
        <v>15600</v>
      </c>
    </row>
    <row r="49" spans="2:134">
      <c r="B49" s="5" t="s">
        <v>32</v>
      </c>
      <c r="D49" s="231">
        <v>1000</v>
      </c>
      <c r="E49" s="47">
        <f t="shared" ref="E49:G49" si="37">E30*$D49</f>
        <v>0</v>
      </c>
      <c r="F49" s="47">
        <f t="shared" si="37"/>
        <v>0</v>
      </c>
      <c r="G49" s="47">
        <f t="shared" si="37"/>
        <v>0</v>
      </c>
      <c r="H49" s="47">
        <f>H30*$D49</f>
        <v>34.125</v>
      </c>
      <c r="I49" s="47">
        <f t="shared" ref="I49:BT49" si="38">I30*$D49</f>
        <v>73.125000000000014</v>
      </c>
      <c r="J49" s="47">
        <f t="shared" si="38"/>
        <v>107.25000000000001</v>
      </c>
      <c r="K49" s="47">
        <f t="shared" si="38"/>
        <v>141.37500000000003</v>
      </c>
      <c r="L49" s="47">
        <f t="shared" si="38"/>
        <v>180.37500000000003</v>
      </c>
      <c r="M49" s="47">
        <f t="shared" si="38"/>
        <v>214.50000000000003</v>
      </c>
      <c r="N49" s="47">
        <f t="shared" si="38"/>
        <v>250.25000000000003</v>
      </c>
      <c r="O49" s="47">
        <f t="shared" si="38"/>
        <v>286.00000000000006</v>
      </c>
      <c r="P49" s="48">
        <f t="shared" si="38"/>
        <v>323.375</v>
      </c>
      <c r="Q49" s="47">
        <f t="shared" si="38"/>
        <v>373.375</v>
      </c>
      <c r="R49" s="47">
        <f t="shared" si="38"/>
        <v>433.375</v>
      </c>
      <c r="S49" s="47">
        <f t="shared" si="38"/>
        <v>485.875</v>
      </c>
      <c r="T49" s="47">
        <f t="shared" si="38"/>
        <v>540.875</v>
      </c>
      <c r="U49" s="47">
        <f t="shared" si="38"/>
        <v>600.875</v>
      </c>
      <c r="V49" s="47">
        <f t="shared" si="38"/>
        <v>650.87500000000011</v>
      </c>
      <c r="W49" s="47">
        <f t="shared" si="38"/>
        <v>705.87500000000011</v>
      </c>
      <c r="X49" s="47">
        <f t="shared" si="38"/>
        <v>763.37500000000011</v>
      </c>
      <c r="Y49" s="47">
        <f t="shared" si="38"/>
        <v>813.37500000000023</v>
      </c>
      <c r="Z49" s="47">
        <f t="shared" si="38"/>
        <v>868.37500000000023</v>
      </c>
      <c r="AA49" s="47">
        <f t="shared" si="38"/>
        <v>923.37500000000023</v>
      </c>
      <c r="AB49" s="48">
        <f t="shared" si="38"/>
        <v>978.37500000000034</v>
      </c>
      <c r="AC49" s="47">
        <f t="shared" si="38"/>
        <v>1000</v>
      </c>
      <c r="AD49" s="47">
        <f t="shared" si="38"/>
        <v>1000</v>
      </c>
      <c r="AE49" s="47">
        <f t="shared" si="38"/>
        <v>1000</v>
      </c>
      <c r="AF49" s="47">
        <f t="shared" si="38"/>
        <v>1000</v>
      </c>
      <c r="AG49" s="47">
        <f t="shared" si="38"/>
        <v>1000</v>
      </c>
      <c r="AH49" s="47">
        <f t="shared" si="38"/>
        <v>1000</v>
      </c>
      <c r="AI49" s="47">
        <f t="shared" si="38"/>
        <v>1000</v>
      </c>
      <c r="AJ49" s="47">
        <f t="shared" si="38"/>
        <v>1000</v>
      </c>
      <c r="AK49" s="47">
        <f t="shared" si="38"/>
        <v>1000</v>
      </c>
      <c r="AL49" s="47">
        <f t="shared" si="38"/>
        <v>1000</v>
      </c>
      <c r="AM49" s="47">
        <f t="shared" si="38"/>
        <v>1000</v>
      </c>
      <c r="AN49" s="48">
        <f t="shared" si="38"/>
        <v>1000</v>
      </c>
      <c r="AO49" s="47">
        <f t="shared" si="38"/>
        <v>1000</v>
      </c>
      <c r="AP49" s="47">
        <f t="shared" si="38"/>
        <v>1000</v>
      </c>
      <c r="AQ49" s="47">
        <f t="shared" si="38"/>
        <v>1000</v>
      </c>
      <c r="AR49" s="47">
        <f t="shared" si="38"/>
        <v>1000</v>
      </c>
      <c r="AS49" s="47">
        <f t="shared" si="38"/>
        <v>1000</v>
      </c>
      <c r="AT49" s="47">
        <f t="shared" si="38"/>
        <v>1000</v>
      </c>
      <c r="AU49" s="47">
        <f t="shared" si="38"/>
        <v>1000</v>
      </c>
      <c r="AV49" s="47">
        <f t="shared" si="38"/>
        <v>1000</v>
      </c>
      <c r="AW49" s="47">
        <f t="shared" si="38"/>
        <v>1000</v>
      </c>
      <c r="AX49" s="47">
        <f t="shared" si="38"/>
        <v>1000</v>
      </c>
      <c r="AY49" s="47">
        <f t="shared" si="38"/>
        <v>1000</v>
      </c>
      <c r="AZ49" s="48">
        <f t="shared" si="38"/>
        <v>1000</v>
      </c>
      <c r="BA49" s="47">
        <f t="shared" si="38"/>
        <v>1000</v>
      </c>
      <c r="BB49" s="47">
        <f t="shared" si="38"/>
        <v>1000</v>
      </c>
      <c r="BC49" s="47">
        <f t="shared" si="38"/>
        <v>1000</v>
      </c>
      <c r="BD49" s="47">
        <f t="shared" si="38"/>
        <v>1000</v>
      </c>
      <c r="BE49" s="47">
        <f t="shared" si="38"/>
        <v>1000</v>
      </c>
      <c r="BF49" s="47">
        <f t="shared" si="38"/>
        <v>1000</v>
      </c>
      <c r="BG49" s="47">
        <f t="shared" si="38"/>
        <v>1000</v>
      </c>
      <c r="BH49" s="47">
        <f t="shared" si="38"/>
        <v>1000</v>
      </c>
      <c r="BI49" s="47">
        <f t="shared" si="38"/>
        <v>1000</v>
      </c>
      <c r="BJ49" s="47">
        <f t="shared" si="38"/>
        <v>1000</v>
      </c>
      <c r="BK49" s="47">
        <f t="shared" si="38"/>
        <v>1000</v>
      </c>
      <c r="BL49" s="48">
        <f t="shared" si="38"/>
        <v>1000</v>
      </c>
      <c r="BM49" s="47">
        <f t="shared" si="38"/>
        <v>1000</v>
      </c>
      <c r="BN49" s="47">
        <f t="shared" si="38"/>
        <v>1000</v>
      </c>
      <c r="BO49" s="47">
        <f t="shared" si="38"/>
        <v>1000</v>
      </c>
      <c r="BP49" s="47">
        <f t="shared" si="38"/>
        <v>1000</v>
      </c>
      <c r="BQ49" s="47">
        <f t="shared" si="38"/>
        <v>1000</v>
      </c>
      <c r="BR49" s="47">
        <f t="shared" si="38"/>
        <v>1000</v>
      </c>
      <c r="BS49" s="47">
        <f t="shared" si="38"/>
        <v>1000</v>
      </c>
      <c r="BT49" s="47">
        <f t="shared" si="38"/>
        <v>1000</v>
      </c>
      <c r="BU49" s="47">
        <f t="shared" ref="BU49:DT49" si="39">BU30*$D49</f>
        <v>1000</v>
      </c>
      <c r="BV49" s="47">
        <f t="shared" si="39"/>
        <v>1000</v>
      </c>
      <c r="BW49" s="47">
        <f t="shared" si="39"/>
        <v>1000</v>
      </c>
      <c r="BX49" s="48">
        <f t="shared" si="39"/>
        <v>1000</v>
      </c>
      <c r="BY49" s="47">
        <f t="shared" si="39"/>
        <v>1000</v>
      </c>
      <c r="BZ49" s="47">
        <f t="shared" si="39"/>
        <v>1000</v>
      </c>
      <c r="CA49" s="47">
        <f t="shared" si="39"/>
        <v>1000</v>
      </c>
      <c r="CB49" s="47">
        <f t="shared" si="39"/>
        <v>1000</v>
      </c>
      <c r="CC49" s="47">
        <f t="shared" si="39"/>
        <v>1000</v>
      </c>
      <c r="CD49" s="47">
        <f t="shared" si="39"/>
        <v>1000</v>
      </c>
      <c r="CE49" s="47">
        <f t="shared" si="39"/>
        <v>1000</v>
      </c>
      <c r="CF49" s="47">
        <f t="shared" si="39"/>
        <v>1000</v>
      </c>
      <c r="CG49" s="47">
        <f t="shared" si="39"/>
        <v>1000</v>
      </c>
      <c r="CH49" s="47">
        <f t="shared" si="39"/>
        <v>1000</v>
      </c>
      <c r="CI49" s="47">
        <f t="shared" si="39"/>
        <v>1000</v>
      </c>
      <c r="CJ49" s="48">
        <f t="shared" si="39"/>
        <v>1000</v>
      </c>
      <c r="CK49" s="47">
        <f t="shared" si="39"/>
        <v>1000</v>
      </c>
      <c r="CL49" s="47">
        <f t="shared" si="39"/>
        <v>1000</v>
      </c>
      <c r="CM49" s="47">
        <f t="shared" si="39"/>
        <v>1000</v>
      </c>
      <c r="CN49" s="47">
        <f t="shared" si="39"/>
        <v>1000</v>
      </c>
      <c r="CO49" s="47">
        <f t="shared" si="39"/>
        <v>1000</v>
      </c>
      <c r="CP49" s="47">
        <f t="shared" si="39"/>
        <v>1000</v>
      </c>
      <c r="CQ49" s="47">
        <f t="shared" si="39"/>
        <v>1000</v>
      </c>
      <c r="CR49" s="47">
        <f t="shared" si="39"/>
        <v>1000</v>
      </c>
      <c r="CS49" s="47">
        <f t="shared" si="39"/>
        <v>1000</v>
      </c>
      <c r="CT49" s="47">
        <f t="shared" si="39"/>
        <v>1000</v>
      </c>
      <c r="CU49" s="47">
        <f t="shared" si="39"/>
        <v>1000</v>
      </c>
      <c r="CV49" s="48">
        <f t="shared" si="39"/>
        <v>1000</v>
      </c>
      <c r="CW49" s="47">
        <f t="shared" si="39"/>
        <v>1000</v>
      </c>
      <c r="CX49" s="47">
        <f t="shared" si="39"/>
        <v>1000</v>
      </c>
      <c r="CY49" s="47">
        <f t="shared" si="39"/>
        <v>1000</v>
      </c>
      <c r="CZ49" s="47">
        <f t="shared" si="39"/>
        <v>1000</v>
      </c>
      <c r="DA49" s="47">
        <f t="shared" si="39"/>
        <v>1000</v>
      </c>
      <c r="DB49" s="47">
        <f t="shared" si="39"/>
        <v>1000</v>
      </c>
      <c r="DC49" s="47">
        <f t="shared" si="39"/>
        <v>1000</v>
      </c>
      <c r="DD49" s="47">
        <f t="shared" si="39"/>
        <v>1000</v>
      </c>
      <c r="DE49" s="47">
        <f t="shared" si="39"/>
        <v>1000</v>
      </c>
      <c r="DF49" s="47">
        <f t="shared" si="39"/>
        <v>1000</v>
      </c>
      <c r="DG49" s="47">
        <f t="shared" si="39"/>
        <v>1000</v>
      </c>
      <c r="DH49" s="48">
        <f t="shared" si="39"/>
        <v>1000</v>
      </c>
      <c r="DI49" s="47">
        <f t="shared" si="39"/>
        <v>1000</v>
      </c>
      <c r="DJ49" s="47">
        <f t="shared" si="39"/>
        <v>1000</v>
      </c>
      <c r="DK49" s="47">
        <f t="shared" si="39"/>
        <v>1000</v>
      </c>
      <c r="DL49" s="47">
        <f t="shared" si="39"/>
        <v>1000</v>
      </c>
      <c r="DM49" s="47">
        <f t="shared" si="39"/>
        <v>1000</v>
      </c>
      <c r="DN49" s="47">
        <f t="shared" si="39"/>
        <v>1000</v>
      </c>
      <c r="DO49" s="47">
        <f t="shared" si="39"/>
        <v>1000</v>
      </c>
      <c r="DP49" s="47">
        <f t="shared" si="39"/>
        <v>1000</v>
      </c>
      <c r="DQ49" s="47">
        <f t="shared" si="39"/>
        <v>1000</v>
      </c>
      <c r="DR49" s="47">
        <f t="shared" si="39"/>
        <v>1000</v>
      </c>
      <c r="DS49" s="47">
        <f t="shared" si="39"/>
        <v>1000</v>
      </c>
      <c r="DT49" s="47">
        <f t="shared" si="39"/>
        <v>1000</v>
      </c>
      <c r="DU49" s="49">
        <f t="shared" si="36"/>
        <v>1610.3750000000002</v>
      </c>
      <c r="DV49" s="50">
        <f t="shared" si="36"/>
        <v>8138</v>
      </c>
      <c r="DW49" s="50">
        <f t="shared" si="36"/>
        <v>12000</v>
      </c>
      <c r="DX49" s="50">
        <f t="shared" si="36"/>
        <v>12000</v>
      </c>
      <c r="DY49" s="50">
        <f t="shared" si="36"/>
        <v>12000</v>
      </c>
      <c r="DZ49" s="50">
        <f t="shared" si="36"/>
        <v>12000</v>
      </c>
      <c r="EA49" s="50">
        <f t="shared" si="36"/>
        <v>12000</v>
      </c>
      <c r="EB49" s="50">
        <f t="shared" si="36"/>
        <v>12000</v>
      </c>
      <c r="EC49" s="50">
        <f t="shared" si="36"/>
        <v>12000</v>
      </c>
      <c r="ED49" s="51">
        <f t="shared" si="36"/>
        <v>12000</v>
      </c>
    </row>
    <row r="50" spans="2:134">
      <c r="B50" s="5" t="s">
        <v>33</v>
      </c>
      <c r="D50" s="231">
        <v>20.384999999999998</v>
      </c>
      <c r="E50" s="234"/>
      <c r="F50" s="234"/>
      <c r="G50" s="234"/>
      <c r="H50" s="235"/>
      <c r="I50" s="235"/>
      <c r="J50" s="235"/>
      <c r="K50" s="235"/>
      <c r="L50" s="47">
        <f t="shared" si="34"/>
        <v>20.384999999999998</v>
      </c>
      <c r="M50" s="47">
        <f t="shared" si="34"/>
        <v>20.384999999999998</v>
      </c>
      <c r="N50" s="47">
        <f t="shared" si="34"/>
        <v>20.384999999999998</v>
      </c>
      <c r="O50" s="47">
        <f t="shared" si="34"/>
        <v>20.384999999999998</v>
      </c>
      <c r="P50" s="48">
        <f t="shared" si="34"/>
        <v>20.384999999999998</v>
      </c>
      <c r="Q50" s="47">
        <f t="shared" si="34"/>
        <v>20.384999999999998</v>
      </c>
      <c r="R50" s="47">
        <f t="shared" si="34"/>
        <v>20.384999999999998</v>
      </c>
      <c r="S50" s="47">
        <f t="shared" si="34"/>
        <v>20.384999999999998</v>
      </c>
      <c r="T50" s="47">
        <f t="shared" si="34"/>
        <v>20.384999999999998</v>
      </c>
      <c r="U50" s="47">
        <f t="shared" si="34"/>
        <v>20.384999999999998</v>
      </c>
      <c r="V50" s="47">
        <f t="shared" si="34"/>
        <v>20.384999999999998</v>
      </c>
      <c r="W50" s="47">
        <f t="shared" si="34"/>
        <v>20.384999999999998</v>
      </c>
      <c r="X50" s="47">
        <f t="shared" si="34"/>
        <v>20.384999999999998</v>
      </c>
      <c r="Y50" s="47">
        <f t="shared" si="34"/>
        <v>20.384999999999998</v>
      </c>
      <c r="Z50" s="47">
        <f t="shared" si="34"/>
        <v>20.384999999999998</v>
      </c>
      <c r="AA50" s="47">
        <f t="shared" si="34"/>
        <v>20.384999999999998</v>
      </c>
      <c r="AB50" s="48">
        <f t="shared" si="34"/>
        <v>20.384999999999998</v>
      </c>
      <c r="AC50" s="47">
        <f t="shared" si="34"/>
        <v>20.384999999999998</v>
      </c>
      <c r="AD50" s="47">
        <f t="shared" si="34"/>
        <v>20.384999999999998</v>
      </c>
      <c r="AE50" s="47">
        <f t="shared" si="34"/>
        <v>20.384999999999998</v>
      </c>
      <c r="AF50" s="47">
        <f t="shared" si="34"/>
        <v>20.384999999999998</v>
      </c>
      <c r="AG50" s="47">
        <f t="shared" si="34"/>
        <v>20.384999999999998</v>
      </c>
      <c r="AH50" s="47">
        <f t="shared" si="34"/>
        <v>20.384999999999998</v>
      </c>
      <c r="AI50" s="47">
        <f t="shared" si="34"/>
        <v>20.384999999999998</v>
      </c>
      <c r="AJ50" s="47">
        <f t="shared" si="34"/>
        <v>20.384999999999998</v>
      </c>
      <c r="AK50" s="47">
        <f t="shared" si="34"/>
        <v>20.384999999999998</v>
      </c>
      <c r="AL50" s="47">
        <f t="shared" si="34"/>
        <v>20.384999999999998</v>
      </c>
      <c r="AM50" s="47">
        <f t="shared" si="34"/>
        <v>20.384999999999998</v>
      </c>
      <c r="AN50" s="48">
        <f t="shared" si="34"/>
        <v>20.384999999999998</v>
      </c>
      <c r="AO50" s="47">
        <f t="shared" si="34"/>
        <v>20.384999999999998</v>
      </c>
      <c r="AP50" s="47">
        <f t="shared" si="34"/>
        <v>20.384999999999998</v>
      </c>
      <c r="AQ50" s="47">
        <f t="shared" si="34"/>
        <v>20.384999999999998</v>
      </c>
      <c r="AR50" s="47">
        <f t="shared" si="34"/>
        <v>20.384999999999998</v>
      </c>
      <c r="AS50" s="47">
        <f t="shared" si="34"/>
        <v>20.384999999999998</v>
      </c>
      <c r="AT50" s="47">
        <f t="shared" si="34"/>
        <v>20.384999999999998</v>
      </c>
      <c r="AU50" s="47">
        <f t="shared" si="34"/>
        <v>20.384999999999998</v>
      </c>
      <c r="AV50" s="47">
        <f t="shared" si="34"/>
        <v>20.384999999999998</v>
      </c>
      <c r="AW50" s="47">
        <f t="shared" si="34"/>
        <v>20.384999999999998</v>
      </c>
      <c r="AX50" s="47">
        <f t="shared" si="34"/>
        <v>20.384999999999998</v>
      </c>
      <c r="AY50" s="47">
        <f t="shared" si="34"/>
        <v>20.384999999999998</v>
      </c>
      <c r="AZ50" s="48">
        <f t="shared" si="34"/>
        <v>20.384999999999998</v>
      </c>
      <c r="BA50" s="47">
        <f t="shared" si="34"/>
        <v>20.384999999999998</v>
      </c>
      <c r="BB50" s="47">
        <f t="shared" si="34"/>
        <v>20.384999999999998</v>
      </c>
      <c r="BC50" s="47">
        <f t="shared" si="34"/>
        <v>20.384999999999998</v>
      </c>
      <c r="BD50" s="47">
        <f t="shared" si="34"/>
        <v>20.384999999999998</v>
      </c>
      <c r="BE50" s="47">
        <f t="shared" si="34"/>
        <v>20.384999999999998</v>
      </c>
      <c r="BF50" s="47">
        <f t="shared" si="34"/>
        <v>20.384999999999998</v>
      </c>
      <c r="BG50" s="47">
        <f t="shared" si="34"/>
        <v>20.384999999999998</v>
      </c>
      <c r="BH50" s="47">
        <f t="shared" si="34"/>
        <v>20.384999999999998</v>
      </c>
      <c r="BI50" s="47">
        <f t="shared" si="34"/>
        <v>20.384999999999998</v>
      </c>
      <c r="BJ50" s="47">
        <f t="shared" si="34"/>
        <v>20.384999999999998</v>
      </c>
      <c r="BK50" s="47">
        <f t="shared" si="34"/>
        <v>20.384999999999998</v>
      </c>
      <c r="BL50" s="48">
        <f t="shared" si="34"/>
        <v>20.384999999999998</v>
      </c>
      <c r="BM50" s="47">
        <f t="shared" si="34"/>
        <v>20.384999999999998</v>
      </c>
      <c r="BN50" s="47">
        <f t="shared" si="34"/>
        <v>20.384999999999998</v>
      </c>
      <c r="BO50" s="47">
        <f t="shared" si="34"/>
        <v>20.384999999999998</v>
      </c>
      <c r="BP50" s="47">
        <f t="shared" si="34"/>
        <v>20.384999999999998</v>
      </c>
      <c r="BQ50" s="47">
        <f t="shared" si="34"/>
        <v>20.384999999999998</v>
      </c>
      <c r="BR50" s="47">
        <f t="shared" si="34"/>
        <v>20.384999999999998</v>
      </c>
      <c r="BS50" s="47">
        <f t="shared" si="34"/>
        <v>20.384999999999998</v>
      </c>
      <c r="BT50" s="47">
        <f t="shared" si="34"/>
        <v>20.384999999999998</v>
      </c>
      <c r="BU50" s="47">
        <f t="shared" si="35"/>
        <v>20.384999999999998</v>
      </c>
      <c r="BV50" s="47">
        <f t="shared" si="35"/>
        <v>20.384999999999998</v>
      </c>
      <c r="BW50" s="47">
        <f t="shared" si="35"/>
        <v>20.384999999999998</v>
      </c>
      <c r="BX50" s="48">
        <f t="shared" si="35"/>
        <v>20.384999999999998</v>
      </c>
      <c r="BY50" s="47">
        <f t="shared" si="35"/>
        <v>20.384999999999998</v>
      </c>
      <c r="BZ50" s="47">
        <f t="shared" si="35"/>
        <v>20.384999999999998</v>
      </c>
      <c r="CA50" s="47">
        <f t="shared" si="35"/>
        <v>20.384999999999998</v>
      </c>
      <c r="CB50" s="47">
        <f t="shared" si="35"/>
        <v>20.384999999999998</v>
      </c>
      <c r="CC50" s="47">
        <f t="shared" si="35"/>
        <v>20.384999999999998</v>
      </c>
      <c r="CD50" s="47">
        <f t="shared" si="35"/>
        <v>20.384999999999998</v>
      </c>
      <c r="CE50" s="47">
        <f t="shared" si="35"/>
        <v>20.384999999999998</v>
      </c>
      <c r="CF50" s="47">
        <f t="shared" si="35"/>
        <v>20.384999999999998</v>
      </c>
      <c r="CG50" s="47">
        <f t="shared" si="35"/>
        <v>20.384999999999998</v>
      </c>
      <c r="CH50" s="47">
        <f t="shared" si="35"/>
        <v>20.384999999999998</v>
      </c>
      <c r="CI50" s="47">
        <f t="shared" si="35"/>
        <v>20.384999999999998</v>
      </c>
      <c r="CJ50" s="48">
        <f t="shared" si="35"/>
        <v>20.384999999999998</v>
      </c>
      <c r="CK50" s="47">
        <f t="shared" si="35"/>
        <v>20.384999999999998</v>
      </c>
      <c r="CL50" s="47">
        <f t="shared" si="35"/>
        <v>20.384999999999998</v>
      </c>
      <c r="CM50" s="47">
        <f t="shared" si="35"/>
        <v>20.384999999999998</v>
      </c>
      <c r="CN50" s="47">
        <f t="shared" si="35"/>
        <v>20.384999999999998</v>
      </c>
      <c r="CO50" s="47">
        <f t="shared" si="35"/>
        <v>20.384999999999998</v>
      </c>
      <c r="CP50" s="47">
        <f t="shared" si="35"/>
        <v>20.384999999999998</v>
      </c>
      <c r="CQ50" s="47">
        <f t="shared" si="35"/>
        <v>20.384999999999998</v>
      </c>
      <c r="CR50" s="47">
        <f t="shared" si="35"/>
        <v>20.384999999999998</v>
      </c>
      <c r="CS50" s="47">
        <f t="shared" si="35"/>
        <v>20.384999999999998</v>
      </c>
      <c r="CT50" s="47">
        <f t="shared" si="35"/>
        <v>20.384999999999998</v>
      </c>
      <c r="CU50" s="47">
        <f t="shared" si="35"/>
        <v>20.384999999999998</v>
      </c>
      <c r="CV50" s="48">
        <f t="shared" si="35"/>
        <v>20.384999999999998</v>
      </c>
      <c r="CW50" s="47">
        <f t="shared" si="35"/>
        <v>20.384999999999998</v>
      </c>
      <c r="CX50" s="47">
        <f t="shared" si="35"/>
        <v>20.384999999999998</v>
      </c>
      <c r="CY50" s="47">
        <f t="shared" si="35"/>
        <v>20.384999999999998</v>
      </c>
      <c r="CZ50" s="47">
        <f t="shared" si="35"/>
        <v>20.384999999999998</v>
      </c>
      <c r="DA50" s="47">
        <f t="shared" si="35"/>
        <v>20.384999999999998</v>
      </c>
      <c r="DB50" s="47">
        <f t="shared" si="35"/>
        <v>20.384999999999998</v>
      </c>
      <c r="DC50" s="47">
        <f t="shared" si="35"/>
        <v>20.384999999999998</v>
      </c>
      <c r="DD50" s="47">
        <f t="shared" si="35"/>
        <v>20.384999999999998</v>
      </c>
      <c r="DE50" s="47">
        <f t="shared" si="35"/>
        <v>20.384999999999998</v>
      </c>
      <c r="DF50" s="47">
        <f t="shared" si="35"/>
        <v>20.384999999999998</v>
      </c>
      <c r="DG50" s="47">
        <f t="shared" si="35"/>
        <v>20.384999999999998</v>
      </c>
      <c r="DH50" s="48">
        <f t="shared" si="35"/>
        <v>20.384999999999998</v>
      </c>
      <c r="DI50" s="47">
        <f t="shared" si="35"/>
        <v>20.384999999999998</v>
      </c>
      <c r="DJ50" s="47">
        <f t="shared" si="35"/>
        <v>20.384999999999998</v>
      </c>
      <c r="DK50" s="47">
        <f t="shared" si="35"/>
        <v>20.384999999999998</v>
      </c>
      <c r="DL50" s="47">
        <f t="shared" si="35"/>
        <v>20.384999999999998</v>
      </c>
      <c r="DM50" s="47">
        <f t="shared" si="35"/>
        <v>20.384999999999998</v>
      </c>
      <c r="DN50" s="47">
        <f t="shared" si="35"/>
        <v>20.384999999999998</v>
      </c>
      <c r="DO50" s="47">
        <f t="shared" si="35"/>
        <v>20.384999999999998</v>
      </c>
      <c r="DP50" s="47">
        <f t="shared" si="35"/>
        <v>20.384999999999998</v>
      </c>
      <c r="DQ50" s="47">
        <f t="shared" si="35"/>
        <v>20.384999999999998</v>
      </c>
      <c r="DR50" s="47">
        <f t="shared" si="35"/>
        <v>20.384999999999998</v>
      </c>
      <c r="DS50" s="47">
        <f t="shared" si="35"/>
        <v>20.384999999999998</v>
      </c>
      <c r="DT50" s="47">
        <f t="shared" si="35"/>
        <v>20.384999999999998</v>
      </c>
      <c r="DU50" s="49">
        <f t="shared" si="36"/>
        <v>101.92499999999998</v>
      </c>
      <c r="DV50" s="50">
        <f t="shared" si="36"/>
        <v>244.61999999999992</v>
      </c>
      <c r="DW50" s="50">
        <f t="shared" si="36"/>
        <v>244.61999999999992</v>
      </c>
      <c r="DX50" s="50">
        <f t="shared" si="36"/>
        <v>244.61999999999992</v>
      </c>
      <c r="DY50" s="50">
        <f t="shared" si="36"/>
        <v>244.61999999999992</v>
      </c>
      <c r="DZ50" s="50">
        <f t="shared" si="36"/>
        <v>244.61999999999992</v>
      </c>
      <c r="EA50" s="50">
        <f t="shared" si="36"/>
        <v>244.61999999999992</v>
      </c>
      <c r="EB50" s="50">
        <f t="shared" si="36"/>
        <v>244.61999999999992</v>
      </c>
      <c r="EC50" s="50">
        <f t="shared" si="36"/>
        <v>244.61999999999992</v>
      </c>
      <c r="ED50" s="51">
        <f t="shared" si="36"/>
        <v>244.61999999999992</v>
      </c>
    </row>
    <row r="51" spans="2:134">
      <c r="B51" s="5" t="s">
        <v>34</v>
      </c>
      <c r="D51" s="231">
        <v>3.6666666666666665</v>
      </c>
      <c r="E51" s="236">
        <f>E33*$D51/12</f>
        <v>0</v>
      </c>
      <c r="F51" s="236">
        <f t="shared" ref="F51:BQ51" si="40">F33*$D51/12</f>
        <v>0</v>
      </c>
      <c r="G51" s="236">
        <f t="shared" si="40"/>
        <v>0</v>
      </c>
      <c r="H51" s="47">
        <f t="shared" si="40"/>
        <v>0</v>
      </c>
      <c r="I51" s="47">
        <f t="shared" si="40"/>
        <v>0</v>
      </c>
      <c r="J51" s="47">
        <f t="shared" si="40"/>
        <v>0</v>
      </c>
      <c r="K51" s="47">
        <f t="shared" si="40"/>
        <v>0</v>
      </c>
      <c r="L51" s="47">
        <f t="shared" si="40"/>
        <v>0.66</v>
      </c>
      <c r="M51" s="47">
        <f t="shared" si="40"/>
        <v>1.32</v>
      </c>
      <c r="N51" s="47">
        <f t="shared" si="40"/>
        <v>1.9800000000000002</v>
      </c>
      <c r="O51" s="47">
        <f t="shared" si="40"/>
        <v>2.64</v>
      </c>
      <c r="P51" s="48">
        <f t="shared" si="40"/>
        <v>3.3000000000000003</v>
      </c>
      <c r="Q51" s="47">
        <f t="shared" si="40"/>
        <v>3.78125</v>
      </c>
      <c r="R51" s="47">
        <f t="shared" si="40"/>
        <v>4.2625000000000002</v>
      </c>
      <c r="S51" s="47">
        <f t="shared" si="40"/>
        <v>4.7437499999999995</v>
      </c>
      <c r="T51" s="47">
        <f t="shared" si="40"/>
        <v>5.2249999999999988</v>
      </c>
      <c r="U51" s="47">
        <f t="shared" si="40"/>
        <v>5.706249999999998</v>
      </c>
      <c r="V51" s="47">
        <f t="shared" si="40"/>
        <v>6.1874999999999991</v>
      </c>
      <c r="W51" s="47">
        <f t="shared" si="40"/>
        <v>6.6687499999999984</v>
      </c>
      <c r="X51" s="47">
        <f t="shared" si="40"/>
        <v>7.1499999999999986</v>
      </c>
      <c r="Y51" s="47">
        <f t="shared" si="40"/>
        <v>7.6312499999999979</v>
      </c>
      <c r="Z51" s="47">
        <f t="shared" si="40"/>
        <v>8.1124999999999972</v>
      </c>
      <c r="AA51" s="47">
        <f t="shared" si="40"/>
        <v>8.5937499999999982</v>
      </c>
      <c r="AB51" s="48">
        <f t="shared" si="40"/>
        <v>9.0749999999999975</v>
      </c>
      <c r="AC51" s="47">
        <f t="shared" si="40"/>
        <v>9.2812499999999982</v>
      </c>
      <c r="AD51" s="47">
        <f t="shared" si="40"/>
        <v>9.4874999999999972</v>
      </c>
      <c r="AE51" s="47">
        <f t="shared" si="40"/>
        <v>9.6937499999999979</v>
      </c>
      <c r="AF51" s="47">
        <f t="shared" si="40"/>
        <v>9.8999999999999968</v>
      </c>
      <c r="AG51" s="47">
        <f t="shared" si="40"/>
        <v>10.106249999999996</v>
      </c>
      <c r="AH51" s="47">
        <f t="shared" si="40"/>
        <v>10.312499999999995</v>
      </c>
      <c r="AI51" s="47">
        <f t="shared" si="40"/>
        <v>10.518749999999995</v>
      </c>
      <c r="AJ51" s="47">
        <f t="shared" si="40"/>
        <v>10.724999999999994</v>
      </c>
      <c r="AK51" s="47">
        <f t="shared" si="40"/>
        <v>10.931249999999991</v>
      </c>
      <c r="AL51" s="47">
        <f t="shared" si="40"/>
        <v>11.13749999999999</v>
      </c>
      <c r="AM51" s="47">
        <f t="shared" si="40"/>
        <v>11.343749999999991</v>
      </c>
      <c r="AN51" s="48">
        <f t="shared" si="40"/>
        <v>11.54999999999999</v>
      </c>
      <c r="AO51" s="47">
        <f t="shared" si="40"/>
        <v>11.54999999999999</v>
      </c>
      <c r="AP51" s="47">
        <f t="shared" si="40"/>
        <v>11.54999999999999</v>
      </c>
      <c r="AQ51" s="47">
        <f t="shared" si="40"/>
        <v>11.54999999999999</v>
      </c>
      <c r="AR51" s="47">
        <f t="shared" si="40"/>
        <v>11.54999999999999</v>
      </c>
      <c r="AS51" s="47">
        <f t="shared" si="40"/>
        <v>11.54999999999999</v>
      </c>
      <c r="AT51" s="47">
        <f t="shared" si="40"/>
        <v>11.54999999999999</v>
      </c>
      <c r="AU51" s="47">
        <f t="shared" si="40"/>
        <v>11.54999999999999</v>
      </c>
      <c r="AV51" s="47">
        <f t="shared" si="40"/>
        <v>11.54999999999999</v>
      </c>
      <c r="AW51" s="47">
        <f t="shared" si="40"/>
        <v>11.54999999999999</v>
      </c>
      <c r="AX51" s="47">
        <f t="shared" si="40"/>
        <v>11.54999999999999</v>
      </c>
      <c r="AY51" s="47">
        <f t="shared" si="40"/>
        <v>11.54999999999999</v>
      </c>
      <c r="AZ51" s="48">
        <f t="shared" si="40"/>
        <v>11.54999999999999</v>
      </c>
      <c r="BA51" s="47">
        <f t="shared" si="40"/>
        <v>11.54999999999999</v>
      </c>
      <c r="BB51" s="47">
        <f t="shared" si="40"/>
        <v>11.54999999999999</v>
      </c>
      <c r="BC51" s="47">
        <f t="shared" si="40"/>
        <v>11.54999999999999</v>
      </c>
      <c r="BD51" s="47">
        <f t="shared" si="40"/>
        <v>11.54999999999999</v>
      </c>
      <c r="BE51" s="47">
        <f t="shared" si="40"/>
        <v>11.54999999999999</v>
      </c>
      <c r="BF51" s="47">
        <f t="shared" si="40"/>
        <v>11.54999999999999</v>
      </c>
      <c r="BG51" s="47">
        <f t="shared" si="40"/>
        <v>11.54999999999999</v>
      </c>
      <c r="BH51" s="47">
        <f t="shared" si="40"/>
        <v>11.54999999999999</v>
      </c>
      <c r="BI51" s="47">
        <f t="shared" si="40"/>
        <v>11.54999999999999</v>
      </c>
      <c r="BJ51" s="47">
        <f t="shared" si="40"/>
        <v>11.54999999999999</v>
      </c>
      <c r="BK51" s="47">
        <f t="shared" si="40"/>
        <v>11.54999999999999</v>
      </c>
      <c r="BL51" s="48">
        <f t="shared" si="40"/>
        <v>11.54999999999999</v>
      </c>
      <c r="BM51" s="47">
        <f t="shared" si="40"/>
        <v>11.54999999999999</v>
      </c>
      <c r="BN51" s="47">
        <f t="shared" si="40"/>
        <v>11.54999999999999</v>
      </c>
      <c r="BO51" s="47">
        <f t="shared" si="40"/>
        <v>11.54999999999999</v>
      </c>
      <c r="BP51" s="47">
        <f t="shared" si="40"/>
        <v>11.54999999999999</v>
      </c>
      <c r="BQ51" s="47">
        <f t="shared" si="40"/>
        <v>11.54999999999999</v>
      </c>
      <c r="BR51" s="47">
        <f t="shared" ref="BR51:DT51" si="41">BR33*$D51/12</f>
        <v>11.54999999999999</v>
      </c>
      <c r="BS51" s="47">
        <f t="shared" si="41"/>
        <v>11.54999999999999</v>
      </c>
      <c r="BT51" s="47">
        <f t="shared" si="41"/>
        <v>11.54999999999999</v>
      </c>
      <c r="BU51" s="47">
        <f t="shared" si="41"/>
        <v>11.54999999999999</v>
      </c>
      <c r="BV51" s="47">
        <f t="shared" si="41"/>
        <v>11.54999999999999</v>
      </c>
      <c r="BW51" s="47">
        <f t="shared" si="41"/>
        <v>11.54999999999999</v>
      </c>
      <c r="BX51" s="48">
        <f t="shared" si="41"/>
        <v>11.54999999999999</v>
      </c>
      <c r="BY51" s="47">
        <f t="shared" si="41"/>
        <v>11.54999999999999</v>
      </c>
      <c r="BZ51" s="47">
        <f t="shared" si="41"/>
        <v>11.54999999999999</v>
      </c>
      <c r="CA51" s="47">
        <f t="shared" si="41"/>
        <v>11.54999999999999</v>
      </c>
      <c r="CB51" s="47">
        <f t="shared" si="41"/>
        <v>11.54999999999999</v>
      </c>
      <c r="CC51" s="47">
        <f t="shared" si="41"/>
        <v>11.54999999999999</v>
      </c>
      <c r="CD51" s="47">
        <f t="shared" si="41"/>
        <v>11.54999999999999</v>
      </c>
      <c r="CE51" s="47">
        <f t="shared" si="41"/>
        <v>11.54999999999999</v>
      </c>
      <c r="CF51" s="47">
        <f t="shared" si="41"/>
        <v>11.54999999999999</v>
      </c>
      <c r="CG51" s="47">
        <f t="shared" si="41"/>
        <v>11.54999999999999</v>
      </c>
      <c r="CH51" s="47">
        <f t="shared" si="41"/>
        <v>11.54999999999999</v>
      </c>
      <c r="CI51" s="47">
        <f t="shared" si="41"/>
        <v>11.54999999999999</v>
      </c>
      <c r="CJ51" s="48">
        <f t="shared" si="41"/>
        <v>11.54999999999999</v>
      </c>
      <c r="CK51" s="47">
        <f t="shared" si="41"/>
        <v>11.54999999999999</v>
      </c>
      <c r="CL51" s="47">
        <f t="shared" si="41"/>
        <v>11.54999999999999</v>
      </c>
      <c r="CM51" s="47">
        <f t="shared" si="41"/>
        <v>11.54999999999999</v>
      </c>
      <c r="CN51" s="47">
        <f t="shared" si="41"/>
        <v>11.54999999999999</v>
      </c>
      <c r="CO51" s="47">
        <f t="shared" si="41"/>
        <v>11.54999999999999</v>
      </c>
      <c r="CP51" s="47">
        <f t="shared" si="41"/>
        <v>11.54999999999999</v>
      </c>
      <c r="CQ51" s="47">
        <f t="shared" si="41"/>
        <v>11.54999999999999</v>
      </c>
      <c r="CR51" s="47">
        <f t="shared" si="41"/>
        <v>11.54999999999999</v>
      </c>
      <c r="CS51" s="47">
        <f t="shared" si="41"/>
        <v>11.54999999999999</v>
      </c>
      <c r="CT51" s="47">
        <f t="shared" si="41"/>
        <v>11.54999999999999</v>
      </c>
      <c r="CU51" s="47">
        <f t="shared" si="41"/>
        <v>11.54999999999999</v>
      </c>
      <c r="CV51" s="48">
        <f t="shared" si="41"/>
        <v>11.54999999999999</v>
      </c>
      <c r="CW51" s="47">
        <f t="shared" si="41"/>
        <v>11.54999999999999</v>
      </c>
      <c r="CX51" s="47">
        <f t="shared" si="41"/>
        <v>11.54999999999999</v>
      </c>
      <c r="CY51" s="47">
        <f t="shared" si="41"/>
        <v>11.54999999999999</v>
      </c>
      <c r="CZ51" s="47">
        <f t="shared" si="41"/>
        <v>11.54999999999999</v>
      </c>
      <c r="DA51" s="47">
        <f t="shared" si="41"/>
        <v>11.54999999999999</v>
      </c>
      <c r="DB51" s="47">
        <f t="shared" si="41"/>
        <v>11.54999999999999</v>
      </c>
      <c r="DC51" s="47">
        <f t="shared" si="41"/>
        <v>11.54999999999999</v>
      </c>
      <c r="DD51" s="47">
        <f t="shared" si="41"/>
        <v>11.54999999999999</v>
      </c>
      <c r="DE51" s="47">
        <f t="shared" si="41"/>
        <v>11.54999999999999</v>
      </c>
      <c r="DF51" s="47">
        <f t="shared" si="41"/>
        <v>11.54999999999999</v>
      </c>
      <c r="DG51" s="47">
        <f t="shared" si="41"/>
        <v>11.54999999999999</v>
      </c>
      <c r="DH51" s="48">
        <f t="shared" si="41"/>
        <v>11.54999999999999</v>
      </c>
      <c r="DI51" s="47">
        <f t="shared" si="41"/>
        <v>11.54999999999999</v>
      </c>
      <c r="DJ51" s="47">
        <f t="shared" si="41"/>
        <v>11.54999999999999</v>
      </c>
      <c r="DK51" s="47">
        <f t="shared" si="41"/>
        <v>11.54999999999999</v>
      </c>
      <c r="DL51" s="47">
        <f t="shared" si="41"/>
        <v>11.54999999999999</v>
      </c>
      <c r="DM51" s="47">
        <f t="shared" si="41"/>
        <v>11.54999999999999</v>
      </c>
      <c r="DN51" s="47">
        <f t="shared" si="41"/>
        <v>11.54999999999999</v>
      </c>
      <c r="DO51" s="47">
        <f t="shared" si="41"/>
        <v>11.54999999999999</v>
      </c>
      <c r="DP51" s="47">
        <f t="shared" si="41"/>
        <v>11.54999999999999</v>
      </c>
      <c r="DQ51" s="47">
        <f t="shared" si="41"/>
        <v>11.54999999999999</v>
      </c>
      <c r="DR51" s="47">
        <f t="shared" si="41"/>
        <v>11.54999999999999</v>
      </c>
      <c r="DS51" s="47">
        <f t="shared" si="41"/>
        <v>11.54999999999999</v>
      </c>
      <c r="DT51" s="47">
        <f t="shared" si="41"/>
        <v>11.54999999999999</v>
      </c>
      <c r="DU51" s="49">
        <f t="shared" si="36"/>
        <v>9.9</v>
      </c>
      <c r="DV51" s="50">
        <f t="shared" si="36"/>
        <v>77.137499999999989</v>
      </c>
      <c r="DW51" s="50">
        <f t="shared" si="36"/>
        <v>124.98749999999993</v>
      </c>
      <c r="DX51" s="50">
        <f t="shared" si="36"/>
        <v>138.59999999999985</v>
      </c>
      <c r="DY51" s="50">
        <f t="shared" si="36"/>
        <v>138.59999999999985</v>
      </c>
      <c r="DZ51" s="50">
        <f t="shared" si="36"/>
        <v>138.59999999999985</v>
      </c>
      <c r="EA51" s="50">
        <f t="shared" si="36"/>
        <v>138.59999999999985</v>
      </c>
      <c r="EB51" s="50">
        <f t="shared" si="36"/>
        <v>138.59999999999985</v>
      </c>
      <c r="EC51" s="50">
        <f t="shared" si="36"/>
        <v>138.59999999999985</v>
      </c>
      <c r="ED51" s="51">
        <f t="shared" si="36"/>
        <v>138.59999999999985</v>
      </c>
    </row>
    <row r="52" spans="2:134">
      <c r="B52" s="5" t="s">
        <v>35</v>
      </c>
      <c r="D52" s="231">
        <v>11.513333333333334</v>
      </c>
      <c r="H52" s="47">
        <f>$D52*H32</f>
        <v>0</v>
      </c>
      <c r="I52" s="47">
        <f t="shared" ref="I52:BT52" si="42">$D52*I32</f>
        <v>0</v>
      </c>
      <c r="J52" s="47">
        <f t="shared" si="42"/>
        <v>0</v>
      </c>
      <c r="K52" s="47">
        <f t="shared" si="42"/>
        <v>0</v>
      </c>
      <c r="L52" s="47">
        <f t="shared" si="42"/>
        <v>24.868800000000004</v>
      </c>
      <c r="M52" s="47">
        <f t="shared" si="42"/>
        <v>24.868800000000004</v>
      </c>
      <c r="N52" s="47">
        <f t="shared" si="42"/>
        <v>24.868800000000004</v>
      </c>
      <c r="O52" s="47">
        <f t="shared" si="42"/>
        <v>24.868800000000004</v>
      </c>
      <c r="P52" s="48">
        <f t="shared" si="42"/>
        <v>24.868800000000004</v>
      </c>
      <c r="Q52" s="47">
        <f t="shared" si="42"/>
        <v>18.133499999999998</v>
      </c>
      <c r="R52" s="47">
        <f t="shared" si="42"/>
        <v>18.133499999999998</v>
      </c>
      <c r="S52" s="47">
        <f t="shared" si="42"/>
        <v>18.133499999999998</v>
      </c>
      <c r="T52" s="47">
        <f t="shared" si="42"/>
        <v>18.133499999999998</v>
      </c>
      <c r="U52" s="47">
        <f t="shared" si="42"/>
        <v>18.133499999999998</v>
      </c>
      <c r="V52" s="47">
        <f t="shared" si="42"/>
        <v>18.133499999999998</v>
      </c>
      <c r="W52" s="47">
        <f t="shared" si="42"/>
        <v>18.133499999999998</v>
      </c>
      <c r="X52" s="47">
        <f t="shared" si="42"/>
        <v>18.133499999999998</v>
      </c>
      <c r="Y52" s="47">
        <f t="shared" si="42"/>
        <v>18.133499999999998</v>
      </c>
      <c r="Z52" s="47">
        <f t="shared" si="42"/>
        <v>18.133499999999998</v>
      </c>
      <c r="AA52" s="47">
        <f t="shared" si="42"/>
        <v>18.133499999999998</v>
      </c>
      <c r="AB52" s="48">
        <f t="shared" si="42"/>
        <v>18.133499999999998</v>
      </c>
      <c r="AC52" s="47">
        <f t="shared" si="42"/>
        <v>7.7714999999999996</v>
      </c>
      <c r="AD52" s="47">
        <f t="shared" si="42"/>
        <v>7.7714999999999996</v>
      </c>
      <c r="AE52" s="47">
        <f t="shared" si="42"/>
        <v>7.7714999999999996</v>
      </c>
      <c r="AF52" s="47">
        <f t="shared" si="42"/>
        <v>7.7714999999999996</v>
      </c>
      <c r="AG52" s="47">
        <f t="shared" si="42"/>
        <v>7.7714999999999996</v>
      </c>
      <c r="AH52" s="47">
        <f t="shared" si="42"/>
        <v>7.7714999999999996</v>
      </c>
      <c r="AI52" s="47">
        <f t="shared" si="42"/>
        <v>7.7714999999999996</v>
      </c>
      <c r="AJ52" s="47">
        <f t="shared" si="42"/>
        <v>7.7714999999999996</v>
      </c>
      <c r="AK52" s="47">
        <f t="shared" si="42"/>
        <v>7.7714999999999996</v>
      </c>
      <c r="AL52" s="47">
        <f t="shared" si="42"/>
        <v>7.7714999999999996</v>
      </c>
      <c r="AM52" s="47">
        <f t="shared" si="42"/>
        <v>7.7714999999999996</v>
      </c>
      <c r="AN52" s="48">
        <f t="shared" si="42"/>
        <v>7.7714999999999996</v>
      </c>
      <c r="AO52" s="47">
        <f t="shared" si="42"/>
        <v>0</v>
      </c>
      <c r="AP52" s="47">
        <f t="shared" si="42"/>
        <v>0</v>
      </c>
      <c r="AQ52" s="47">
        <f t="shared" si="42"/>
        <v>0</v>
      </c>
      <c r="AR52" s="47">
        <f t="shared" si="42"/>
        <v>0</v>
      </c>
      <c r="AS52" s="47">
        <f t="shared" si="42"/>
        <v>0</v>
      </c>
      <c r="AT52" s="47">
        <f t="shared" si="42"/>
        <v>0</v>
      </c>
      <c r="AU52" s="47">
        <f t="shared" si="42"/>
        <v>0</v>
      </c>
      <c r="AV52" s="47">
        <f t="shared" si="42"/>
        <v>0</v>
      </c>
      <c r="AW52" s="47">
        <f t="shared" si="42"/>
        <v>0</v>
      </c>
      <c r="AX52" s="47">
        <f t="shared" si="42"/>
        <v>0</v>
      </c>
      <c r="AY52" s="47">
        <f t="shared" si="42"/>
        <v>0</v>
      </c>
      <c r="AZ52" s="48">
        <f t="shared" si="42"/>
        <v>0</v>
      </c>
      <c r="BA52" s="47">
        <f t="shared" si="42"/>
        <v>0</v>
      </c>
      <c r="BB52" s="47">
        <f t="shared" si="42"/>
        <v>0</v>
      </c>
      <c r="BC52" s="47">
        <f t="shared" si="42"/>
        <v>0</v>
      </c>
      <c r="BD52" s="47">
        <f t="shared" si="42"/>
        <v>0</v>
      </c>
      <c r="BE52" s="47">
        <f t="shared" si="42"/>
        <v>0</v>
      </c>
      <c r="BF52" s="47">
        <f t="shared" si="42"/>
        <v>0</v>
      </c>
      <c r="BG52" s="47">
        <f t="shared" si="42"/>
        <v>0</v>
      </c>
      <c r="BH52" s="47">
        <f t="shared" si="42"/>
        <v>0</v>
      </c>
      <c r="BI52" s="47">
        <f t="shared" si="42"/>
        <v>0</v>
      </c>
      <c r="BJ52" s="47">
        <f t="shared" si="42"/>
        <v>0</v>
      </c>
      <c r="BK52" s="47">
        <f t="shared" si="42"/>
        <v>0</v>
      </c>
      <c r="BL52" s="48">
        <f t="shared" si="42"/>
        <v>0</v>
      </c>
      <c r="BM52" s="47">
        <f t="shared" si="42"/>
        <v>0</v>
      </c>
      <c r="BN52" s="47">
        <f t="shared" si="42"/>
        <v>0</v>
      </c>
      <c r="BO52" s="47">
        <f t="shared" si="42"/>
        <v>0</v>
      </c>
      <c r="BP52" s="47">
        <f t="shared" si="42"/>
        <v>0</v>
      </c>
      <c r="BQ52" s="47">
        <f t="shared" si="42"/>
        <v>0</v>
      </c>
      <c r="BR52" s="47">
        <f t="shared" si="42"/>
        <v>0</v>
      </c>
      <c r="BS52" s="47">
        <f t="shared" si="42"/>
        <v>0</v>
      </c>
      <c r="BT52" s="47">
        <f t="shared" si="42"/>
        <v>0</v>
      </c>
      <c r="BU52" s="47">
        <f t="shared" ref="BU52:DT52" si="43">$D52*BU32</f>
        <v>0</v>
      </c>
      <c r="BV52" s="47">
        <f t="shared" si="43"/>
        <v>0</v>
      </c>
      <c r="BW52" s="47">
        <f t="shared" si="43"/>
        <v>0</v>
      </c>
      <c r="BX52" s="48">
        <f t="shared" si="43"/>
        <v>0</v>
      </c>
      <c r="BY52" s="47">
        <f t="shared" si="43"/>
        <v>0</v>
      </c>
      <c r="BZ52" s="47">
        <f t="shared" si="43"/>
        <v>0</v>
      </c>
      <c r="CA52" s="47">
        <f t="shared" si="43"/>
        <v>0</v>
      </c>
      <c r="CB52" s="47">
        <f t="shared" si="43"/>
        <v>0</v>
      </c>
      <c r="CC52" s="47">
        <f t="shared" si="43"/>
        <v>0</v>
      </c>
      <c r="CD52" s="47">
        <f t="shared" si="43"/>
        <v>0</v>
      </c>
      <c r="CE52" s="47">
        <f t="shared" si="43"/>
        <v>0</v>
      </c>
      <c r="CF52" s="47">
        <f t="shared" si="43"/>
        <v>0</v>
      </c>
      <c r="CG52" s="47">
        <f t="shared" si="43"/>
        <v>0</v>
      </c>
      <c r="CH52" s="47">
        <f t="shared" si="43"/>
        <v>0</v>
      </c>
      <c r="CI52" s="47">
        <f t="shared" si="43"/>
        <v>0</v>
      </c>
      <c r="CJ52" s="48">
        <f t="shared" si="43"/>
        <v>0</v>
      </c>
      <c r="CK52" s="47">
        <f t="shared" si="43"/>
        <v>0</v>
      </c>
      <c r="CL52" s="47">
        <f t="shared" si="43"/>
        <v>0</v>
      </c>
      <c r="CM52" s="47">
        <f t="shared" si="43"/>
        <v>0</v>
      </c>
      <c r="CN52" s="47">
        <f t="shared" si="43"/>
        <v>0</v>
      </c>
      <c r="CO52" s="47">
        <f t="shared" si="43"/>
        <v>0</v>
      </c>
      <c r="CP52" s="47">
        <f t="shared" si="43"/>
        <v>0</v>
      </c>
      <c r="CQ52" s="47">
        <f t="shared" si="43"/>
        <v>0</v>
      </c>
      <c r="CR52" s="47">
        <f t="shared" si="43"/>
        <v>0</v>
      </c>
      <c r="CS52" s="47">
        <f t="shared" si="43"/>
        <v>0</v>
      </c>
      <c r="CT52" s="47">
        <f t="shared" si="43"/>
        <v>0</v>
      </c>
      <c r="CU52" s="47">
        <f t="shared" si="43"/>
        <v>0</v>
      </c>
      <c r="CV52" s="48">
        <f t="shared" si="43"/>
        <v>0</v>
      </c>
      <c r="CW52" s="47">
        <f t="shared" si="43"/>
        <v>0</v>
      </c>
      <c r="CX52" s="47">
        <f t="shared" si="43"/>
        <v>0</v>
      </c>
      <c r="CY52" s="47">
        <f t="shared" si="43"/>
        <v>0</v>
      </c>
      <c r="CZ52" s="47">
        <f t="shared" si="43"/>
        <v>0</v>
      </c>
      <c r="DA52" s="47">
        <f t="shared" si="43"/>
        <v>0</v>
      </c>
      <c r="DB52" s="47">
        <f t="shared" si="43"/>
        <v>0</v>
      </c>
      <c r="DC52" s="47">
        <f t="shared" si="43"/>
        <v>0</v>
      </c>
      <c r="DD52" s="47">
        <f t="shared" si="43"/>
        <v>0</v>
      </c>
      <c r="DE52" s="47">
        <f t="shared" si="43"/>
        <v>0</v>
      </c>
      <c r="DF52" s="47">
        <f t="shared" si="43"/>
        <v>0</v>
      </c>
      <c r="DG52" s="47">
        <f t="shared" si="43"/>
        <v>0</v>
      </c>
      <c r="DH52" s="48">
        <f t="shared" si="43"/>
        <v>0</v>
      </c>
      <c r="DI52" s="47">
        <f t="shared" si="43"/>
        <v>0</v>
      </c>
      <c r="DJ52" s="47">
        <f t="shared" si="43"/>
        <v>0</v>
      </c>
      <c r="DK52" s="47">
        <f t="shared" si="43"/>
        <v>0</v>
      </c>
      <c r="DL52" s="47">
        <f t="shared" si="43"/>
        <v>0</v>
      </c>
      <c r="DM52" s="47">
        <f t="shared" si="43"/>
        <v>0</v>
      </c>
      <c r="DN52" s="47">
        <f t="shared" si="43"/>
        <v>0</v>
      </c>
      <c r="DO52" s="47">
        <f t="shared" si="43"/>
        <v>0</v>
      </c>
      <c r="DP52" s="47">
        <f t="shared" si="43"/>
        <v>0</v>
      </c>
      <c r="DQ52" s="47">
        <f t="shared" si="43"/>
        <v>0</v>
      </c>
      <c r="DR52" s="47">
        <f t="shared" si="43"/>
        <v>0</v>
      </c>
      <c r="DS52" s="47">
        <f t="shared" si="43"/>
        <v>0</v>
      </c>
      <c r="DT52" s="47">
        <f t="shared" si="43"/>
        <v>0</v>
      </c>
      <c r="DU52" s="49">
        <f t="shared" si="36"/>
        <v>124.34400000000002</v>
      </c>
      <c r="DV52" s="50">
        <f t="shared" si="36"/>
        <v>217.60199999999998</v>
      </c>
      <c r="DW52" s="50">
        <f t="shared" si="36"/>
        <v>93.258000000000024</v>
      </c>
      <c r="DX52" s="50">
        <f t="shared" si="36"/>
        <v>0</v>
      </c>
      <c r="DY52" s="50">
        <f t="shared" si="36"/>
        <v>0</v>
      </c>
      <c r="DZ52" s="50">
        <f t="shared" si="36"/>
        <v>0</v>
      </c>
      <c r="EA52" s="50">
        <f t="shared" si="36"/>
        <v>0</v>
      </c>
      <c r="EB52" s="50">
        <f t="shared" si="36"/>
        <v>0</v>
      </c>
      <c r="EC52" s="50">
        <f t="shared" si="36"/>
        <v>0</v>
      </c>
      <c r="ED52" s="51">
        <f t="shared" si="36"/>
        <v>0</v>
      </c>
    </row>
    <row r="53" spans="2:134">
      <c r="B53" s="213" t="s">
        <v>13</v>
      </c>
      <c r="C53" s="237"/>
      <c r="D53" s="237"/>
      <c r="E53" s="238">
        <f t="shared" ref="E53:BP53" si="44">SUBTOTAL(9,E48:E52)</f>
        <v>0</v>
      </c>
      <c r="F53" s="238">
        <f t="shared" si="44"/>
        <v>0</v>
      </c>
      <c r="G53" s="238">
        <f t="shared" si="44"/>
        <v>0</v>
      </c>
      <c r="H53" s="238">
        <f t="shared" si="44"/>
        <v>34.125</v>
      </c>
      <c r="I53" s="238">
        <f t="shared" si="44"/>
        <v>73.125000000000014</v>
      </c>
      <c r="J53" s="238">
        <f t="shared" si="44"/>
        <v>107.25000000000001</v>
      </c>
      <c r="K53" s="238">
        <f t="shared" si="44"/>
        <v>141.37500000000003</v>
      </c>
      <c r="L53" s="238">
        <f t="shared" si="44"/>
        <v>1526.2888</v>
      </c>
      <c r="M53" s="238">
        <f t="shared" si="44"/>
        <v>1561.0737999999999</v>
      </c>
      <c r="N53" s="238">
        <f t="shared" si="44"/>
        <v>1597.4838</v>
      </c>
      <c r="O53" s="238">
        <f t="shared" si="44"/>
        <v>1633.8938000000001</v>
      </c>
      <c r="P53" s="239">
        <f t="shared" si="44"/>
        <v>1671.9287999999999</v>
      </c>
      <c r="Q53" s="238">
        <f t="shared" si="44"/>
        <v>1715.6747499999999</v>
      </c>
      <c r="R53" s="238">
        <f t="shared" si="44"/>
        <v>1776.1559999999999</v>
      </c>
      <c r="S53" s="238">
        <f t="shared" si="44"/>
        <v>1829.13725</v>
      </c>
      <c r="T53" s="238">
        <f t="shared" si="44"/>
        <v>1884.6184999999998</v>
      </c>
      <c r="U53" s="238">
        <f t="shared" si="44"/>
        <v>1945.0997499999999</v>
      </c>
      <c r="V53" s="238">
        <f t="shared" si="44"/>
        <v>1995.5809999999999</v>
      </c>
      <c r="W53" s="238">
        <f t="shared" si="44"/>
        <v>2051.0622499999999</v>
      </c>
      <c r="X53" s="238">
        <f t="shared" si="44"/>
        <v>2109.0435000000002</v>
      </c>
      <c r="Y53" s="238">
        <f t="shared" si="44"/>
        <v>2159.52475</v>
      </c>
      <c r="Z53" s="238">
        <f t="shared" si="44"/>
        <v>2215.0060000000003</v>
      </c>
      <c r="AA53" s="238">
        <f t="shared" si="44"/>
        <v>2270.4872500000001</v>
      </c>
      <c r="AB53" s="239">
        <f t="shared" si="44"/>
        <v>2325.9685000000004</v>
      </c>
      <c r="AC53" s="238">
        <f t="shared" si="44"/>
        <v>2337.4377500000001</v>
      </c>
      <c r="AD53" s="238">
        <f t="shared" si="44"/>
        <v>2337.6440000000002</v>
      </c>
      <c r="AE53" s="238">
        <f t="shared" si="44"/>
        <v>2337.85025</v>
      </c>
      <c r="AF53" s="238">
        <f t="shared" si="44"/>
        <v>2338.0565000000001</v>
      </c>
      <c r="AG53" s="238">
        <f t="shared" si="44"/>
        <v>2338.2627499999999</v>
      </c>
      <c r="AH53" s="238">
        <f t="shared" si="44"/>
        <v>2338.4690000000001</v>
      </c>
      <c r="AI53" s="238">
        <f t="shared" si="44"/>
        <v>2338.6752500000002</v>
      </c>
      <c r="AJ53" s="238">
        <f t="shared" si="44"/>
        <v>2338.8815</v>
      </c>
      <c r="AK53" s="238">
        <f t="shared" si="44"/>
        <v>2339.0877500000001</v>
      </c>
      <c r="AL53" s="238">
        <f t="shared" si="44"/>
        <v>2339.2939999999999</v>
      </c>
      <c r="AM53" s="238">
        <f t="shared" si="44"/>
        <v>2339.5002500000001</v>
      </c>
      <c r="AN53" s="239">
        <f t="shared" si="44"/>
        <v>2339.7065000000002</v>
      </c>
      <c r="AO53" s="238">
        <f t="shared" si="44"/>
        <v>2331.9350000000004</v>
      </c>
      <c r="AP53" s="238">
        <f t="shared" si="44"/>
        <v>2331.9350000000004</v>
      </c>
      <c r="AQ53" s="238">
        <f t="shared" si="44"/>
        <v>2331.9350000000004</v>
      </c>
      <c r="AR53" s="238">
        <f t="shared" si="44"/>
        <v>2331.9350000000004</v>
      </c>
      <c r="AS53" s="238">
        <f t="shared" si="44"/>
        <v>2331.9350000000004</v>
      </c>
      <c r="AT53" s="238">
        <f t="shared" si="44"/>
        <v>2331.9350000000004</v>
      </c>
      <c r="AU53" s="238">
        <f t="shared" si="44"/>
        <v>2331.9350000000004</v>
      </c>
      <c r="AV53" s="238">
        <f t="shared" si="44"/>
        <v>2331.9350000000004</v>
      </c>
      <c r="AW53" s="238">
        <f t="shared" si="44"/>
        <v>2331.9350000000004</v>
      </c>
      <c r="AX53" s="238">
        <f t="shared" si="44"/>
        <v>2331.9350000000004</v>
      </c>
      <c r="AY53" s="238">
        <f t="shared" si="44"/>
        <v>2331.9350000000004</v>
      </c>
      <c r="AZ53" s="239">
        <f t="shared" si="44"/>
        <v>2331.9350000000004</v>
      </c>
      <c r="BA53" s="238">
        <f t="shared" si="44"/>
        <v>2331.9350000000004</v>
      </c>
      <c r="BB53" s="238">
        <f t="shared" si="44"/>
        <v>2331.9350000000004</v>
      </c>
      <c r="BC53" s="238">
        <f t="shared" si="44"/>
        <v>2331.9350000000004</v>
      </c>
      <c r="BD53" s="238">
        <f t="shared" si="44"/>
        <v>2331.9350000000004</v>
      </c>
      <c r="BE53" s="238">
        <f t="shared" si="44"/>
        <v>2331.9350000000004</v>
      </c>
      <c r="BF53" s="238">
        <f t="shared" si="44"/>
        <v>2331.9350000000004</v>
      </c>
      <c r="BG53" s="238">
        <f t="shared" si="44"/>
        <v>2331.9350000000004</v>
      </c>
      <c r="BH53" s="238">
        <f t="shared" si="44"/>
        <v>2331.9350000000004</v>
      </c>
      <c r="BI53" s="238">
        <f t="shared" si="44"/>
        <v>2331.9350000000004</v>
      </c>
      <c r="BJ53" s="238">
        <f t="shared" si="44"/>
        <v>2331.9350000000004</v>
      </c>
      <c r="BK53" s="238">
        <f t="shared" si="44"/>
        <v>2331.9350000000004</v>
      </c>
      <c r="BL53" s="239">
        <f t="shared" si="44"/>
        <v>2331.9350000000004</v>
      </c>
      <c r="BM53" s="238">
        <f t="shared" si="44"/>
        <v>2331.9350000000004</v>
      </c>
      <c r="BN53" s="238">
        <f t="shared" si="44"/>
        <v>2331.9350000000004</v>
      </c>
      <c r="BO53" s="238">
        <f t="shared" si="44"/>
        <v>2331.9350000000004</v>
      </c>
      <c r="BP53" s="238">
        <f t="shared" si="44"/>
        <v>2331.9350000000004</v>
      </c>
      <c r="BQ53" s="238">
        <f t="shared" ref="BQ53:EB53" si="45">SUBTOTAL(9,BQ48:BQ52)</f>
        <v>2331.9350000000004</v>
      </c>
      <c r="BR53" s="238">
        <f t="shared" si="45"/>
        <v>2331.9350000000004</v>
      </c>
      <c r="BS53" s="238">
        <f t="shared" si="45"/>
        <v>2331.9350000000004</v>
      </c>
      <c r="BT53" s="238">
        <f t="shared" si="45"/>
        <v>2331.9350000000004</v>
      </c>
      <c r="BU53" s="238">
        <f t="shared" si="45"/>
        <v>2331.9350000000004</v>
      </c>
      <c r="BV53" s="238">
        <f t="shared" si="45"/>
        <v>2331.9350000000004</v>
      </c>
      <c r="BW53" s="238">
        <f t="shared" si="45"/>
        <v>2331.9350000000004</v>
      </c>
      <c r="BX53" s="239">
        <f t="shared" si="45"/>
        <v>2331.9350000000004</v>
      </c>
      <c r="BY53" s="238">
        <f t="shared" si="45"/>
        <v>2331.9350000000004</v>
      </c>
      <c r="BZ53" s="238">
        <f t="shared" si="45"/>
        <v>2331.9350000000004</v>
      </c>
      <c r="CA53" s="238">
        <f t="shared" si="45"/>
        <v>2331.9350000000004</v>
      </c>
      <c r="CB53" s="238">
        <f t="shared" si="45"/>
        <v>2331.9350000000004</v>
      </c>
      <c r="CC53" s="238">
        <f t="shared" si="45"/>
        <v>2331.9350000000004</v>
      </c>
      <c r="CD53" s="238">
        <f t="shared" si="45"/>
        <v>2331.9350000000004</v>
      </c>
      <c r="CE53" s="238">
        <f t="shared" si="45"/>
        <v>2331.9350000000004</v>
      </c>
      <c r="CF53" s="238">
        <f t="shared" si="45"/>
        <v>2331.9350000000004</v>
      </c>
      <c r="CG53" s="238">
        <f t="shared" si="45"/>
        <v>2331.9350000000004</v>
      </c>
      <c r="CH53" s="238">
        <f t="shared" si="45"/>
        <v>2331.9350000000004</v>
      </c>
      <c r="CI53" s="238">
        <f t="shared" si="45"/>
        <v>2331.9350000000004</v>
      </c>
      <c r="CJ53" s="239">
        <f t="shared" si="45"/>
        <v>2331.9350000000004</v>
      </c>
      <c r="CK53" s="238">
        <f t="shared" si="45"/>
        <v>2331.9350000000004</v>
      </c>
      <c r="CL53" s="238">
        <f t="shared" si="45"/>
        <v>2331.9350000000004</v>
      </c>
      <c r="CM53" s="238">
        <f t="shared" si="45"/>
        <v>2331.9350000000004</v>
      </c>
      <c r="CN53" s="238">
        <f t="shared" si="45"/>
        <v>2331.9350000000004</v>
      </c>
      <c r="CO53" s="238">
        <f t="shared" si="45"/>
        <v>2331.9350000000004</v>
      </c>
      <c r="CP53" s="238">
        <f t="shared" si="45"/>
        <v>2331.9350000000004</v>
      </c>
      <c r="CQ53" s="238">
        <f t="shared" si="45"/>
        <v>2331.9350000000004</v>
      </c>
      <c r="CR53" s="238">
        <f t="shared" si="45"/>
        <v>2331.9350000000004</v>
      </c>
      <c r="CS53" s="238">
        <f t="shared" si="45"/>
        <v>2331.9350000000004</v>
      </c>
      <c r="CT53" s="238">
        <f t="shared" si="45"/>
        <v>2331.9350000000004</v>
      </c>
      <c r="CU53" s="238">
        <f t="shared" si="45"/>
        <v>2331.9350000000004</v>
      </c>
      <c r="CV53" s="239">
        <f t="shared" si="45"/>
        <v>2331.9350000000004</v>
      </c>
      <c r="CW53" s="238">
        <f t="shared" si="45"/>
        <v>2331.9350000000004</v>
      </c>
      <c r="CX53" s="238">
        <f t="shared" si="45"/>
        <v>2331.9350000000004</v>
      </c>
      <c r="CY53" s="238">
        <f t="shared" si="45"/>
        <v>2331.9350000000004</v>
      </c>
      <c r="CZ53" s="238">
        <f t="shared" si="45"/>
        <v>2331.9350000000004</v>
      </c>
      <c r="DA53" s="238">
        <f t="shared" si="45"/>
        <v>2331.9350000000004</v>
      </c>
      <c r="DB53" s="238">
        <f t="shared" si="45"/>
        <v>2331.9350000000004</v>
      </c>
      <c r="DC53" s="238">
        <f t="shared" si="45"/>
        <v>2331.9350000000004</v>
      </c>
      <c r="DD53" s="238">
        <f t="shared" si="45"/>
        <v>2331.9350000000004</v>
      </c>
      <c r="DE53" s="238">
        <f t="shared" si="45"/>
        <v>2331.9350000000004</v>
      </c>
      <c r="DF53" s="238">
        <f t="shared" si="45"/>
        <v>2331.9350000000004</v>
      </c>
      <c r="DG53" s="238">
        <f t="shared" si="45"/>
        <v>2331.9350000000004</v>
      </c>
      <c r="DH53" s="239">
        <f t="shared" si="45"/>
        <v>2331.9350000000004</v>
      </c>
      <c r="DI53" s="238">
        <f t="shared" si="45"/>
        <v>2331.9350000000004</v>
      </c>
      <c r="DJ53" s="238">
        <f t="shared" si="45"/>
        <v>2331.9350000000004</v>
      </c>
      <c r="DK53" s="238">
        <f t="shared" si="45"/>
        <v>2331.9350000000004</v>
      </c>
      <c r="DL53" s="238">
        <f t="shared" si="45"/>
        <v>2331.9350000000004</v>
      </c>
      <c r="DM53" s="238">
        <f t="shared" si="45"/>
        <v>2331.9350000000004</v>
      </c>
      <c r="DN53" s="238">
        <f t="shared" si="45"/>
        <v>2331.9350000000004</v>
      </c>
      <c r="DO53" s="238">
        <f t="shared" si="45"/>
        <v>2331.9350000000004</v>
      </c>
      <c r="DP53" s="238">
        <f t="shared" si="45"/>
        <v>2331.9350000000004</v>
      </c>
      <c r="DQ53" s="238">
        <f t="shared" si="45"/>
        <v>2331.9350000000004</v>
      </c>
      <c r="DR53" s="238">
        <f t="shared" si="45"/>
        <v>2331.9350000000004</v>
      </c>
      <c r="DS53" s="238">
        <f t="shared" si="45"/>
        <v>2331.9350000000004</v>
      </c>
      <c r="DT53" s="238">
        <f t="shared" si="45"/>
        <v>2331.9350000000004</v>
      </c>
      <c r="DU53" s="240">
        <f t="shared" si="45"/>
        <v>8346.5439999999981</v>
      </c>
      <c r="DV53" s="241">
        <f t="shared" si="45"/>
        <v>24277.359499999999</v>
      </c>
      <c r="DW53" s="241">
        <f t="shared" si="45"/>
        <v>28062.8655</v>
      </c>
      <c r="DX53" s="241">
        <f t="shared" si="45"/>
        <v>27983.219999999998</v>
      </c>
      <c r="DY53" s="241">
        <f t="shared" si="45"/>
        <v>27983.219999999998</v>
      </c>
      <c r="DZ53" s="241">
        <f t="shared" si="45"/>
        <v>27983.219999999998</v>
      </c>
      <c r="EA53" s="241">
        <f t="shared" si="45"/>
        <v>27983.219999999998</v>
      </c>
      <c r="EB53" s="241">
        <f t="shared" si="45"/>
        <v>27983.219999999998</v>
      </c>
      <c r="EC53" s="241">
        <f t="shared" ref="EC53" si="46">SUBTOTAL(9,EC48:EC52)</f>
        <v>27983.219999999998</v>
      </c>
      <c r="ED53" s="242">
        <f>SUBTOTAL(9,ED48:ED52)</f>
        <v>27983.219999999998</v>
      </c>
    </row>
    <row r="54" spans="2:134" s="23" customFormat="1">
      <c r="B54" s="52" t="s">
        <v>14</v>
      </c>
      <c r="E54" s="93">
        <f t="shared" ref="E54:BP54" si="47">E46-E53</f>
        <v>0</v>
      </c>
      <c r="F54" s="93">
        <f t="shared" si="47"/>
        <v>0</v>
      </c>
      <c r="G54" s="93">
        <f t="shared" si="47"/>
        <v>0</v>
      </c>
      <c r="H54" s="93">
        <f t="shared" si="47"/>
        <v>-34.125</v>
      </c>
      <c r="I54" s="93">
        <f t="shared" si="47"/>
        <v>-73.125000000000014</v>
      </c>
      <c r="J54" s="93">
        <f t="shared" si="47"/>
        <v>-107.25000000000001</v>
      </c>
      <c r="K54" s="93">
        <f t="shared" si="47"/>
        <v>64974.872374251783</v>
      </c>
      <c r="L54" s="93">
        <f t="shared" si="47"/>
        <v>-1361.1784</v>
      </c>
      <c r="M54" s="93">
        <f t="shared" si="47"/>
        <v>-1230.8529999999998</v>
      </c>
      <c r="N54" s="93">
        <f t="shared" si="47"/>
        <v>64014.094774251775</v>
      </c>
      <c r="O54" s="93">
        <f t="shared" si="47"/>
        <v>-973.45219999999995</v>
      </c>
      <c r="P54" s="94">
        <f t="shared" si="47"/>
        <v>-846.37679999999978</v>
      </c>
      <c r="Q54" s="93">
        <f t="shared" si="47"/>
        <v>65333.12743295257</v>
      </c>
      <c r="R54" s="93">
        <f t="shared" si="47"/>
        <v>-709.81799999999998</v>
      </c>
      <c r="S54" s="93">
        <f t="shared" si="47"/>
        <v>-642.40625000000023</v>
      </c>
      <c r="T54" s="93">
        <f t="shared" si="47"/>
        <v>98083.486370078463</v>
      </c>
      <c r="U54" s="93">
        <f t="shared" si="47"/>
        <v>-517.58275000000003</v>
      </c>
      <c r="V54" s="93">
        <f t="shared" si="47"/>
        <v>-447.67100000000005</v>
      </c>
      <c r="W54" s="93">
        <f t="shared" si="47"/>
        <v>99796.082864233496</v>
      </c>
      <c r="X54" s="93">
        <f t="shared" si="47"/>
        <v>-320.34750000000031</v>
      </c>
      <c r="Y54" s="93">
        <f t="shared" si="47"/>
        <v>-250.43575000000055</v>
      </c>
      <c r="Z54" s="93">
        <f t="shared" si="47"/>
        <v>98475.456870078473</v>
      </c>
      <c r="AA54" s="93">
        <f t="shared" si="47"/>
        <v>-120.61225000000104</v>
      </c>
      <c r="AB54" s="94">
        <f t="shared" si="47"/>
        <v>-55.700500000001284</v>
      </c>
      <c r="AC54" s="93">
        <f t="shared" si="47"/>
        <v>100163.26936423349</v>
      </c>
      <c r="AD54" s="93">
        <f t="shared" si="47"/>
        <v>35.817999999999302</v>
      </c>
      <c r="AE54" s="93">
        <f t="shared" si="47"/>
        <v>87.208749999999327</v>
      </c>
      <c r="AF54" s="93">
        <f t="shared" si="47"/>
        <v>13268.099261941012</v>
      </c>
      <c r="AG54" s="93">
        <f t="shared" si="47"/>
        <v>189.99024999999938</v>
      </c>
      <c r="AH54" s="93">
        <f t="shared" si="47"/>
        <v>241.38099999999895</v>
      </c>
      <c r="AI54" s="93">
        <f t="shared" si="47"/>
        <v>292.77174999999852</v>
      </c>
      <c r="AJ54" s="93">
        <f t="shared" si="47"/>
        <v>344.16249999999854</v>
      </c>
      <c r="AK54" s="93">
        <f t="shared" si="47"/>
        <v>395.55324999999812</v>
      </c>
      <c r="AL54" s="93">
        <f t="shared" si="47"/>
        <v>446.94399999999814</v>
      </c>
      <c r="AM54" s="93">
        <f t="shared" si="47"/>
        <v>498.33474999999771</v>
      </c>
      <c r="AN54" s="94">
        <f t="shared" si="47"/>
        <v>549.72549999999728</v>
      </c>
      <c r="AO54" s="93">
        <f t="shared" si="47"/>
        <v>557.49699999999712</v>
      </c>
      <c r="AP54" s="93">
        <f t="shared" si="47"/>
        <v>557.49699999999712</v>
      </c>
      <c r="AQ54" s="93">
        <f t="shared" si="47"/>
        <v>557.49699999999712</v>
      </c>
      <c r="AR54" s="93">
        <f t="shared" si="47"/>
        <v>557.49699999999712</v>
      </c>
      <c r="AS54" s="93">
        <f t="shared" si="47"/>
        <v>557.49699999999712</v>
      </c>
      <c r="AT54" s="93">
        <f t="shared" si="47"/>
        <v>557.49699999999712</v>
      </c>
      <c r="AU54" s="93">
        <f t="shared" si="47"/>
        <v>557.49699999999712</v>
      </c>
      <c r="AV54" s="93">
        <f t="shared" si="47"/>
        <v>557.49699999999712</v>
      </c>
      <c r="AW54" s="93">
        <f t="shared" si="47"/>
        <v>557.49699999999712</v>
      </c>
      <c r="AX54" s="93">
        <f t="shared" si="47"/>
        <v>557.49699999999712</v>
      </c>
      <c r="AY54" s="93">
        <f t="shared" si="47"/>
        <v>557.49699999999712</v>
      </c>
      <c r="AZ54" s="94">
        <f t="shared" si="47"/>
        <v>557.49699999999712</v>
      </c>
      <c r="BA54" s="93">
        <f t="shared" si="47"/>
        <v>557.49699999999712</v>
      </c>
      <c r="BB54" s="93">
        <f t="shared" si="47"/>
        <v>557.49699999999712</v>
      </c>
      <c r="BC54" s="93">
        <f t="shared" si="47"/>
        <v>557.49699999999712</v>
      </c>
      <c r="BD54" s="93">
        <f t="shared" si="47"/>
        <v>557.49699999999712</v>
      </c>
      <c r="BE54" s="93">
        <f t="shared" si="47"/>
        <v>557.49699999999712</v>
      </c>
      <c r="BF54" s="93">
        <f t="shared" si="47"/>
        <v>557.49699999999712</v>
      </c>
      <c r="BG54" s="93">
        <f t="shared" si="47"/>
        <v>557.49699999999712</v>
      </c>
      <c r="BH54" s="93">
        <f t="shared" si="47"/>
        <v>557.49699999999712</v>
      </c>
      <c r="BI54" s="93">
        <f t="shared" si="47"/>
        <v>557.49699999999712</v>
      </c>
      <c r="BJ54" s="93">
        <f t="shared" si="47"/>
        <v>557.49699999999712</v>
      </c>
      <c r="BK54" s="93">
        <f t="shared" si="47"/>
        <v>557.49699999999712</v>
      </c>
      <c r="BL54" s="94">
        <f t="shared" si="47"/>
        <v>557.49699999999712</v>
      </c>
      <c r="BM54" s="93">
        <f t="shared" si="47"/>
        <v>557.49699999999712</v>
      </c>
      <c r="BN54" s="93">
        <f t="shared" si="47"/>
        <v>557.49699999999712</v>
      </c>
      <c r="BO54" s="93">
        <f t="shared" si="47"/>
        <v>557.49699999999712</v>
      </c>
      <c r="BP54" s="93">
        <f t="shared" si="47"/>
        <v>557.49699999999712</v>
      </c>
      <c r="BQ54" s="93">
        <f t="shared" ref="BQ54:EB54" si="48">BQ46-BQ53</f>
        <v>557.49699999999712</v>
      </c>
      <c r="BR54" s="93">
        <f t="shared" si="48"/>
        <v>557.49699999999712</v>
      </c>
      <c r="BS54" s="93">
        <f t="shared" si="48"/>
        <v>557.49699999999712</v>
      </c>
      <c r="BT54" s="93">
        <f t="shared" si="48"/>
        <v>557.49699999999712</v>
      </c>
      <c r="BU54" s="93">
        <f t="shared" si="48"/>
        <v>557.49699999999712</v>
      </c>
      <c r="BV54" s="93">
        <f t="shared" si="48"/>
        <v>557.49699999999712</v>
      </c>
      <c r="BW54" s="93">
        <f t="shared" si="48"/>
        <v>557.49699999999712</v>
      </c>
      <c r="BX54" s="94">
        <f t="shared" si="48"/>
        <v>557.49699999999712</v>
      </c>
      <c r="BY54" s="93">
        <f t="shared" si="48"/>
        <v>557.49699999999712</v>
      </c>
      <c r="BZ54" s="93">
        <f t="shared" si="48"/>
        <v>557.49699999999712</v>
      </c>
      <c r="CA54" s="93">
        <f t="shared" si="48"/>
        <v>557.49699999999712</v>
      </c>
      <c r="CB54" s="93">
        <f t="shared" si="48"/>
        <v>557.49699999999712</v>
      </c>
      <c r="CC54" s="93">
        <f t="shared" si="48"/>
        <v>557.49699999999712</v>
      </c>
      <c r="CD54" s="93">
        <f t="shared" si="48"/>
        <v>557.49699999999712</v>
      </c>
      <c r="CE54" s="93">
        <f t="shared" si="48"/>
        <v>557.49699999999712</v>
      </c>
      <c r="CF54" s="93">
        <f t="shared" si="48"/>
        <v>557.49699999999712</v>
      </c>
      <c r="CG54" s="93">
        <f t="shared" si="48"/>
        <v>557.49699999999712</v>
      </c>
      <c r="CH54" s="93">
        <f t="shared" si="48"/>
        <v>557.49699999999712</v>
      </c>
      <c r="CI54" s="93">
        <f t="shared" si="48"/>
        <v>557.49699999999712</v>
      </c>
      <c r="CJ54" s="94">
        <f t="shared" si="48"/>
        <v>557.49699999999712</v>
      </c>
      <c r="CK54" s="93">
        <f t="shared" si="48"/>
        <v>557.49699999999712</v>
      </c>
      <c r="CL54" s="93">
        <f t="shared" si="48"/>
        <v>557.49699999999712</v>
      </c>
      <c r="CM54" s="93">
        <f t="shared" si="48"/>
        <v>557.49699999999712</v>
      </c>
      <c r="CN54" s="93">
        <f t="shared" si="48"/>
        <v>557.49699999999712</v>
      </c>
      <c r="CO54" s="93">
        <f t="shared" si="48"/>
        <v>557.49699999999712</v>
      </c>
      <c r="CP54" s="93">
        <f t="shared" si="48"/>
        <v>557.49699999999712</v>
      </c>
      <c r="CQ54" s="93">
        <f t="shared" si="48"/>
        <v>557.49699999999712</v>
      </c>
      <c r="CR54" s="93">
        <f t="shared" si="48"/>
        <v>557.49699999999712</v>
      </c>
      <c r="CS54" s="93">
        <f t="shared" si="48"/>
        <v>557.49699999999712</v>
      </c>
      <c r="CT54" s="93">
        <f t="shared" si="48"/>
        <v>557.49699999999712</v>
      </c>
      <c r="CU54" s="93">
        <f t="shared" si="48"/>
        <v>557.49699999999712</v>
      </c>
      <c r="CV54" s="94">
        <f t="shared" si="48"/>
        <v>557.49699999999712</v>
      </c>
      <c r="CW54" s="93">
        <f t="shared" si="48"/>
        <v>557.49699999999712</v>
      </c>
      <c r="CX54" s="93">
        <f t="shared" si="48"/>
        <v>557.49699999999712</v>
      </c>
      <c r="CY54" s="93">
        <f t="shared" si="48"/>
        <v>557.49699999999712</v>
      </c>
      <c r="CZ54" s="93">
        <f t="shared" si="48"/>
        <v>557.49699999999712</v>
      </c>
      <c r="DA54" s="93">
        <f t="shared" si="48"/>
        <v>557.49699999999712</v>
      </c>
      <c r="DB54" s="93">
        <f t="shared" si="48"/>
        <v>557.49699999999712</v>
      </c>
      <c r="DC54" s="93">
        <f t="shared" si="48"/>
        <v>557.49699999999712</v>
      </c>
      <c r="DD54" s="93">
        <f t="shared" si="48"/>
        <v>557.49699999999712</v>
      </c>
      <c r="DE54" s="93">
        <f t="shared" si="48"/>
        <v>557.49699999999712</v>
      </c>
      <c r="DF54" s="93">
        <f t="shared" si="48"/>
        <v>557.49699999999712</v>
      </c>
      <c r="DG54" s="93">
        <f t="shared" si="48"/>
        <v>557.49699999999712</v>
      </c>
      <c r="DH54" s="94">
        <f t="shared" si="48"/>
        <v>557.49699999999712</v>
      </c>
      <c r="DI54" s="93">
        <f t="shared" si="48"/>
        <v>557.49699999999712</v>
      </c>
      <c r="DJ54" s="93">
        <f t="shared" si="48"/>
        <v>557.49699999999712</v>
      </c>
      <c r="DK54" s="93">
        <f t="shared" si="48"/>
        <v>557.49699999999712</v>
      </c>
      <c r="DL54" s="93">
        <f t="shared" si="48"/>
        <v>557.49699999999712</v>
      </c>
      <c r="DM54" s="93">
        <f t="shared" si="48"/>
        <v>557.49699999999712</v>
      </c>
      <c r="DN54" s="93">
        <f t="shared" si="48"/>
        <v>557.49699999999712</v>
      </c>
      <c r="DO54" s="93">
        <f t="shared" si="48"/>
        <v>557.49699999999712</v>
      </c>
      <c r="DP54" s="93">
        <f t="shared" si="48"/>
        <v>557.49699999999712</v>
      </c>
      <c r="DQ54" s="93">
        <f t="shared" si="48"/>
        <v>557.49699999999712</v>
      </c>
      <c r="DR54" s="93">
        <f t="shared" si="48"/>
        <v>557.49699999999712</v>
      </c>
      <c r="DS54" s="93">
        <f t="shared" si="48"/>
        <v>557.49699999999712</v>
      </c>
      <c r="DT54" s="93">
        <f t="shared" si="48"/>
        <v>557.49699999999712</v>
      </c>
      <c r="DU54" s="233">
        <f t="shared" si="48"/>
        <v>124362.60674850355</v>
      </c>
      <c r="DV54" s="96">
        <f t="shared" si="48"/>
        <v>358623.57953734283</v>
      </c>
      <c r="DW54" s="96">
        <f t="shared" si="48"/>
        <v>116513.2583761745</v>
      </c>
      <c r="DX54" s="96">
        <f t="shared" si="48"/>
        <v>6689.9639999999672</v>
      </c>
      <c r="DY54" s="96">
        <f t="shared" si="48"/>
        <v>6689.9639999999672</v>
      </c>
      <c r="DZ54" s="96">
        <f t="shared" si="48"/>
        <v>6689.9639999999672</v>
      </c>
      <c r="EA54" s="96">
        <f t="shared" si="48"/>
        <v>6689.9639999999672</v>
      </c>
      <c r="EB54" s="96">
        <f t="shared" si="48"/>
        <v>6689.9639999999672</v>
      </c>
      <c r="EC54" s="96">
        <f t="shared" ref="EC54" si="49">EC46-EC53</f>
        <v>6689.9639999999672</v>
      </c>
      <c r="ED54" s="170">
        <f>ED46-ED53</f>
        <v>6689.9639999999672</v>
      </c>
    </row>
    <row r="55" spans="2:134" s="23" customFormat="1">
      <c r="B55" s="52" t="s">
        <v>36</v>
      </c>
      <c r="E55" s="243">
        <f t="shared" ref="E55:BP55" si="50">IF(ABS(IFERROR((E54/E$46),1))&gt;5,"n/m",IFERROR((E54/E$46),1))</f>
        <v>1</v>
      </c>
      <c r="F55" s="243">
        <f t="shared" si="50"/>
        <v>1</v>
      </c>
      <c r="G55" s="243">
        <f t="shared" si="50"/>
        <v>1</v>
      </c>
      <c r="H55" s="243">
        <f t="shared" si="50"/>
        <v>1</v>
      </c>
      <c r="I55" s="243">
        <f t="shared" si="50"/>
        <v>1</v>
      </c>
      <c r="J55" s="243">
        <f t="shared" si="50"/>
        <v>1</v>
      </c>
      <c r="K55" s="243">
        <f t="shared" si="50"/>
        <v>0.99782888287177463</v>
      </c>
      <c r="L55" s="243" t="str">
        <f t="shared" si="50"/>
        <v>n/m</v>
      </c>
      <c r="M55" s="243">
        <f t="shared" si="50"/>
        <v>-3.7273636306374391</v>
      </c>
      <c r="N55" s="243">
        <f t="shared" si="50"/>
        <v>0.97565241021914828</v>
      </c>
      <c r="O55" s="243">
        <f t="shared" si="50"/>
        <v>-1.4739413749830412</v>
      </c>
      <c r="P55" s="244">
        <f t="shared" si="50"/>
        <v>-1.0252253037967318</v>
      </c>
      <c r="Q55" s="243">
        <f t="shared" si="50"/>
        <v>0.97441155256855261</v>
      </c>
      <c r="R55" s="243">
        <f t="shared" si="50"/>
        <v>-0.66565948132768404</v>
      </c>
      <c r="S55" s="243">
        <f t="shared" si="50"/>
        <v>-0.54132423438841692</v>
      </c>
      <c r="T55" s="243">
        <f t="shared" si="50"/>
        <v>0.98114780206697627</v>
      </c>
      <c r="U55" s="243">
        <f t="shared" si="50"/>
        <v>-0.36257554200755582</v>
      </c>
      <c r="V55" s="243">
        <f t="shared" si="50"/>
        <v>-0.28920996698774482</v>
      </c>
      <c r="W55" s="243">
        <f t="shared" si="50"/>
        <v>0.97986136727053574</v>
      </c>
      <c r="X55" s="243">
        <f t="shared" si="50"/>
        <v>-0.17909555340874039</v>
      </c>
      <c r="Y55" s="243">
        <f t="shared" si="50"/>
        <v>-0.13118076213314342</v>
      </c>
      <c r="Z55" s="243">
        <f t="shared" si="50"/>
        <v>0.97800182920146039</v>
      </c>
      <c r="AA55" s="243">
        <f t="shared" si="50"/>
        <v>-5.6101982673411752E-2</v>
      </c>
      <c r="AB55" s="244">
        <f t="shared" si="50"/>
        <v>-2.4534768582388206E-2</v>
      </c>
      <c r="AC55" s="243">
        <f t="shared" si="50"/>
        <v>0.97719588658647005</v>
      </c>
      <c r="AD55" s="243">
        <f t="shared" si="50"/>
        <v>1.5091035794969251E-2</v>
      </c>
      <c r="AE55" s="243">
        <f t="shared" si="50"/>
        <v>3.5961496194525308E-2</v>
      </c>
      <c r="AF55" s="243">
        <f t="shared" si="50"/>
        <v>0.85018370086361328</v>
      </c>
      <c r="AG55" s="243">
        <f t="shared" si="50"/>
        <v>7.514685041409995E-2</v>
      </c>
      <c r="AH55" s="243">
        <f t="shared" si="50"/>
        <v>9.3563966897299858E-2</v>
      </c>
      <c r="AI55" s="243">
        <f t="shared" si="50"/>
        <v>0.1112588435184135</v>
      </c>
      <c r="AJ55" s="243">
        <f t="shared" si="50"/>
        <v>0.12827314796179218</v>
      </c>
      <c r="AK55" s="243">
        <f t="shared" si="50"/>
        <v>0.14464540318089225</v>
      </c>
      <c r="AL55" s="243">
        <f t="shared" si="50"/>
        <v>0.16041127857706286</v>
      </c>
      <c r="AM55" s="243">
        <f t="shared" si="50"/>
        <v>0.17560384941337256</v>
      </c>
      <c r="AN55" s="244">
        <f t="shared" si="50"/>
        <v>0.19025382843409977</v>
      </c>
      <c r="AO55" s="243">
        <f t="shared" si="50"/>
        <v>0.19294345739923888</v>
      </c>
      <c r="AP55" s="243">
        <f t="shared" si="50"/>
        <v>0.19294345739923888</v>
      </c>
      <c r="AQ55" s="243">
        <f t="shared" si="50"/>
        <v>0.19294345739923888</v>
      </c>
      <c r="AR55" s="243">
        <f t="shared" si="50"/>
        <v>0.19294345739923888</v>
      </c>
      <c r="AS55" s="243">
        <f t="shared" si="50"/>
        <v>0.19294345739923888</v>
      </c>
      <c r="AT55" s="243">
        <f t="shared" si="50"/>
        <v>0.19294345739923888</v>
      </c>
      <c r="AU55" s="243">
        <f t="shared" si="50"/>
        <v>0.19294345739923888</v>
      </c>
      <c r="AV55" s="243">
        <f t="shared" si="50"/>
        <v>0.19294345739923888</v>
      </c>
      <c r="AW55" s="243">
        <f t="shared" si="50"/>
        <v>0.19294345739923888</v>
      </c>
      <c r="AX55" s="243">
        <f t="shared" si="50"/>
        <v>0.19294345739923888</v>
      </c>
      <c r="AY55" s="243">
        <f t="shared" si="50"/>
        <v>0.19294345739923888</v>
      </c>
      <c r="AZ55" s="244">
        <f t="shared" si="50"/>
        <v>0.19294345739923888</v>
      </c>
      <c r="BA55" s="243">
        <f t="shared" si="50"/>
        <v>0.19294345739923888</v>
      </c>
      <c r="BB55" s="243">
        <f t="shared" si="50"/>
        <v>0.19294345739923888</v>
      </c>
      <c r="BC55" s="243">
        <f t="shared" si="50"/>
        <v>0.19294345739923888</v>
      </c>
      <c r="BD55" s="243">
        <f t="shared" si="50"/>
        <v>0.19294345739923888</v>
      </c>
      <c r="BE55" s="243">
        <f t="shared" si="50"/>
        <v>0.19294345739923888</v>
      </c>
      <c r="BF55" s="243">
        <f t="shared" si="50"/>
        <v>0.19294345739923888</v>
      </c>
      <c r="BG55" s="243">
        <f t="shared" si="50"/>
        <v>0.19294345739923888</v>
      </c>
      <c r="BH55" s="243">
        <f t="shared" si="50"/>
        <v>0.19294345739923888</v>
      </c>
      <c r="BI55" s="243">
        <f t="shared" si="50"/>
        <v>0.19294345739923888</v>
      </c>
      <c r="BJ55" s="243">
        <f t="shared" si="50"/>
        <v>0.19294345739923888</v>
      </c>
      <c r="BK55" s="243">
        <f t="shared" si="50"/>
        <v>0.19294345739923888</v>
      </c>
      <c r="BL55" s="244">
        <f t="shared" si="50"/>
        <v>0.19294345739923888</v>
      </c>
      <c r="BM55" s="243">
        <f t="shared" si="50"/>
        <v>0.19294345739923888</v>
      </c>
      <c r="BN55" s="243">
        <f t="shared" si="50"/>
        <v>0.19294345739923888</v>
      </c>
      <c r="BO55" s="243">
        <f t="shared" si="50"/>
        <v>0.19294345739923888</v>
      </c>
      <c r="BP55" s="243">
        <f t="shared" si="50"/>
        <v>0.19294345739923888</v>
      </c>
      <c r="BQ55" s="243">
        <f t="shared" ref="BQ55:DS55" si="51">IF(ABS(IFERROR((BQ54/BQ$46),1))&gt;5,"n/m",IFERROR((BQ54/BQ$46),1))</f>
        <v>0.19294345739923888</v>
      </c>
      <c r="BR55" s="243">
        <f t="shared" si="51"/>
        <v>0.19294345739923888</v>
      </c>
      <c r="BS55" s="243">
        <f t="shared" si="51"/>
        <v>0.19294345739923888</v>
      </c>
      <c r="BT55" s="243">
        <f t="shared" si="51"/>
        <v>0.19294345739923888</v>
      </c>
      <c r="BU55" s="243">
        <f t="shared" si="51"/>
        <v>0.19294345739923888</v>
      </c>
      <c r="BV55" s="243">
        <f t="shared" si="51"/>
        <v>0.19294345739923888</v>
      </c>
      <c r="BW55" s="243">
        <f t="shared" si="51"/>
        <v>0.19294345739923888</v>
      </c>
      <c r="BX55" s="244">
        <f t="shared" si="51"/>
        <v>0.19294345739923888</v>
      </c>
      <c r="BY55" s="243">
        <f t="shared" si="51"/>
        <v>0.19294345739923888</v>
      </c>
      <c r="BZ55" s="243">
        <f t="shared" si="51"/>
        <v>0.19294345739923888</v>
      </c>
      <c r="CA55" s="243">
        <f t="shared" si="51"/>
        <v>0.19294345739923888</v>
      </c>
      <c r="CB55" s="243">
        <f t="shared" si="51"/>
        <v>0.19294345739923888</v>
      </c>
      <c r="CC55" s="243">
        <f t="shared" si="51"/>
        <v>0.19294345739923888</v>
      </c>
      <c r="CD55" s="243">
        <f t="shared" si="51"/>
        <v>0.19294345739923888</v>
      </c>
      <c r="CE55" s="243">
        <f t="shared" si="51"/>
        <v>0.19294345739923888</v>
      </c>
      <c r="CF55" s="243">
        <f t="shared" si="51"/>
        <v>0.19294345739923888</v>
      </c>
      <c r="CG55" s="243">
        <f t="shared" si="51"/>
        <v>0.19294345739923888</v>
      </c>
      <c r="CH55" s="243">
        <f t="shared" si="51"/>
        <v>0.19294345739923888</v>
      </c>
      <c r="CI55" s="243">
        <f t="shared" si="51"/>
        <v>0.19294345739923888</v>
      </c>
      <c r="CJ55" s="244">
        <f t="shared" si="51"/>
        <v>0.19294345739923888</v>
      </c>
      <c r="CK55" s="243">
        <f t="shared" si="51"/>
        <v>0.19294345739923888</v>
      </c>
      <c r="CL55" s="243">
        <f t="shared" si="51"/>
        <v>0.19294345739923888</v>
      </c>
      <c r="CM55" s="243">
        <f t="shared" si="51"/>
        <v>0.19294345739923888</v>
      </c>
      <c r="CN55" s="243">
        <f t="shared" si="51"/>
        <v>0.19294345739923888</v>
      </c>
      <c r="CO55" s="243">
        <f t="shared" si="51"/>
        <v>0.19294345739923888</v>
      </c>
      <c r="CP55" s="243">
        <f t="shared" si="51"/>
        <v>0.19294345739923888</v>
      </c>
      <c r="CQ55" s="243">
        <f t="shared" si="51"/>
        <v>0.19294345739923888</v>
      </c>
      <c r="CR55" s="243">
        <f t="shared" si="51"/>
        <v>0.19294345739923888</v>
      </c>
      <c r="CS55" s="243">
        <f t="shared" si="51"/>
        <v>0.19294345739923888</v>
      </c>
      <c r="CT55" s="243">
        <f t="shared" si="51"/>
        <v>0.19294345739923888</v>
      </c>
      <c r="CU55" s="243">
        <f t="shared" si="51"/>
        <v>0.19294345739923888</v>
      </c>
      <c r="CV55" s="244">
        <f t="shared" si="51"/>
        <v>0.19294345739923888</v>
      </c>
      <c r="CW55" s="243">
        <f t="shared" si="51"/>
        <v>0.19294345739923888</v>
      </c>
      <c r="CX55" s="243">
        <f t="shared" si="51"/>
        <v>0.19294345739923888</v>
      </c>
      <c r="CY55" s="243">
        <f t="shared" si="51"/>
        <v>0.19294345739923888</v>
      </c>
      <c r="CZ55" s="243">
        <f t="shared" si="51"/>
        <v>0.19294345739923888</v>
      </c>
      <c r="DA55" s="243">
        <f t="shared" si="51"/>
        <v>0.19294345739923888</v>
      </c>
      <c r="DB55" s="243">
        <f t="shared" si="51"/>
        <v>0.19294345739923888</v>
      </c>
      <c r="DC55" s="243">
        <f t="shared" si="51"/>
        <v>0.19294345739923888</v>
      </c>
      <c r="DD55" s="243">
        <f t="shared" si="51"/>
        <v>0.19294345739923888</v>
      </c>
      <c r="DE55" s="243">
        <f t="shared" si="51"/>
        <v>0.19294345739923888</v>
      </c>
      <c r="DF55" s="243">
        <f t="shared" si="51"/>
        <v>0.19294345739923888</v>
      </c>
      <c r="DG55" s="243">
        <f t="shared" si="51"/>
        <v>0.19294345739923888</v>
      </c>
      <c r="DH55" s="244">
        <f t="shared" si="51"/>
        <v>0.19294345739923888</v>
      </c>
      <c r="DI55" s="243">
        <f t="shared" si="51"/>
        <v>0.19294345739923888</v>
      </c>
      <c r="DJ55" s="243">
        <f t="shared" si="51"/>
        <v>0.19294345739923888</v>
      </c>
      <c r="DK55" s="243">
        <f t="shared" si="51"/>
        <v>0.19294345739923888</v>
      </c>
      <c r="DL55" s="243">
        <f t="shared" si="51"/>
        <v>0.19294345739923888</v>
      </c>
      <c r="DM55" s="243">
        <f t="shared" si="51"/>
        <v>0.19294345739923888</v>
      </c>
      <c r="DN55" s="243">
        <f t="shared" si="51"/>
        <v>0.19294345739923888</v>
      </c>
      <c r="DO55" s="243">
        <f t="shared" si="51"/>
        <v>0.19294345739923888</v>
      </c>
      <c r="DP55" s="243">
        <f t="shared" si="51"/>
        <v>0.19294345739923888</v>
      </c>
      <c r="DQ55" s="243">
        <f t="shared" si="51"/>
        <v>0.19294345739923888</v>
      </c>
      <c r="DR55" s="243">
        <f t="shared" si="51"/>
        <v>0.19294345739923888</v>
      </c>
      <c r="DS55" s="243">
        <f t="shared" si="51"/>
        <v>0.19294345739923888</v>
      </c>
      <c r="DT55" s="243">
        <f>IF(ABS(IFERROR((DT54/DT$46),1))&gt;5,"n/m",IFERROR((DT54/DT$46),1))</f>
        <v>0.19294345739923888</v>
      </c>
      <c r="DU55" s="245">
        <f t="shared" ref="DU55:ED55" si="52">IF(ABS(IFERROR((DU54/DU$46),1))&gt;5,"n/m",IFERROR((DU54/DU$46),1))</f>
        <v>0.9371064922582657</v>
      </c>
      <c r="DV55" s="246">
        <f t="shared" si="52"/>
        <v>0.9365962393274978</v>
      </c>
      <c r="DW55" s="246">
        <f t="shared" si="52"/>
        <v>0.80589557426484137</v>
      </c>
      <c r="DX55" s="246">
        <f t="shared" si="52"/>
        <v>0.19294345739923896</v>
      </c>
      <c r="DY55" s="246">
        <f t="shared" si="52"/>
        <v>0.19294345739923896</v>
      </c>
      <c r="DZ55" s="246">
        <f t="shared" si="52"/>
        <v>0.19294345739923896</v>
      </c>
      <c r="EA55" s="246">
        <f t="shared" si="52"/>
        <v>0.19294345739923896</v>
      </c>
      <c r="EB55" s="246">
        <f t="shared" si="52"/>
        <v>0.19294345739923896</v>
      </c>
      <c r="EC55" s="246">
        <f t="shared" si="52"/>
        <v>0.19294345739923896</v>
      </c>
      <c r="ED55" s="247">
        <f t="shared" si="52"/>
        <v>0.19294345739923896</v>
      </c>
    </row>
    <row r="56" spans="2:134">
      <c r="B56" s="226" t="s">
        <v>37</v>
      </c>
      <c r="E56" s="47"/>
      <c r="F56" s="47"/>
      <c r="G56" s="47"/>
      <c r="H56" s="47"/>
      <c r="I56" s="47"/>
      <c r="J56" s="47"/>
      <c r="K56" s="47"/>
      <c r="L56" s="47"/>
      <c r="M56" s="47"/>
      <c r="N56" s="47"/>
      <c r="O56" s="47"/>
      <c r="P56" s="48"/>
      <c r="Q56" s="47"/>
      <c r="R56" s="47"/>
      <c r="S56" s="47"/>
      <c r="T56" s="47"/>
      <c r="U56" s="47"/>
      <c r="V56" s="47"/>
      <c r="W56" s="47"/>
      <c r="X56" s="47"/>
      <c r="Y56" s="47"/>
      <c r="Z56" s="47"/>
      <c r="AA56" s="47"/>
      <c r="AB56" s="48"/>
      <c r="AC56" s="47"/>
      <c r="AD56" s="47"/>
      <c r="AE56" s="47"/>
      <c r="AF56" s="47"/>
      <c r="AG56" s="47"/>
      <c r="AH56" s="47"/>
      <c r="AI56" s="47"/>
      <c r="AJ56" s="47"/>
      <c r="AK56" s="47"/>
      <c r="AL56" s="47"/>
      <c r="AM56" s="47"/>
      <c r="AN56" s="48"/>
      <c r="AO56" s="47"/>
      <c r="AP56" s="47"/>
      <c r="AQ56" s="47"/>
      <c r="AR56" s="47"/>
      <c r="AS56" s="47"/>
      <c r="AT56" s="47"/>
      <c r="AU56" s="47"/>
      <c r="AV56" s="47"/>
      <c r="AW56" s="47"/>
      <c r="AX56" s="47"/>
      <c r="AY56" s="47"/>
      <c r="AZ56" s="48"/>
      <c r="BA56" s="47"/>
      <c r="BB56" s="47"/>
      <c r="BC56" s="47"/>
      <c r="BD56" s="47"/>
      <c r="BE56" s="47"/>
      <c r="BF56" s="47"/>
      <c r="BG56" s="47"/>
      <c r="BH56" s="47"/>
      <c r="BI56" s="47"/>
      <c r="BJ56" s="47"/>
      <c r="BK56" s="47"/>
      <c r="BL56" s="48"/>
      <c r="BM56" s="47"/>
      <c r="BN56" s="47"/>
      <c r="BO56" s="47"/>
      <c r="BP56" s="47"/>
      <c r="BQ56" s="47"/>
      <c r="BR56" s="47"/>
      <c r="BS56" s="47"/>
      <c r="BT56" s="47"/>
      <c r="BU56" s="47"/>
      <c r="BV56" s="47"/>
      <c r="BW56" s="47"/>
      <c r="BX56" s="48"/>
      <c r="BY56" s="47"/>
      <c r="BZ56" s="47"/>
      <c r="CA56" s="47"/>
      <c r="CB56" s="47"/>
      <c r="CC56" s="47"/>
      <c r="CD56" s="47"/>
      <c r="CE56" s="47"/>
      <c r="CF56" s="47"/>
      <c r="CG56" s="47"/>
      <c r="CH56" s="47"/>
      <c r="CI56" s="47"/>
      <c r="CJ56" s="48"/>
      <c r="CK56" s="47"/>
      <c r="CL56" s="47"/>
      <c r="CM56" s="47"/>
      <c r="CN56" s="47"/>
      <c r="CO56" s="47"/>
      <c r="CP56" s="47"/>
      <c r="CQ56" s="47"/>
      <c r="CR56" s="47"/>
      <c r="CS56" s="47"/>
      <c r="CT56" s="47"/>
      <c r="CU56" s="47"/>
      <c r="CV56" s="48"/>
      <c r="CW56" s="47"/>
      <c r="CX56" s="47"/>
      <c r="CY56" s="47"/>
      <c r="CZ56" s="47"/>
      <c r="DA56" s="47"/>
      <c r="DB56" s="47"/>
      <c r="DC56" s="47"/>
      <c r="DD56" s="47"/>
      <c r="DE56" s="47"/>
      <c r="DF56" s="47"/>
      <c r="DG56" s="47"/>
      <c r="DH56" s="48"/>
      <c r="DI56" s="47"/>
      <c r="DJ56" s="47"/>
      <c r="DK56" s="47"/>
      <c r="DL56" s="47"/>
      <c r="DM56" s="47"/>
      <c r="DN56" s="47"/>
      <c r="DO56" s="47"/>
      <c r="DP56" s="47"/>
      <c r="DQ56" s="47"/>
      <c r="DR56" s="47"/>
      <c r="DS56" s="47"/>
      <c r="DT56" s="47"/>
      <c r="DU56" s="49"/>
      <c r="DV56" s="50"/>
      <c r="DW56" s="50"/>
      <c r="DX56" s="50"/>
      <c r="DY56" s="50"/>
      <c r="DZ56" s="50"/>
      <c r="EA56" s="50"/>
      <c r="EB56" s="50"/>
      <c r="EC56" s="50"/>
      <c r="ED56" s="51"/>
    </row>
    <row r="57" spans="2:134">
      <c r="B57" s="5" t="s">
        <v>38</v>
      </c>
      <c r="D57" s="40">
        <v>1</v>
      </c>
      <c r="E57" s="47">
        <f>$D57*E$33</f>
        <v>0</v>
      </c>
      <c r="F57" s="47">
        <f t="shared" ref="F57:U60" si="53">$D57*F$33</f>
        <v>0</v>
      </c>
      <c r="G57" s="47">
        <f t="shared" si="53"/>
        <v>0</v>
      </c>
      <c r="H57" s="47">
        <f t="shared" si="53"/>
        <v>0</v>
      </c>
      <c r="I57" s="47">
        <f t="shared" si="53"/>
        <v>0</v>
      </c>
      <c r="J57" s="47">
        <f t="shared" si="53"/>
        <v>0</v>
      </c>
      <c r="K57" s="47">
        <f t="shared" si="53"/>
        <v>0</v>
      </c>
      <c r="L57" s="47">
        <f t="shared" si="53"/>
        <v>2.16</v>
      </c>
      <c r="M57" s="47">
        <f t="shared" si="53"/>
        <v>4.32</v>
      </c>
      <c r="N57" s="47">
        <f t="shared" si="53"/>
        <v>6.48</v>
      </c>
      <c r="O57" s="47">
        <f t="shared" si="53"/>
        <v>8.64</v>
      </c>
      <c r="P57" s="48">
        <f t="shared" si="53"/>
        <v>10.8</v>
      </c>
      <c r="Q57" s="47">
        <f t="shared" si="53"/>
        <v>12.375</v>
      </c>
      <c r="R57" s="47">
        <f t="shared" si="53"/>
        <v>13.95</v>
      </c>
      <c r="S57" s="47">
        <f t="shared" si="53"/>
        <v>15.524999999999999</v>
      </c>
      <c r="T57" s="47">
        <f t="shared" si="53"/>
        <v>17.099999999999998</v>
      </c>
      <c r="U57" s="47">
        <f t="shared" si="53"/>
        <v>18.674999999999997</v>
      </c>
      <c r="V57" s="47">
        <f t="shared" ref="V57:AK60" si="54">$D57*V$33</f>
        <v>20.249999999999996</v>
      </c>
      <c r="W57" s="47">
        <f t="shared" si="54"/>
        <v>21.824999999999996</v>
      </c>
      <c r="X57" s="47">
        <f t="shared" si="54"/>
        <v>23.399999999999995</v>
      </c>
      <c r="Y57" s="47">
        <f t="shared" si="54"/>
        <v>24.974999999999994</v>
      </c>
      <c r="Z57" s="47">
        <f t="shared" si="54"/>
        <v>26.549999999999994</v>
      </c>
      <c r="AA57" s="47">
        <f t="shared" si="54"/>
        <v>28.124999999999993</v>
      </c>
      <c r="AB57" s="48">
        <f t="shared" si="54"/>
        <v>29.699999999999992</v>
      </c>
      <c r="AC57" s="47">
        <f t="shared" si="54"/>
        <v>30.374999999999993</v>
      </c>
      <c r="AD57" s="47">
        <f t="shared" si="54"/>
        <v>31.049999999999994</v>
      </c>
      <c r="AE57" s="47">
        <f t="shared" si="54"/>
        <v>31.724999999999994</v>
      </c>
      <c r="AF57" s="47">
        <f t="shared" si="54"/>
        <v>32.399999999999991</v>
      </c>
      <c r="AG57" s="47">
        <f t="shared" si="54"/>
        <v>33.074999999999989</v>
      </c>
      <c r="AH57" s="47">
        <f t="shared" si="54"/>
        <v>33.749999999999986</v>
      </c>
      <c r="AI57" s="47">
        <f t="shared" si="54"/>
        <v>34.424999999999983</v>
      </c>
      <c r="AJ57" s="47">
        <f t="shared" si="54"/>
        <v>35.09999999999998</v>
      </c>
      <c r="AK57" s="47">
        <f t="shared" si="54"/>
        <v>35.774999999999977</v>
      </c>
      <c r="AL57" s="47">
        <f t="shared" ref="AL57:BA60" si="55">$D57*AL$33</f>
        <v>36.449999999999974</v>
      </c>
      <c r="AM57" s="47">
        <f t="shared" si="55"/>
        <v>37.124999999999972</v>
      </c>
      <c r="AN57" s="48">
        <f t="shared" si="55"/>
        <v>37.799999999999969</v>
      </c>
      <c r="AO57" s="47">
        <f t="shared" si="55"/>
        <v>37.799999999999969</v>
      </c>
      <c r="AP57" s="47">
        <f t="shared" si="55"/>
        <v>37.799999999999969</v>
      </c>
      <c r="AQ57" s="47">
        <f t="shared" si="55"/>
        <v>37.799999999999969</v>
      </c>
      <c r="AR57" s="47">
        <f t="shared" si="55"/>
        <v>37.799999999999969</v>
      </c>
      <c r="AS57" s="47">
        <f t="shared" si="55"/>
        <v>37.799999999999969</v>
      </c>
      <c r="AT57" s="47">
        <f t="shared" si="55"/>
        <v>37.799999999999969</v>
      </c>
      <c r="AU57" s="47">
        <f t="shared" si="55"/>
        <v>37.799999999999969</v>
      </c>
      <c r="AV57" s="47">
        <f t="shared" si="55"/>
        <v>37.799999999999969</v>
      </c>
      <c r="AW57" s="47">
        <f t="shared" si="55"/>
        <v>37.799999999999969</v>
      </c>
      <c r="AX57" s="47">
        <f t="shared" si="55"/>
        <v>37.799999999999969</v>
      </c>
      <c r="AY57" s="47">
        <f t="shared" si="55"/>
        <v>37.799999999999969</v>
      </c>
      <c r="AZ57" s="48">
        <f t="shared" si="55"/>
        <v>37.799999999999969</v>
      </c>
      <c r="BA57" s="47">
        <f t="shared" si="55"/>
        <v>37.799999999999969</v>
      </c>
      <c r="BB57" s="47">
        <f t="shared" ref="BB57:BQ60" si="56">$D57*BB$33</f>
        <v>37.799999999999969</v>
      </c>
      <c r="BC57" s="47">
        <f t="shared" si="56"/>
        <v>37.799999999999969</v>
      </c>
      <c r="BD57" s="47">
        <f t="shared" si="56"/>
        <v>37.799999999999969</v>
      </c>
      <c r="BE57" s="47">
        <f t="shared" si="56"/>
        <v>37.799999999999969</v>
      </c>
      <c r="BF57" s="47">
        <f t="shared" si="56"/>
        <v>37.799999999999969</v>
      </c>
      <c r="BG57" s="47">
        <f t="shared" si="56"/>
        <v>37.799999999999969</v>
      </c>
      <c r="BH57" s="47">
        <f t="shared" si="56"/>
        <v>37.799999999999969</v>
      </c>
      <c r="BI57" s="47">
        <f t="shared" si="56"/>
        <v>37.799999999999969</v>
      </c>
      <c r="BJ57" s="47">
        <f t="shared" si="56"/>
        <v>37.799999999999969</v>
      </c>
      <c r="BK57" s="47">
        <f t="shared" si="56"/>
        <v>37.799999999999969</v>
      </c>
      <c r="BL57" s="48">
        <f t="shared" si="56"/>
        <v>37.799999999999969</v>
      </c>
      <c r="BM57" s="47">
        <f t="shared" si="56"/>
        <v>37.799999999999969</v>
      </c>
      <c r="BN57" s="47">
        <f t="shared" si="56"/>
        <v>37.799999999999969</v>
      </c>
      <c r="BO57" s="47">
        <f t="shared" si="56"/>
        <v>37.799999999999969</v>
      </c>
      <c r="BP57" s="47">
        <f t="shared" si="56"/>
        <v>37.799999999999969</v>
      </c>
      <c r="BQ57" s="47">
        <f t="shared" si="56"/>
        <v>37.799999999999969</v>
      </c>
      <c r="BR57" s="47">
        <f t="shared" ref="BR57:CG60" si="57">$D57*BR$33</f>
        <v>37.799999999999969</v>
      </c>
      <c r="BS57" s="47">
        <f t="shared" si="57"/>
        <v>37.799999999999969</v>
      </c>
      <c r="BT57" s="47">
        <f t="shared" si="57"/>
        <v>37.799999999999969</v>
      </c>
      <c r="BU57" s="47">
        <f t="shared" si="57"/>
        <v>37.799999999999969</v>
      </c>
      <c r="BV57" s="47">
        <f t="shared" si="57"/>
        <v>37.799999999999969</v>
      </c>
      <c r="BW57" s="47">
        <f t="shared" si="57"/>
        <v>37.799999999999969</v>
      </c>
      <c r="BX57" s="48">
        <f t="shared" si="57"/>
        <v>37.799999999999969</v>
      </c>
      <c r="BY57" s="47">
        <f t="shared" si="57"/>
        <v>37.799999999999969</v>
      </c>
      <c r="BZ57" s="47">
        <f t="shared" si="57"/>
        <v>37.799999999999969</v>
      </c>
      <c r="CA57" s="47">
        <f t="shared" si="57"/>
        <v>37.799999999999969</v>
      </c>
      <c r="CB57" s="47">
        <f t="shared" si="57"/>
        <v>37.799999999999969</v>
      </c>
      <c r="CC57" s="47">
        <f t="shared" si="57"/>
        <v>37.799999999999969</v>
      </c>
      <c r="CD57" s="47">
        <f t="shared" si="57"/>
        <v>37.799999999999969</v>
      </c>
      <c r="CE57" s="47">
        <f t="shared" si="57"/>
        <v>37.799999999999969</v>
      </c>
      <c r="CF57" s="47">
        <f t="shared" si="57"/>
        <v>37.799999999999969</v>
      </c>
      <c r="CG57" s="47">
        <f t="shared" si="57"/>
        <v>37.799999999999969</v>
      </c>
      <c r="CH57" s="47">
        <f t="shared" ref="CH57:CW60" si="58">$D57*CH$33</f>
        <v>37.799999999999969</v>
      </c>
      <c r="CI57" s="47">
        <f t="shared" si="58"/>
        <v>37.799999999999969</v>
      </c>
      <c r="CJ57" s="48">
        <f t="shared" si="58"/>
        <v>37.799999999999969</v>
      </c>
      <c r="CK57" s="47">
        <f t="shared" si="58"/>
        <v>37.799999999999969</v>
      </c>
      <c r="CL57" s="47">
        <f t="shared" si="58"/>
        <v>37.799999999999969</v>
      </c>
      <c r="CM57" s="47">
        <f t="shared" si="58"/>
        <v>37.799999999999969</v>
      </c>
      <c r="CN57" s="47">
        <f t="shared" si="58"/>
        <v>37.799999999999969</v>
      </c>
      <c r="CO57" s="47">
        <f t="shared" si="58"/>
        <v>37.799999999999969</v>
      </c>
      <c r="CP57" s="47">
        <f t="shared" si="58"/>
        <v>37.799999999999969</v>
      </c>
      <c r="CQ57" s="47">
        <f t="shared" si="58"/>
        <v>37.799999999999969</v>
      </c>
      <c r="CR57" s="47">
        <f t="shared" si="58"/>
        <v>37.799999999999969</v>
      </c>
      <c r="CS57" s="47">
        <f t="shared" si="58"/>
        <v>37.799999999999969</v>
      </c>
      <c r="CT57" s="47">
        <f t="shared" si="58"/>
        <v>37.799999999999969</v>
      </c>
      <c r="CU57" s="47">
        <f t="shared" si="58"/>
        <v>37.799999999999969</v>
      </c>
      <c r="CV57" s="48">
        <f t="shared" si="58"/>
        <v>37.799999999999969</v>
      </c>
      <c r="CW57" s="47">
        <f t="shared" si="58"/>
        <v>37.799999999999969</v>
      </c>
      <c r="CX57" s="47">
        <f t="shared" ref="CX57:DM60" si="59">$D57*CX$33</f>
        <v>37.799999999999969</v>
      </c>
      <c r="CY57" s="47">
        <f t="shared" si="59"/>
        <v>37.799999999999969</v>
      </c>
      <c r="CZ57" s="47">
        <f t="shared" si="59"/>
        <v>37.799999999999969</v>
      </c>
      <c r="DA57" s="47">
        <f t="shared" si="59"/>
        <v>37.799999999999969</v>
      </c>
      <c r="DB57" s="47">
        <f t="shared" si="59"/>
        <v>37.799999999999969</v>
      </c>
      <c r="DC57" s="47">
        <f t="shared" si="59"/>
        <v>37.799999999999969</v>
      </c>
      <c r="DD57" s="47">
        <f t="shared" si="59"/>
        <v>37.799999999999969</v>
      </c>
      <c r="DE57" s="47">
        <f t="shared" si="59"/>
        <v>37.799999999999969</v>
      </c>
      <c r="DF57" s="47">
        <f t="shared" si="59"/>
        <v>37.799999999999969</v>
      </c>
      <c r="DG57" s="47">
        <f t="shared" si="59"/>
        <v>37.799999999999969</v>
      </c>
      <c r="DH57" s="48">
        <f t="shared" si="59"/>
        <v>37.799999999999969</v>
      </c>
      <c r="DI57" s="47">
        <f t="shared" si="59"/>
        <v>37.799999999999969</v>
      </c>
      <c r="DJ57" s="47">
        <f t="shared" si="59"/>
        <v>37.799999999999969</v>
      </c>
      <c r="DK57" s="47">
        <f t="shared" si="59"/>
        <v>37.799999999999969</v>
      </c>
      <c r="DL57" s="47">
        <f t="shared" si="59"/>
        <v>37.799999999999969</v>
      </c>
      <c r="DM57" s="47">
        <f t="shared" si="59"/>
        <v>37.799999999999969</v>
      </c>
      <c r="DN57" s="47">
        <f t="shared" ref="DN57:DT60" si="60">$D57*DN$33</f>
        <v>37.799999999999969</v>
      </c>
      <c r="DO57" s="47">
        <f t="shared" si="60"/>
        <v>37.799999999999969</v>
      </c>
      <c r="DP57" s="47">
        <f t="shared" si="60"/>
        <v>37.799999999999969</v>
      </c>
      <c r="DQ57" s="47">
        <f t="shared" si="60"/>
        <v>37.799999999999969</v>
      </c>
      <c r="DR57" s="47">
        <f t="shared" si="60"/>
        <v>37.799999999999969</v>
      </c>
      <c r="DS57" s="47">
        <f t="shared" si="60"/>
        <v>37.799999999999969</v>
      </c>
      <c r="DT57" s="47">
        <f t="shared" si="60"/>
        <v>37.799999999999969</v>
      </c>
      <c r="DU57" s="49">
        <f t="shared" ref="DU57:ED60" si="61">SUMIF($E$28:$DT$28,DU$28,$E57:$DT57)</f>
        <v>32.400000000000006</v>
      </c>
      <c r="DV57" s="50">
        <f t="shared" si="61"/>
        <v>252.44999999999996</v>
      </c>
      <c r="DW57" s="50">
        <f t="shared" si="61"/>
        <v>409.04999999999984</v>
      </c>
      <c r="DX57" s="50">
        <f t="shared" si="61"/>
        <v>453.59999999999951</v>
      </c>
      <c r="DY57" s="50">
        <f t="shared" si="61"/>
        <v>453.59999999999951</v>
      </c>
      <c r="DZ57" s="50">
        <f t="shared" si="61"/>
        <v>453.59999999999951</v>
      </c>
      <c r="EA57" s="50">
        <f t="shared" si="61"/>
        <v>453.59999999999951</v>
      </c>
      <c r="EB57" s="50">
        <f t="shared" si="61"/>
        <v>453.59999999999951</v>
      </c>
      <c r="EC57" s="50">
        <f t="shared" si="61"/>
        <v>453.59999999999951</v>
      </c>
      <c r="ED57" s="51">
        <f t="shared" si="61"/>
        <v>453.59999999999951</v>
      </c>
    </row>
    <row r="58" spans="2:134">
      <c r="B58" s="5" t="s">
        <v>39</v>
      </c>
      <c r="D58" s="40">
        <v>7</v>
      </c>
      <c r="E58" s="47">
        <f t="shared" ref="E58:E60" si="62">$D58*E$33</f>
        <v>0</v>
      </c>
      <c r="F58" s="47">
        <f t="shared" si="53"/>
        <v>0</v>
      </c>
      <c r="G58" s="47">
        <f t="shared" si="53"/>
        <v>0</v>
      </c>
      <c r="H58" s="47">
        <f t="shared" si="53"/>
        <v>0</v>
      </c>
      <c r="I58" s="47">
        <f t="shared" si="53"/>
        <v>0</v>
      </c>
      <c r="J58" s="47">
        <f t="shared" si="53"/>
        <v>0</v>
      </c>
      <c r="K58" s="47">
        <f t="shared" si="53"/>
        <v>0</v>
      </c>
      <c r="L58" s="47">
        <f t="shared" si="53"/>
        <v>15.120000000000001</v>
      </c>
      <c r="M58" s="47">
        <f t="shared" si="53"/>
        <v>30.240000000000002</v>
      </c>
      <c r="N58" s="47">
        <f t="shared" si="53"/>
        <v>45.36</v>
      </c>
      <c r="O58" s="47">
        <f t="shared" si="53"/>
        <v>60.480000000000004</v>
      </c>
      <c r="P58" s="48">
        <f t="shared" si="53"/>
        <v>75.600000000000009</v>
      </c>
      <c r="Q58" s="47">
        <f t="shared" si="53"/>
        <v>86.625</v>
      </c>
      <c r="R58" s="47">
        <f t="shared" si="53"/>
        <v>97.649999999999991</v>
      </c>
      <c r="S58" s="47">
        <f t="shared" si="53"/>
        <v>108.67499999999998</v>
      </c>
      <c r="T58" s="47">
        <f t="shared" si="53"/>
        <v>119.69999999999999</v>
      </c>
      <c r="U58" s="47">
        <f t="shared" si="53"/>
        <v>130.72499999999997</v>
      </c>
      <c r="V58" s="47">
        <f t="shared" si="54"/>
        <v>141.74999999999997</v>
      </c>
      <c r="W58" s="47">
        <f t="shared" si="54"/>
        <v>152.77499999999998</v>
      </c>
      <c r="X58" s="47">
        <f t="shared" si="54"/>
        <v>163.79999999999995</v>
      </c>
      <c r="Y58" s="47">
        <f t="shared" si="54"/>
        <v>174.82499999999996</v>
      </c>
      <c r="Z58" s="47">
        <f t="shared" si="54"/>
        <v>185.84999999999997</v>
      </c>
      <c r="AA58" s="47">
        <f t="shared" si="54"/>
        <v>196.87499999999994</v>
      </c>
      <c r="AB58" s="48">
        <f t="shared" si="54"/>
        <v>207.89999999999995</v>
      </c>
      <c r="AC58" s="47">
        <f t="shared" si="54"/>
        <v>212.62499999999994</v>
      </c>
      <c r="AD58" s="47">
        <f t="shared" si="54"/>
        <v>217.34999999999997</v>
      </c>
      <c r="AE58" s="47">
        <f t="shared" si="54"/>
        <v>222.07499999999996</v>
      </c>
      <c r="AF58" s="47">
        <f t="shared" si="54"/>
        <v>226.79999999999995</v>
      </c>
      <c r="AG58" s="47">
        <f t="shared" si="54"/>
        <v>231.52499999999992</v>
      </c>
      <c r="AH58" s="47">
        <f t="shared" si="54"/>
        <v>236.24999999999989</v>
      </c>
      <c r="AI58" s="47">
        <f t="shared" si="54"/>
        <v>240.97499999999988</v>
      </c>
      <c r="AJ58" s="47">
        <f t="shared" si="54"/>
        <v>245.69999999999987</v>
      </c>
      <c r="AK58" s="47">
        <f t="shared" si="54"/>
        <v>250.42499999999984</v>
      </c>
      <c r="AL58" s="47">
        <f t="shared" si="55"/>
        <v>255.14999999999981</v>
      </c>
      <c r="AM58" s="47">
        <f t="shared" si="55"/>
        <v>259.87499999999977</v>
      </c>
      <c r="AN58" s="48">
        <f t="shared" si="55"/>
        <v>264.5999999999998</v>
      </c>
      <c r="AO58" s="47">
        <f t="shared" si="55"/>
        <v>264.5999999999998</v>
      </c>
      <c r="AP58" s="47">
        <f t="shared" si="55"/>
        <v>264.5999999999998</v>
      </c>
      <c r="AQ58" s="47">
        <f t="shared" si="55"/>
        <v>264.5999999999998</v>
      </c>
      <c r="AR58" s="47">
        <f t="shared" si="55"/>
        <v>264.5999999999998</v>
      </c>
      <c r="AS58" s="47">
        <f t="shared" si="55"/>
        <v>264.5999999999998</v>
      </c>
      <c r="AT58" s="47">
        <f t="shared" si="55"/>
        <v>264.5999999999998</v>
      </c>
      <c r="AU58" s="47">
        <f t="shared" si="55"/>
        <v>264.5999999999998</v>
      </c>
      <c r="AV58" s="47">
        <f t="shared" si="55"/>
        <v>264.5999999999998</v>
      </c>
      <c r="AW58" s="47">
        <f t="shared" si="55"/>
        <v>264.5999999999998</v>
      </c>
      <c r="AX58" s="47">
        <f t="shared" si="55"/>
        <v>264.5999999999998</v>
      </c>
      <c r="AY58" s="47">
        <f t="shared" si="55"/>
        <v>264.5999999999998</v>
      </c>
      <c r="AZ58" s="48">
        <f t="shared" si="55"/>
        <v>264.5999999999998</v>
      </c>
      <c r="BA58" s="47">
        <f t="shared" si="55"/>
        <v>264.5999999999998</v>
      </c>
      <c r="BB58" s="47">
        <f t="shared" si="56"/>
        <v>264.5999999999998</v>
      </c>
      <c r="BC58" s="47">
        <f t="shared" si="56"/>
        <v>264.5999999999998</v>
      </c>
      <c r="BD58" s="47">
        <f t="shared" si="56"/>
        <v>264.5999999999998</v>
      </c>
      <c r="BE58" s="47">
        <f t="shared" si="56"/>
        <v>264.5999999999998</v>
      </c>
      <c r="BF58" s="47">
        <f t="shared" si="56"/>
        <v>264.5999999999998</v>
      </c>
      <c r="BG58" s="47">
        <f t="shared" si="56"/>
        <v>264.5999999999998</v>
      </c>
      <c r="BH58" s="47">
        <f t="shared" si="56"/>
        <v>264.5999999999998</v>
      </c>
      <c r="BI58" s="47">
        <f t="shared" si="56"/>
        <v>264.5999999999998</v>
      </c>
      <c r="BJ58" s="47">
        <f t="shared" si="56"/>
        <v>264.5999999999998</v>
      </c>
      <c r="BK58" s="47">
        <f t="shared" si="56"/>
        <v>264.5999999999998</v>
      </c>
      <c r="BL58" s="48">
        <f t="shared" si="56"/>
        <v>264.5999999999998</v>
      </c>
      <c r="BM58" s="47">
        <f t="shared" si="56"/>
        <v>264.5999999999998</v>
      </c>
      <c r="BN58" s="47">
        <f t="shared" si="56"/>
        <v>264.5999999999998</v>
      </c>
      <c r="BO58" s="47">
        <f t="shared" si="56"/>
        <v>264.5999999999998</v>
      </c>
      <c r="BP58" s="47">
        <f t="shared" si="56"/>
        <v>264.5999999999998</v>
      </c>
      <c r="BQ58" s="47">
        <f t="shared" si="56"/>
        <v>264.5999999999998</v>
      </c>
      <c r="BR58" s="47">
        <f t="shared" si="57"/>
        <v>264.5999999999998</v>
      </c>
      <c r="BS58" s="47">
        <f t="shared" si="57"/>
        <v>264.5999999999998</v>
      </c>
      <c r="BT58" s="47">
        <f t="shared" si="57"/>
        <v>264.5999999999998</v>
      </c>
      <c r="BU58" s="47">
        <f t="shared" si="57"/>
        <v>264.5999999999998</v>
      </c>
      <c r="BV58" s="47">
        <f t="shared" si="57"/>
        <v>264.5999999999998</v>
      </c>
      <c r="BW58" s="47">
        <f t="shared" si="57"/>
        <v>264.5999999999998</v>
      </c>
      <c r="BX58" s="48">
        <f t="shared" si="57"/>
        <v>264.5999999999998</v>
      </c>
      <c r="BY58" s="47">
        <f t="shared" si="57"/>
        <v>264.5999999999998</v>
      </c>
      <c r="BZ58" s="47">
        <f t="shared" si="57"/>
        <v>264.5999999999998</v>
      </c>
      <c r="CA58" s="47">
        <f t="shared" si="57"/>
        <v>264.5999999999998</v>
      </c>
      <c r="CB58" s="47">
        <f t="shared" si="57"/>
        <v>264.5999999999998</v>
      </c>
      <c r="CC58" s="47">
        <f t="shared" si="57"/>
        <v>264.5999999999998</v>
      </c>
      <c r="CD58" s="47">
        <f t="shared" si="57"/>
        <v>264.5999999999998</v>
      </c>
      <c r="CE58" s="47">
        <f t="shared" si="57"/>
        <v>264.5999999999998</v>
      </c>
      <c r="CF58" s="47">
        <f t="shared" si="57"/>
        <v>264.5999999999998</v>
      </c>
      <c r="CG58" s="47">
        <f t="shared" si="57"/>
        <v>264.5999999999998</v>
      </c>
      <c r="CH58" s="47">
        <f t="shared" si="58"/>
        <v>264.5999999999998</v>
      </c>
      <c r="CI58" s="47">
        <f t="shared" si="58"/>
        <v>264.5999999999998</v>
      </c>
      <c r="CJ58" s="48">
        <f t="shared" si="58"/>
        <v>264.5999999999998</v>
      </c>
      <c r="CK58" s="47">
        <f t="shared" si="58"/>
        <v>264.5999999999998</v>
      </c>
      <c r="CL58" s="47">
        <f t="shared" si="58"/>
        <v>264.5999999999998</v>
      </c>
      <c r="CM58" s="47">
        <f t="shared" si="58"/>
        <v>264.5999999999998</v>
      </c>
      <c r="CN58" s="47">
        <f t="shared" si="58"/>
        <v>264.5999999999998</v>
      </c>
      <c r="CO58" s="47">
        <f t="shared" si="58"/>
        <v>264.5999999999998</v>
      </c>
      <c r="CP58" s="47">
        <f t="shared" si="58"/>
        <v>264.5999999999998</v>
      </c>
      <c r="CQ58" s="47">
        <f t="shared" si="58"/>
        <v>264.5999999999998</v>
      </c>
      <c r="CR58" s="47">
        <f t="shared" si="58"/>
        <v>264.5999999999998</v>
      </c>
      <c r="CS58" s="47">
        <f t="shared" si="58"/>
        <v>264.5999999999998</v>
      </c>
      <c r="CT58" s="47">
        <f t="shared" si="58"/>
        <v>264.5999999999998</v>
      </c>
      <c r="CU58" s="47">
        <f t="shared" si="58"/>
        <v>264.5999999999998</v>
      </c>
      <c r="CV58" s="48">
        <f t="shared" si="58"/>
        <v>264.5999999999998</v>
      </c>
      <c r="CW58" s="47">
        <f t="shared" si="58"/>
        <v>264.5999999999998</v>
      </c>
      <c r="CX58" s="47">
        <f t="shared" si="59"/>
        <v>264.5999999999998</v>
      </c>
      <c r="CY58" s="47">
        <f t="shared" si="59"/>
        <v>264.5999999999998</v>
      </c>
      <c r="CZ58" s="47">
        <f t="shared" si="59"/>
        <v>264.5999999999998</v>
      </c>
      <c r="DA58" s="47">
        <f t="shared" si="59"/>
        <v>264.5999999999998</v>
      </c>
      <c r="DB58" s="47">
        <f t="shared" si="59"/>
        <v>264.5999999999998</v>
      </c>
      <c r="DC58" s="47">
        <f t="shared" si="59"/>
        <v>264.5999999999998</v>
      </c>
      <c r="DD58" s="47">
        <f t="shared" si="59"/>
        <v>264.5999999999998</v>
      </c>
      <c r="DE58" s="47">
        <f t="shared" si="59"/>
        <v>264.5999999999998</v>
      </c>
      <c r="DF58" s="47">
        <f t="shared" si="59"/>
        <v>264.5999999999998</v>
      </c>
      <c r="DG58" s="47">
        <f t="shared" si="59"/>
        <v>264.5999999999998</v>
      </c>
      <c r="DH58" s="48">
        <f t="shared" si="59"/>
        <v>264.5999999999998</v>
      </c>
      <c r="DI58" s="47">
        <f t="shared" si="59"/>
        <v>264.5999999999998</v>
      </c>
      <c r="DJ58" s="47">
        <f t="shared" si="59"/>
        <v>264.5999999999998</v>
      </c>
      <c r="DK58" s="47">
        <f t="shared" si="59"/>
        <v>264.5999999999998</v>
      </c>
      <c r="DL58" s="47">
        <f t="shared" si="59"/>
        <v>264.5999999999998</v>
      </c>
      <c r="DM58" s="47">
        <f t="shared" si="59"/>
        <v>264.5999999999998</v>
      </c>
      <c r="DN58" s="47">
        <f t="shared" si="60"/>
        <v>264.5999999999998</v>
      </c>
      <c r="DO58" s="47">
        <f t="shared" si="60"/>
        <v>264.5999999999998</v>
      </c>
      <c r="DP58" s="47">
        <f t="shared" si="60"/>
        <v>264.5999999999998</v>
      </c>
      <c r="DQ58" s="47">
        <f t="shared" si="60"/>
        <v>264.5999999999998</v>
      </c>
      <c r="DR58" s="47">
        <f t="shared" si="60"/>
        <v>264.5999999999998</v>
      </c>
      <c r="DS58" s="47">
        <f t="shared" si="60"/>
        <v>264.5999999999998</v>
      </c>
      <c r="DT58" s="47">
        <f t="shared" si="60"/>
        <v>264.5999999999998</v>
      </c>
      <c r="DU58" s="49">
        <f t="shared" si="61"/>
        <v>226.8</v>
      </c>
      <c r="DV58" s="50">
        <f t="shared" si="61"/>
        <v>1767.1499999999996</v>
      </c>
      <c r="DW58" s="50">
        <f t="shared" si="61"/>
        <v>2863.3499999999981</v>
      </c>
      <c r="DX58" s="50">
        <f t="shared" si="61"/>
        <v>3175.1999999999985</v>
      </c>
      <c r="DY58" s="50">
        <f t="shared" si="61"/>
        <v>3175.1999999999985</v>
      </c>
      <c r="DZ58" s="50">
        <f t="shared" si="61"/>
        <v>3175.1999999999985</v>
      </c>
      <c r="EA58" s="50">
        <f t="shared" si="61"/>
        <v>3175.1999999999985</v>
      </c>
      <c r="EB58" s="50">
        <f t="shared" si="61"/>
        <v>3175.1999999999985</v>
      </c>
      <c r="EC58" s="50">
        <f t="shared" si="61"/>
        <v>3175.1999999999985</v>
      </c>
      <c r="ED58" s="51">
        <f t="shared" si="61"/>
        <v>3175.1999999999985</v>
      </c>
    </row>
    <row r="59" spans="2:134">
      <c r="B59" s="5" t="s">
        <v>40</v>
      </c>
      <c r="D59" s="40">
        <v>4</v>
      </c>
      <c r="E59" s="47">
        <f t="shared" si="62"/>
        <v>0</v>
      </c>
      <c r="F59" s="47">
        <f t="shared" si="53"/>
        <v>0</v>
      </c>
      <c r="G59" s="47">
        <f t="shared" si="53"/>
        <v>0</v>
      </c>
      <c r="H59" s="47">
        <f t="shared" si="53"/>
        <v>0</v>
      </c>
      <c r="I59" s="47">
        <f t="shared" si="53"/>
        <v>0</v>
      </c>
      <c r="J59" s="47">
        <f t="shared" si="53"/>
        <v>0</v>
      </c>
      <c r="K59" s="47">
        <f t="shared" si="53"/>
        <v>0</v>
      </c>
      <c r="L59" s="47">
        <f t="shared" si="53"/>
        <v>8.64</v>
      </c>
      <c r="M59" s="47">
        <f t="shared" si="53"/>
        <v>17.28</v>
      </c>
      <c r="N59" s="47">
        <f t="shared" si="53"/>
        <v>25.92</v>
      </c>
      <c r="O59" s="47">
        <f t="shared" si="53"/>
        <v>34.56</v>
      </c>
      <c r="P59" s="48">
        <f t="shared" si="53"/>
        <v>43.2</v>
      </c>
      <c r="Q59" s="47">
        <f t="shared" si="53"/>
        <v>49.5</v>
      </c>
      <c r="R59" s="47">
        <f t="shared" si="53"/>
        <v>55.8</v>
      </c>
      <c r="S59" s="47">
        <f t="shared" si="53"/>
        <v>62.099999999999994</v>
      </c>
      <c r="T59" s="47">
        <f t="shared" si="53"/>
        <v>68.399999999999991</v>
      </c>
      <c r="U59" s="47">
        <f t="shared" si="53"/>
        <v>74.699999999999989</v>
      </c>
      <c r="V59" s="47">
        <f t="shared" si="54"/>
        <v>80.999999999999986</v>
      </c>
      <c r="W59" s="47">
        <f t="shared" si="54"/>
        <v>87.299999999999983</v>
      </c>
      <c r="X59" s="47">
        <f t="shared" si="54"/>
        <v>93.59999999999998</v>
      </c>
      <c r="Y59" s="47">
        <f t="shared" si="54"/>
        <v>99.899999999999977</v>
      </c>
      <c r="Z59" s="47">
        <f t="shared" si="54"/>
        <v>106.19999999999997</v>
      </c>
      <c r="AA59" s="47">
        <f t="shared" si="54"/>
        <v>112.49999999999997</v>
      </c>
      <c r="AB59" s="48">
        <f t="shared" si="54"/>
        <v>118.79999999999997</v>
      </c>
      <c r="AC59" s="47">
        <f t="shared" si="54"/>
        <v>121.49999999999997</v>
      </c>
      <c r="AD59" s="47">
        <f t="shared" si="54"/>
        <v>124.19999999999997</v>
      </c>
      <c r="AE59" s="47">
        <f t="shared" si="54"/>
        <v>126.89999999999998</v>
      </c>
      <c r="AF59" s="47">
        <f t="shared" si="54"/>
        <v>129.59999999999997</v>
      </c>
      <c r="AG59" s="47">
        <f t="shared" si="54"/>
        <v>132.29999999999995</v>
      </c>
      <c r="AH59" s="47">
        <f t="shared" si="54"/>
        <v>134.99999999999994</v>
      </c>
      <c r="AI59" s="47">
        <f t="shared" si="54"/>
        <v>137.69999999999993</v>
      </c>
      <c r="AJ59" s="47">
        <f t="shared" si="54"/>
        <v>140.39999999999992</v>
      </c>
      <c r="AK59" s="47">
        <f t="shared" si="54"/>
        <v>143.09999999999991</v>
      </c>
      <c r="AL59" s="47">
        <f t="shared" si="55"/>
        <v>145.7999999999999</v>
      </c>
      <c r="AM59" s="47">
        <f t="shared" si="55"/>
        <v>148.49999999999989</v>
      </c>
      <c r="AN59" s="48">
        <f t="shared" si="55"/>
        <v>151.19999999999987</v>
      </c>
      <c r="AO59" s="47">
        <f t="shared" si="55"/>
        <v>151.19999999999987</v>
      </c>
      <c r="AP59" s="47">
        <f t="shared" si="55"/>
        <v>151.19999999999987</v>
      </c>
      <c r="AQ59" s="47">
        <f t="shared" si="55"/>
        <v>151.19999999999987</v>
      </c>
      <c r="AR59" s="47">
        <f t="shared" si="55"/>
        <v>151.19999999999987</v>
      </c>
      <c r="AS59" s="47">
        <f t="shared" si="55"/>
        <v>151.19999999999987</v>
      </c>
      <c r="AT59" s="47">
        <f t="shared" si="55"/>
        <v>151.19999999999987</v>
      </c>
      <c r="AU59" s="47">
        <f t="shared" si="55"/>
        <v>151.19999999999987</v>
      </c>
      <c r="AV59" s="47">
        <f t="shared" si="55"/>
        <v>151.19999999999987</v>
      </c>
      <c r="AW59" s="47">
        <f t="shared" si="55"/>
        <v>151.19999999999987</v>
      </c>
      <c r="AX59" s="47">
        <f t="shared" si="55"/>
        <v>151.19999999999987</v>
      </c>
      <c r="AY59" s="47">
        <f t="shared" si="55"/>
        <v>151.19999999999987</v>
      </c>
      <c r="AZ59" s="48">
        <f t="shared" si="55"/>
        <v>151.19999999999987</v>
      </c>
      <c r="BA59" s="47">
        <f t="shared" si="55"/>
        <v>151.19999999999987</v>
      </c>
      <c r="BB59" s="47">
        <f t="shared" si="56"/>
        <v>151.19999999999987</v>
      </c>
      <c r="BC59" s="47">
        <f t="shared" si="56"/>
        <v>151.19999999999987</v>
      </c>
      <c r="BD59" s="47">
        <f t="shared" si="56"/>
        <v>151.19999999999987</v>
      </c>
      <c r="BE59" s="47">
        <f t="shared" si="56"/>
        <v>151.19999999999987</v>
      </c>
      <c r="BF59" s="47">
        <f t="shared" si="56"/>
        <v>151.19999999999987</v>
      </c>
      <c r="BG59" s="47">
        <f t="shared" si="56"/>
        <v>151.19999999999987</v>
      </c>
      <c r="BH59" s="47">
        <f t="shared" si="56"/>
        <v>151.19999999999987</v>
      </c>
      <c r="BI59" s="47">
        <f t="shared" si="56"/>
        <v>151.19999999999987</v>
      </c>
      <c r="BJ59" s="47">
        <f t="shared" si="56"/>
        <v>151.19999999999987</v>
      </c>
      <c r="BK59" s="47">
        <f t="shared" si="56"/>
        <v>151.19999999999987</v>
      </c>
      <c r="BL59" s="48">
        <f t="shared" si="56"/>
        <v>151.19999999999987</v>
      </c>
      <c r="BM59" s="47">
        <f t="shared" si="56"/>
        <v>151.19999999999987</v>
      </c>
      <c r="BN59" s="47">
        <f t="shared" si="56"/>
        <v>151.19999999999987</v>
      </c>
      <c r="BO59" s="47">
        <f t="shared" si="56"/>
        <v>151.19999999999987</v>
      </c>
      <c r="BP59" s="47">
        <f t="shared" si="56"/>
        <v>151.19999999999987</v>
      </c>
      <c r="BQ59" s="47">
        <f t="shared" si="56"/>
        <v>151.19999999999987</v>
      </c>
      <c r="BR59" s="47">
        <f t="shared" si="57"/>
        <v>151.19999999999987</v>
      </c>
      <c r="BS59" s="47">
        <f t="shared" si="57"/>
        <v>151.19999999999987</v>
      </c>
      <c r="BT59" s="47">
        <f t="shared" si="57"/>
        <v>151.19999999999987</v>
      </c>
      <c r="BU59" s="47">
        <f t="shared" si="57"/>
        <v>151.19999999999987</v>
      </c>
      <c r="BV59" s="47">
        <f t="shared" si="57"/>
        <v>151.19999999999987</v>
      </c>
      <c r="BW59" s="47">
        <f t="shared" si="57"/>
        <v>151.19999999999987</v>
      </c>
      <c r="BX59" s="48">
        <f t="shared" si="57"/>
        <v>151.19999999999987</v>
      </c>
      <c r="BY59" s="47">
        <f t="shared" si="57"/>
        <v>151.19999999999987</v>
      </c>
      <c r="BZ59" s="47">
        <f t="shared" si="57"/>
        <v>151.19999999999987</v>
      </c>
      <c r="CA59" s="47">
        <f t="shared" si="57"/>
        <v>151.19999999999987</v>
      </c>
      <c r="CB59" s="47">
        <f t="shared" si="57"/>
        <v>151.19999999999987</v>
      </c>
      <c r="CC59" s="47">
        <f t="shared" si="57"/>
        <v>151.19999999999987</v>
      </c>
      <c r="CD59" s="47">
        <f t="shared" si="57"/>
        <v>151.19999999999987</v>
      </c>
      <c r="CE59" s="47">
        <f t="shared" si="57"/>
        <v>151.19999999999987</v>
      </c>
      <c r="CF59" s="47">
        <f t="shared" si="57"/>
        <v>151.19999999999987</v>
      </c>
      <c r="CG59" s="47">
        <f t="shared" si="57"/>
        <v>151.19999999999987</v>
      </c>
      <c r="CH59" s="47">
        <f t="shared" si="58"/>
        <v>151.19999999999987</v>
      </c>
      <c r="CI59" s="47">
        <f t="shared" si="58"/>
        <v>151.19999999999987</v>
      </c>
      <c r="CJ59" s="48">
        <f t="shared" si="58"/>
        <v>151.19999999999987</v>
      </c>
      <c r="CK59" s="47">
        <f t="shared" si="58"/>
        <v>151.19999999999987</v>
      </c>
      <c r="CL59" s="47">
        <f t="shared" si="58"/>
        <v>151.19999999999987</v>
      </c>
      <c r="CM59" s="47">
        <f t="shared" si="58"/>
        <v>151.19999999999987</v>
      </c>
      <c r="CN59" s="47">
        <f t="shared" si="58"/>
        <v>151.19999999999987</v>
      </c>
      <c r="CO59" s="47">
        <f t="shared" si="58"/>
        <v>151.19999999999987</v>
      </c>
      <c r="CP59" s="47">
        <f t="shared" si="58"/>
        <v>151.19999999999987</v>
      </c>
      <c r="CQ59" s="47">
        <f t="shared" si="58"/>
        <v>151.19999999999987</v>
      </c>
      <c r="CR59" s="47">
        <f t="shared" si="58"/>
        <v>151.19999999999987</v>
      </c>
      <c r="CS59" s="47">
        <f t="shared" si="58"/>
        <v>151.19999999999987</v>
      </c>
      <c r="CT59" s="47">
        <f t="shared" si="58"/>
        <v>151.19999999999987</v>
      </c>
      <c r="CU59" s="47">
        <f t="shared" si="58"/>
        <v>151.19999999999987</v>
      </c>
      <c r="CV59" s="48">
        <f t="shared" si="58"/>
        <v>151.19999999999987</v>
      </c>
      <c r="CW59" s="47">
        <f t="shared" si="58"/>
        <v>151.19999999999987</v>
      </c>
      <c r="CX59" s="47">
        <f t="shared" si="59"/>
        <v>151.19999999999987</v>
      </c>
      <c r="CY59" s="47">
        <f t="shared" si="59"/>
        <v>151.19999999999987</v>
      </c>
      <c r="CZ59" s="47">
        <f t="shared" si="59"/>
        <v>151.19999999999987</v>
      </c>
      <c r="DA59" s="47">
        <f t="shared" si="59"/>
        <v>151.19999999999987</v>
      </c>
      <c r="DB59" s="47">
        <f t="shared" si="59"/>
        <v>151.19999999999987</v>
      </c>
      <c r="DC59" s="47">
        <f t="shared" si="59"/>
        <v>151.19999999999987</v>
      </c>
      <c r="DD59" s="47">
        <f t="shared" si="59"/>
        <v>151.19999999999987</v>
      </c>
      <c r="DE59" s="47">
        <f t="shared" si="59"/>
        <v>151.19999999999987</v>
      </c>
      <c r="DF59" s="47">
        <f t="shared" si="59"/>
        <v>151.19999999999987</v>
      </c>
      <c r="DG59" s="47">
        <f t="shared" si="59"/>
        <v>151.19999999999987</v>
      </c>
      <c r="DH59" s="48">
        <f t="shared" si="59"/>
        <v>151.19999999999987</v>
      </c>
      <c r="DI59" s="47">
        <f t="shared" si="59"/>
        <v>151.19999999999987</v>
      </c>
      <c r="DJ59" s="47">
        <f t="shared" si="59"/>
        <v>151.19999999999987</v>
      </c>
      <c r="DK59" s="47">
        <f t="shared" si="59"/>
        <v>151.19999999999987</v>
      </c>
      <c r="DL59" s="47">
        <f t="shared" si="59"/>
        <v>151.19999999999987</v>
      </c>
      <c r="DM59" s="47">
        <f t="shared" si="59"/>
        <v>151.19999999999987</v>
      </c>
      <c r="DN59" s="47">
        <f t="shared" si="60"/>
        <v>151.19999999999987</v>
      </c>
      <c r="DO59" s="47">
        <f t="shared" si="60"/>
        <v>151.19999999999987</v>
      </c>
      <c r="DP59" s="47">
        <f t="shared" si="60"/>
        <v>151.19999999999987</v>
      </c>
      <c r="DQ59" s="47">
        <f t="shared" si="60"/>
        <v>151.19999999999987</v>
      </c>
      <c r="DR59" s="47">
        <f t="shared" si="60"/>
        <v>151.19999999999987</v>
      </c>
      <c r="DS59" s="47">
        <f t="shared" si="60"/>
        <v>151.19999999999987</v>
      </c>
      <c r="DT59" s="47">
        <f t="shared" si="60"/>
        <v>151.19999999999987</v>
      </c>
      <c r="DU59" s="49">
        <f t="shared" si="61"/>
        <v>129.60000000000002</v>
      </c>
      <c r="DV59" s="50">
        <f t="shared" si="61"/>
        <v>1009.7999999999998</v>
      </c>
      <c r="DW59" s="50">
        <f t="shared" si="61"/>
        <v>1636.1999999999994</v>
      </c>
      <c r="DX59" s="50">
        <f t="shared" si="61"/>
        <v>1814.399999999998</v>
      </c>
      <c r="DY59" s="50">
        <f t="shared" si="61"/>
        <v>1814.399999999998</v>
      </c>
      <c r="DZ59" s="50">
        <f t="shared" si="61"/>
        <v>1814.399999999998</v>
      </c>
      <c r="EA59" s="50">
        <f t="shared" si="61"/>
        <v>1814.399999999998</v>
      </c>
      <c r="EB59" s="50">
        <f t="shared" si="61"/>
        <v>1814.399999999998</v>
      </c>
      <c r="EC59" s="50">
        <f t="shared" si="61"/>
        <v>1814.399999999998</v>
      </c>
      <c r="ED59" s="51">
        <f t="shared" si="61"/>
        <v>1814.399999999998</v>
      </c>
    </row>
    <row r="60" spans="2:134">
      <c r="B60" s="10" t="s">
        <v>41</v>
      </c>
      <c r="C60" s="11"/>
      <c r="D60" s="53">
        <v>2</v>
      </c>
      <c r="E60" s="103">
        <f t="shared" si="62"/>
        <v>0</v>
      </c>
      <c r="F60" s="103">
        <f t="shared" si="53"/>
        <v>0</v>
      </c>
      <c r="G60" s="103">
        <f t="shared" si="53"/>
        <v>0</v>
      </c>
      <c r="H60" s="103">
        <f t="shared" si="53"/>
        <v>0</v>
      </c>
      <c r="I60" s="103">
        <f t="shared" si="53"/>
        <v>0</v>
      </c>
      <c r="J60" s="103">
        <f t="shared" si="53"/>
        <v>0</v>
      </c>
      <c r="K60" s="103">
        <f t="shared" si="53"/>
        <v>0</v>
      </c>
      <c r="L60" s="103">
        <f t="shared" si="53"/>
        <v>4.32</v>
      </c>
      <c r="M60" s="103">
        <f t="shared" si="53"/>
        <v>8.64</v>
      </c>
      <c r="N60" s="103">
        <f t="shared" si="53"/>
        <v>12.96</v>
      </c>
      <c r="O60" s="103">
        <f t="shared" si="53"/>
        <v>17.28</v>
      </c>
      <c r="P60" s="104">
        <f t="shared" si="53"/>
        <v>21.6</v>
      </c>
      <c r="Q60" s="103">
        <f t="shared" si="53"/>
        <v>24.75</v>
      </c>
      <c r="R60" s="103">
        <f t="shared" si="53"/>
        <v>27.9</v>
      </c>
      <c r="S60" s="103">
        <f t="shared" si="53"/>
        <v>31.049999999999997</v>
      </c>
      <c r="T60" s="103">
        <f t="shared" si="53"/>
        <v>34.199999999999996</v>
      </c>
      <c r="U60" s="103">
        <f t="shared" si="53"/>
        <v>37.349999999999994</v>
      </c>
      <c r="V60" s="103">
        <f t="shared" si="54"/>
        <v>40.499999999999993</v>
      </c>
      <c r="W60" s="103">
        <f t="shared" si="54"/>
        <v>43.649999999999991</v>
      </c>
      <c r="X60" s="103">
        <f t="shared" si="54"/>
        <v>46.79999999999999</v>
      </c>
      <c r="Y60" s="103">
        <f t="shared" si="54"/>
        <v>49.949999999999989</v>
      </c>
      <c r="Z60" s="103">
        <f t="shared" si="54"/>
        <v>53.099999999999987</v>
      </c>
      <c r="AA60" s="103">
        <f t="shared" si="54"/>
        <v>56.249999999999986</v>
      </c>
      <c r="AB60" s="104">
        <f t="shared" si="54"/>
        <v>59.399999999999984</v>
      </c>
      <c r="AC60" s="103">
        <f t="shared" si="54"/>
        <v>60.749999999999986</v>
      </c>
      <c r="AD60" s="103">
        <f t="shared" si="54"/>
        <v>62.099999999999987</v>
      </c>
      <c r="AE60" s="103">
        <f t="shared" si="54"/>
        <v>63.449999999999989</v>
      </c>
      <c r="AF60" s="103">
        <f t="shared" si="54"/>
        <v>64.799999999999983</v>
      </c>
      <c r="AG60" s="103">
        <f t="shared" si="54"/>
        <v>66.149999999999977</v>
      </c>
      <c r="AH60" s="103">
        <f t="shared" si="54"/>
        <v>67.499999999999972</v>
      </c>
      <c r="AI60" s="103">
        <f t="shared" si="54"/>
        <v>68.849999999999966</v>
      </c>
      <c r="AJ60" s="103">
        <f t="shared" si="54"/>
        <v>70.19999999999996</v>
      </c>
      <c r="AK60" s="103">
        <f t="shared" si="54"/>
        <v>71.549999999999955</v>
      </c>
      <c r="AL60" s="103">
        <f t="shared" si="55"/>
        <v>72.899999999999949</v>
      </c>
      <c r="AM60" s="103">
        <f t="shared" si="55"/>
        <v>74.249999999999943</v>
      </c>
      <c r="AN60" s="104">
        <f t="shared" si="55"/>
        <v>75.599999999999937</v>
      </c>
      <c r="AO60" s="103">
        <f t="shared" si="55"/>
        <v>75.599999999999937</v>
      </c>
      <c r="AP60" s="103">
        <f t="shared" si="55"/>
        <v>75.599999999999937</v>
      </c>
      <c r="AQ60" s="103">
        <f t="shared" si="55"/>
        <v>75.599999999999937</v>
      </c>
      <c r="AR60" s="103">
        <f t="shared" si="55"/>
        <v>75.599999999999937</v>
      </c>
      <c r="AS60" s="103">
        <f t="shared" si="55"/>
        <v>75.599999999999937</v>
      </c>
      <c r="AT60" s="103">
        <f t="shared" si="55"/>
        <v>75.599999999999937</v>
      </c>
      <c r="AU60" s="103">
        <f t="shared" si="55"/>
        <v>75.599999999999937</v>
      </c>
      <c r="AV60" s="103">
        <f t="shared" si="55"/>
        <v>75.599999999999937</v>
      </c>
      <c r="AW60" s="103">
        <f t="shared" si="55"/>
        <v>75.599999999999937</v>
      </c>
      <c r="AX60" s="103">
        <f t="shared" si="55"/>
        <v>75.599999999999937</v>
      </c>
      <c r="AY60" s="103">
        <f t="shared" si="55"/>
        <v>75.599999999999937</v>
      </c>
      <c r="AZ60" s="104">
        <f t="shared" si="55"/>
        <v>75.599999999999937</v>
      </c>
      <c r="BA60" s="103">
        <f t="shared" si="55"/>
        <v>75.599999999999937</v>
      </c>
      <c r="BB60" s="103">
        <f t="shared" si="56"/>
        <v>75.599999999999937</v>
      </c>
      <c r="BC60" s="103">
        <f t="shared" si="56"/>
        <v>75.599999999999937</v>
      </c>
      <c r="BD60" s="103">
        <f t="shared" si="56"/>
        <v>75.599999999999937</v>
      </c>
      <c r="BE60" s="103">
        <f t="shared" si="56"/>
        <v>75.599999999999937</v>
      </c>
      <c r="BF60" s="103">
        <f t="shared" si="56"/>
        <v>75.599999999999937</v>
      </c>
      <c r="BG60" s="103">
        <f t="shared" si="56"/>
        <v>75.599999999999937</v>
      </c>
      <c r="BH60" s="103">
        <f t="shared" si="56"/>
        <v>75.599999999999937</v>
      </c>
      <c r="BI60" s="103">
        <f t="shared" si="56"/>
        <v>75.599999999999937</v>
      </c>
      <c r="BJ60" s="103">
        <f t="shared" si="56"/>
        <v>75.599999999999937</v>
      </c>
      <c r="BK60" s="103">
        <f t="shared" si="56"/>
        <v>75.599999999999937</v>
      </c>
      <c r="BL60" s="104">
        <f t="shared" si="56"/>
        <v>75.599999999999937</v>
      </c>
      <c r="BM60" s="103">
        <f t="shared" si="56"/>
        <v>75.599999999999937</v>
      </c>
      <c r="BN60" s="103">
        <f t="shared" si="56"/>
        <v>75.599999999999937</v>
      </c>
      <c r="BO60" s="103">
        <f t="shared" si="56"/>
        <v>75.599999999999937</v>
      </c>
      <c r="BP60" s="103">
        <f t="shared" si="56"/>
        <v>75.599999999999937</v>
      </c>
      <c r="BQ60" s="103">
        <f t="shared" si="56"/>
        <v>75.599999999999937</v>
      </c>
      <c r="BR60" s="103">
        <f t="shared" si="57"/>
        <v>75.599999999999937</v>
      </c>
      <c r="BS60" s="103">
        <f t="shared" si="57"/>
        <v>75.599999999999937</v>
      </c>
      <c r="BT60" s="103">
        <f t="shared" si="57"/>
        <v>75.599999999999937</v>
      </c>
      <c r="BU60" s="103">
        <f t="shared" si="57"/>
        <v>75.599999999999937</v>
      </c>
      <c r="BV60" s="103">
        <f t="shared" si="57"/>
        <v>75.599999999999937</v>
      </c>
      <c r="BW60" s="103">
        <f t="shared" si="57"/>
        <v>75.599999999999937</v>
      </c>
      <c r="BX60" s="104">
        <f t="shared" si="57"/>
        <v>75.599999999999937</v>
      </c>
      <c r="BY60" s="103">
        <f t="shared" si="57"/>
        <v>75.599999999999937</v>
      </c>
      <c r="BZ60" s="103">
        <f t="shared" si="57"/>
        <v>75.599999999999937</v>
      </c>
      <c r="CA60" s="103">
        <f t="shared" si="57"/>
        <v>75.599999999999937</v>
      </c>
      <c r="CB60" s="103">
        <f t="shared" si="57"/>
        <v>75.599999999999937</v>
      </c>
      <c r="CC60" s="103">
        <f t="shared" si="57"/>
        <v>75.599999999999937</v>
      </c>
      <c r="CD60" s="103">
        <f t="shared" si="57"/>
        <v>75.599999999999937</v>
      </c>
      <c r="CE60" s="103">
        <f t="shared" si="57"/>
        <v>75.599999999999937</v>
      </c>
      <c r="CF60" s="103">
        <f t="shared" si="57"/>
        <v>75.599999999999937</v>
      </c>
      <c r="CG60" s="103">
        <f t="shared" si="57"/>
        <v>75.599999999999937</v>
      </c>
      <c r="CH60" s="103">
        <f t="shared" si="58"/>
        <v>75.599999999999937</v>
      </c>
      <c r="CI60" s="103">
        <f t="shared" si="58"/>
        <v>75.599999999999937</v>
      </c>
      <c r="CJ60" s="104">
        <f t="shared" si="58"/>
        <v>75.599999999999937</v>
      </c>
      <c r="CK60" s="103">
        <f t="shared" si="58"/>
        <v>75.599999999999937</v>
      </c>
      <c r="CL60" s="103">
        <f t="shared" si="58"/>
        <v>75.599999999999937</v>
      </c>
      <c r="CM60" s="103">
        <f t="shared" si="58"/>
        <v>75.599999999999937</v>
      </c>
      <c r="CN60" s="103">
        <f t="shared" si="58"/>
        <v>75.599999999999937</v>
      </c>
      <c r="CO60" s="103">
        <f t="shared" si="58"/>
        <v>75.599999999999937</v>
      </c>
      <c r="CP60" s="103">
        <f t="shared" si="58"/>
        <v>75.599999999999937</v>
      </c>
      <c r="CQ60" s="103">
        <f t="shared" si="58"/>
        <v>75.599999999999937</v>
      </c>
      <c r="CR60" s="103">
        <f t="shared" si="58"/>
        <v>75.599999999999937</v>
      </c>
      <c r="CS60" s="103">
        <f t="shared" si="58"/>
        <v>75.599999999999937</v>
      </c>
      <c r="CT60" s="103">
        <f t="shared" si="58"/>
        <v>75.599999999999937</v>
      </c>
      <c r="CU60" s="103">
        <f t="shared" si="58"/>
        <v>75.599999999999937</v>
      </c>
      <c r="CV60" s="104">
        <f t="shared" si="58"/>
        <v>75.599999999999937</v>
      </c>
      <c r="CW60" s="103">
        <f t="shared" si="58"/>
        <v>75.599999999999937</v>
      </c>
      <c r="CX60" s="103">
        <f t="shared" si="59"/>
        <v>75.599999999999937</v>
      </c>
      <c r="CY60" s="103">
        <f t="shared" si="59"/>
        <v>75.599999999999937</v>
      </c>
      <c r="CZ60" s="103">
        <f t="shared" si="59"/>
        <v>75.599999999999937</v>
      </c>
      <c r="DA60" s="103">
        <f t="shared" si="59"/>
        <v>75.599999999999937</v>
      </c>
      <c r="DB60" s="103">
        <f t="shared" si="59"/>
        <v>75.599999999999937</v>
      </c>
      <c r="DC60" s="103">
        <f t="shared" si="59"/>
        <v>75.599999999999937</v>
      </c>
      <c r="DD60" s="103">
        <f t="shared" si="59"/>
        <v>75.599999999999937</v>
      </c>
      <c r="DE60" s="103">
        <f t="shared" si="59"/>
        <v>75.599999999999937</v>
      </c>
      <c r="DF60" s="103">
        <f t="shared" si="59"/>
        <v>75.599999999999937</v>
      </c>
      <c r="DG60" s="103">
        <f t="shared" si="59"/>
        <v>75.599999999999937</v>
      </c>
      <c r="DH60" s="104">
        <f t="shared" si="59"/>
        <v>75.599999999999937</v>
      </c>
      <c r="DI60" s="103">
        <f t="shared" si="59"/>
        <v>75.599999999999937</v>
      </c>
      <c r="DJ60" s="103">
        <f t="shared" si="59"/>
        <v>75.599999999999937</v>
      </c>
      <c r="DK60" s="103">
        <f t="shared" si="59"/>
        <v>75.599999999999937</v>
      </c>
      <c r="DL60" s="103">
        <f t="shared" si="59"/>
        <v>75.599999999999937</v>
      </c>
      <c r="DM60" s="103">
        <f t="shared" si="59"/>
        <v>75.599999999999937</v>
      </c>
      <c r="DN60" s="103">
        <f t="shared" si="60"/>
        <v>75.599999999999937</v>
      </c>
      <c r="DO60" s="103">
        <f t="shared" si="60"/>
        <v>75.599999999999937</v>
      </c>
      <c r="DP60" s="103">
        <f t="shared" si="60"/>
        <v>75.599999999999937</v>
      </c>
      <c r="DQ60" s="103">
        <f t="shared" si="60"/>
        <v>75.599999999999937</v>
      </c>
      <c r="DR60" s="103">
        <f t="shared" si="60"/>
        <v>75.599999999999937</v>
      </c>
      <c r="DS60" s="103">
        <f t="shared" si="60"/>
        <v>75.599999999999937</v>
      </c>
      <c r="DT60" s="103">
        <f t="shared" si="60"/>
        <v>75.599999999999937</v>
      </c>
      <c r="DU60" s="56">
        <f t="shared" si="61"/>
        <v>64.800000000000011</v>
      </c>
      <c r="DV60" s="57">
        <f t="shared" si="61"/>
        <v>504.89999999999992</v>
      </c>
      <c r="DW60" s="57">
        <f t="shared" si="61"/>
        <v>818.09999999999968</v>
      </c>
      <c r="DX60" s="57">
        <f t="shared" si="61"/>
        <v>907.19999999999902</v>
      </c>
      <c r="DY60" s="57">
        <f t="shared" si="61"/>
        <v>907.19999999999902</v>
      </c>
      <c r="DZ60" s="57">
        <f t="shared" si="61"/>
        <v>907.19999999999902</v>
      </c>
      <c r="EA60" s="57">
        <f t="shared" si="61"/>
        <v>907.19999999999902</v>
      </c>
      <c r="EB60" s="57">
        <f t="shared" si="61"/>
        <v>907.19999999999902</v>
      </c>
      <c r="EC60" s="57">
        <f t="shared" si="61"/>
        <v>907.19999999999902</v>
      </c>
      <c r="ED60" s="58">
        <f t="shared" si="61"/>
        <v>907.19999999999902</v>
      </c>
    </row>
    <row r="61" spans="2:134">
      <c r="B61" s="5" t="s">
        <v>15</v>
      </c>
      <c r="E61" s="47">
        <f t="shared" ref="E61:BP61" si="63">SUBTOTAL(9,E57:E60)</f>
        <v>0</v>
      </c>
      <c r="F61" s="47">
        <f t="shared" si="63"/>
        <v>0</v>
      </c>
      <c r="G61" s="47">
        <f t="shared" si="63"/>
        <v>0</v>
      </c>
      <c r="H61" s="47">
        <f t="shared" si="63"/>
        <v>0</v>
      </c>
      <c r="I61" s="47">
        <f t="shared" si="63"/>
        <v>0</v>
      </c>
      <c r="J61" s="47">
        <f t="shared" si="63"/>
        <v>0</v>
      </c>
      <c r="K61" s="47">
        <f t="shared" si="63"/>
        <v>0</v>
      </c>
      <c r="L61" s="47">
        <f t="shared" si="63"/>
        <v>30.240000000000002</v>
      </c>
      <c r="M61" s="47">
        <f t="shared" si="63"/>
        <v>60.480000000000004</v>
      </c>
      <c r="N61" s="47">
        <f t="shared" si="63"/>
        <v>90.72</v>
      </c>
      <c r="O61" s="47">
        <f t="shared" si="63"/>
        <v>120.96000000000001</v>
      </c>
      <c r="P61" s="48">
        <f t="shared" si="63"/>
        <v>151.20000000000002</v>
      </c>
      <c r="Q61" s="47">
        <f t="shared" si="63"/>
        <v>173.25</v>
      </c>
      <c r="R61" s="47">
        <f t="shared" si="63"/>
        <v>195.29999999999998</v>
      </c>
      <c r="S61" s="47">
        <f t="shared" si="63"/>
        <v>217.34999999999997</v>
      </c>
      <c r="T61" s="47">
        <f t="shared" si="63"/>
        <v>239.39999999999998</v>
      </c>
      <c r="U61" s="47">
        <f t="shared" si="63"/>
        <v>261.44999999999993</v>
      </c>
      <c r="V61" s="47">
        <f t="shared" si="63"/>
        <v>283.49999999999994</v>
      </c>
      <c r="W61" s="47">
        <f t="shared" si="63"/>
        <v>305.54999999999995</v>
      </c>
      <c r="X61" s="47">
        <f t="shared" si="63"/>
        <v>327.59999999999997</v>
      </c>
      <c r="Y61" s="47">
        <f t="shared" si="63"/>
        <v>349.64999999999992</v>
      </c>
      <c r="Z61" s="47">
        <f t="shared" si="63"/>
        <v>371.69999999999987</v>
      </c>
      <c r="AA61" s="47">
        <f t="shared" si="63"/>
        <v>393.74999999999989</v>
      </c>
      <c r="AB61" s="48">
        <f t="shared" si="63"/>
        <v>415.7999999999999</v>
      </c>
      <c r="AC61" s="47">
        <f t="shared" si="63"/>
        <v>425.24999999999989</v>
      </c>
      <c r="AD61" s="47">
        <f t="shared" si="63"/>
        <v>434.69999999999987</v>
      </c>
      <c r="AE61" s="47">
        <f t="shared" si="63"/>
        <v>444.14999999999992</v>
      </c>
      <c r="AF61" s="47">
        <f t="shared" si="63"/>
        <v>453.59999999999991</v>
      </c>
      <c r="AG61" s="47">
        <f t="shared" si="63"/>
        <v>463.04999999999984</v>
      </c>
      <c r="AH61" s="47">
        <f t="shared" si="63"/>
        <v>472.49999999999977</v>
      </c>
      <c r="AI61" s="47">
        <f t="shared" si="63"/>
        <v>481.94999999999976</v>
      </c>
      <c r="AJ61" s="47">
        <f t="shared" si="63"/>
        <v>491.39999999999975</v>
      </c>
      <c r="AK61" s="47">
        <f t="shared" si="63"/>
        <v>500.84999999999968</v>
      </c>
      <c r="AL61" s="47">
        <f t="shared" si="63"/>
        <v>510.29999999999961</v>
      </c>
      <c r="AM61" s="47">
        <f t="shared" si="63"/>
        <v>519.74999999999955</v>
      </c>
      <c r="AN61" s="48">
        <f t="shared" si="63"/>
        <v>529.19999999999959</v>
      </c>
      <c r="AO61" s="47">
        <f t="shared" si="63"/>
        <v>529.19999999999959</v>
      </c>
      <c r="AP61" s="47">
        <f t="shared" si="63"/>
        <v>529.19999999999959</v>
      </c>
      <c r="AQ61" s="47">
        <f t="shared" si="63"/>
        <v>529.19999999999959</v>
      </c>
      <c r="AR61" s="47">
        <f t="shared" si="63"/>
        <v>529.19999999999959</v>
      </c>
      <c r="AS61" s="47">
        <f t="shared" si="63"/>
        <v>529.19999999999959</v>
      </c>
      <c r="AT61" s="47">
        <f t="shared" si="63"/>
        <v>529.19999999999959</v>
      </c>
      <c r="AU61" s="47">
        <f t="shared" si="63"/>
        <v>529.19999999999959</v>
      </c>
      <c r="AV61" s="47">
        <f t="shared" si="63"/>
        <v>529.19999999999959</v>
      </c>
      <c r="AW61" s="47">
        <f t="shared" si="63"/>
        <v>529.19999999999959</v>
      </c>
      <c r="AX61" s="47">
        <f t="shared" si="63"/>
        <v>529.19999999999959</v>
      </c>
      <c r="AY61" s="47">
        <f t="shared" si="63"/>
        <v>529.19999999999959</v>
      </c>
      <c r="AZ61" s="48">
        <f t="shared" si="63"/>
        <v>529.19999999999959</v>
      </c>
      <c r="BA61" s="47">
        <f t="shared" si="63"/>
        <v>529.19999999999959</v>
      </c>
      <c r="BB61" s="47">
        <f t="shared" si="63"/>
        <v>529.19999999999959</v>
      </c>
      <c r="BC61" s="47">
        <f t="shared" si="63"/>
        <v>529.19999999999959</v>
      </c>
      <c r="BD61" s="47">
        <f t="shared" si="63"/>
        <v>529.19999999999959</v>
      </c>
      <c r="BE61" s="47">
        <f t="shared" si="63"/>
        <v>529.19999999999959</v>
      </c>
      <c r="BF61" s="47">
        <f t="shared" si="63"/>
        <v>529.19999999999959</v>
      </c>
      <c r="BG61" s="47">
        <f t="shared" si="63"/>
        <v>529.19999999999959</v>
      </c>
      <c r="BH61" s="47">
        <f t="shared" si="63"/>
        <v>529.19999999999959</v>
      </c>
      <c r="BI61" s="47">
        <f t="shared" si="63"/>
        <v>529.19999999999959</v>
      </c>
      <c r="BJ61" s="47">
        <f t="shared" si="63"/>
        <v>529.19999999999959</v>
      </c>
      <c r="BK61" s="47">
        <f t="shared" si="63"/>
        <v>529.19999999999959</v>
      </c>
      <c r="BL61" s="48">
        <f t="shared" si="63"/>
        <v>529.19999999999959</v>
      </c>
      <c r="BM61" s="47">
        <f t="shared" si="63"/>
        <v>529.19999999999959</v>
      </c>
      <c r="BN61" s="47">
        <f t="shared" si="63"/>
        <v>529.19999999999959</v>
      </c>
      <c r="BO61" s="47">
        <f t="shared" si="63"/>
        <v>529.19999999999959</v>
      </c>
      <c r="BP61" s="47">
        <f t="shared" si="63"/>
        <v>529.19999999999959</v>
      </c>
      <c r="BQ61" s="47">
        <f t="shared" ref="BQ61:EB61" si="64">SUBTOTAL(9,BQ57:BQ60)</f>
        <v>529.19999999999959</v>
      </c>
      <c r="BR61" s="47">
        <f t="shared" si="64"/>
        <v>529.19999999999959</v>
      </c>
      <c r="BS61" s="47">
        <f t="shared" si="64"/>
        <v>529.19999999999959</v>
      </c>
      <c r="BT61" s="47">
        <f t="shared" si="64"/>
        <v>529.19999999999959</v>
      </c>
      <c r="BU61" s="47">
        <f t="shared" si="64"/>
        <v>529.19999999999959</v>
      </c>
      <c r="BV61" s="47">
        <f t="shared" si="64"/>
        <v>529.19999999999959</v>
      </c>
      <c r="BW61" s="47">
        <f t="shared" si="64"/>
        <v>529.19999999999959</v>
      </c>
      <c r="BX61" s="48">
        <f t="shared" si="64"/>
        <v>529.19999999999959</v>
      </c>
      <c r="BY61" s="47">
        <f t="shared" si="64"/>
        <v>529.19999999999959</v>
      </c>
      <c r="BZ61" s="47">
        <f t="shared" si="64"/>
        <v>529.19999999999959</v>
      </c>
      <c r="CA61" s="47">
        <f t="shared" si="64"/>
        <v>529.19999999999959</v>
      </c>
      <c r="CB61" s="47">
        <f t="shared" si="64"/>
        <v>529.19999999999959</v>
      </c>
      <c r="CC61" s="47">
        <f t="shared" si="64"/>
        <v>529.19999999999959</v>
      </c>
      <c r="CD61" s="47">
        <f t="shared" si="64"/>
        <v>529.19999999999959</v>
      </c>
      <c r="CE61" s="47">
        <f t="shared" si="64"/>
        <v>529.19999999999959</v>
      </c>
      <c r="CF61" s="47">
        <f t="shared" si="64"/>
        <v>529.19999999999959</v>
      </c>
      <c r="CG61" s="47">
        <f t="shared" si="64"/>
        <v>529.19999999999959</v>
      </c>
      <c r="CH61" s="47">
        <f t="shared" si="64"/>
        <v>529.19999999999959</v>
      </c>
      <c r="CI61" s="47">
        <f t="shared" si="64"/>
        <v>529.19999999999959</v>
      </c>
      <c r="CJ61" s="48">
        <f t="shared" si="64"/>
        <v>529.19999999999959</v>
      </c>
      <c r="CK61" s="47">
        <f t="shared" si="64"/>
        <v>529.19999999999959</v>
      </c>
      <c r="CL61" s="47">
        <f t="shared" si="64"/>
        <v>529.19999999999959</v>
      </c>
      <c r="CM61" s="47">
        <f t="shared" si="64"/>
        <v>529.19999999999959</v>
      </c>
      <c r="CN61" s="47">
        <f t="shared" si="64"/>
        <v>529.19999999999959</v>
      </c>
      <c r="CO61" s="47">
        <f t="shared" si="64"/>
        <v>529.19999999999959</v>
      </c>
      <c r="CP61" s="47">
        <f t="shared" si="64"/>
        <v>529.19999999999959</v>
      </c>
      <c r="CQ61" s="47">
        <f t="shared" si="64"/>
        <v>529.19999999999959</v>
      </c>
      <c r="CR61" s="47">
        <f t="shared" si="64"/>
        <v>529.19999999999959</v>
      </c>
      <c r="CS61" s="47">
        <f t="shared" si="64"/>
        <v>529.19999999999959</v>
      </c>
      <c r="CT61" s="47">
        <f t="shared" si="64"/>
        <v>529.19999999999959</v>
      </c>
      <c r="CU61" s="47">
        <f t="shared" si="64"/>
        <v>529.19999999999959</v>
      </c>
      <c r="CV61" s="48">
        <f t="shared" si="64"/>
        <v>529.19999999999959</v>
      </c>
      <c r="CW61" s="47">
        <f t="shared" si="64"/>
        <v>529.19999999999959</v>
      </c>
      <c r="CX61" s="47">
        <f t="shared" si="64"/>
        <v>529.19999999999959</v>
      </c>
      <c r="CY61" s="47">
        <f t="shared" si="64"/>
        <v>529.19999999999959</v>
      </c>
      <c r="CZ61" s="47">
        <f t="shared" si="64"/>
        <v>529.19999999999959</v>
      </c>
      <c r="DA61" s="47">
        <f t="shared" si="64"/>
        <v>529.19999999999959</v>
      </c>
      <c r="DB61" s="47">
        <f t="shared" si="64"/>
        <v>529.19999999999959</v>
      </c>
      <c r="DC61" s="47">
        <f t="shared" si="64"/>
        <v>529.19999999999959</v>
      </c>
      <c r="DD61" s="47">
        <f t="shared" si="64"/>
        <v>529.19999999999959</v>
      </c>
      <c r="DE61" s="47">
        <f t="shared" si="64"/>
        <v>529.19999999999959</v>
      </c>
      <c r="DF61" s="47">
        <f t="shared" si="64"/>
        <v>529.19999999999959</v>
      </c>
      <c r="DG61" s="47">
        <f t="shared" si="64"/>
        <v>529.19999999999959</v>
      </c>
      <c r="DH61" s="48">
        <f t="shared" si="64"/>
        <v>529.19999999999959</v>
      </c>
      <c r="DI61" s="47">
        <f t="shared" si="64"/>
        <v>529.19999999999959</v>
      </c>
      <c r="DJ61" s="47">
        <f t="shared" si="64"/>
        <v>529.19999999999959</v>
      </c>
      <c r="DK61" s="47">
        <f t="shared" si="64"/>
        <v>529.19999999999959</v>
      </c>
      <c r="DL61" s="47">
        <f t="shared" si="64"/>
        <v>529.19999999999959</v>
      </c>
      <c r="DM61" s="47">
        <f t="shared" si="64"/>
        <v>529.19999999999959</v>
      </c>
      <c r="DN61" s="47">
        <f t="shared" si="64"/>
        <v>529.19999999999959</v>
      </c>
      <c r="DO61" s="47">
        <f t="shared" si="64"/>
        <v>529.19999999999959</v>
      </c>
      <c r="DP61" s="47">
        <f t="shared" si="64"/>
        <v>529.19999999999959</v>
      </c>
      <c r="DQ61" s="47">
        <f t="shared" si="64"/>
        <v>529.19999999999959</v>
      </c>
      <c r="DR61" s="47">
        <f t="shared" si="64"/>
        <v>529.19999999999959</v>
      </c>
      <c r="DS61" s="47">
        <f t="shared" si="64"/>
        <v>529.19999999999959</v>
      </c>
      <c r="DT61" s="47">
        <f t="shared" si="64"/>
        <v>529.19999999999959</v>
      </c>
      <c r="DU61" s="49">
        <f t="shared" si="64"/>
        <v>453.60000000000008</v>
      </c>
      <c r="DV61" s="50">
        <f t="shared" si="64"/>
        <v>3534.2999999999997</v>
      </c>
      <c r="DW61" s="50">
        <f t="shared" si="64"/>
        <v>5726.6999999999962</v>
      </c>
      <c r="DX61" s="50">
        <f t="shared" si="64"/>
        <v>6350.3999999999951</v>
      </c>
      <c r="DY61" s="50">
        <f t="shared" si="64"/>
        <v>6350.3999999999951</v>
      </c>
      <c r="DZ61" s="50">
        <f t="shared" si="64"/>
        <v>6350.3999999999951</v>
      </c>
      <c r="EA61" s="50">
        <f t="shared" si="64"/>
        <v>6350.3999999999951</v>
      </c>
      <c r="EB61" s="50">
        <f t="shared" si="64"/>
        <v>6350.3999999999951</v>
      </c>
      <c r="EC61" s="50">
        <f t="shared" ref="EC61:ED61" si="65">SUBTOTAL(9,EC57:EC60)</f>
        <v>6350.3999999999951</v>
      </c>
      <c r="ED61" s="51">
        <f t="shared" si="65"/>
        <v>6350.3999999999951</v>
      </c>
    </row>
    <row r="62" spans="2:134" s="23" customFormat="1">
      <c r="B62" s="119" t="s">
        <v>16</v>
      </c>
      <c r="C62" s="120"/>
      <c r="D62" s="120"/>
      <c r="E62" s="122">
        <f>E54-E61</f>
        <v>0</v>
      </c>
      <c r="F62" s="122">
        <f t="shared" ref="F62:BQ62" si="66">F54-F61</f>
        <v>0</v>
      </c>
      <c r="G62" s="122">
        <f t="shared" si="66"/>
        <v>0</v>
      </c>
      <c r="H62" s="122">
        <f t="shared" si="66"/>
        <v>-34.125</v>
      </c>
      <c r="I62" s="122">
        <f t="shared" si="66"/>
        <v>-73.125000000000014</v>
      </c>
      <c r="J62" s="122">
        <f t="shared" si="66"/>
        <v>-107.25000000000001</v>
      </c>
      <c r="K62" s="122">
        <f t="shared" si="66"/>
        <v>64974.872374251783</v>
      </c>
      <c r="L62" s="122">
        <f t="shared" si="66"/>
        <v>-1391.4184</v>
      </c>
      <c r="M62" s="122">
        <f t="shared" si="66"/>
        <v>-1291.3329999999999</v>
      </c>
      <c r="N62" s="122">
        <f t="shared" si="66"/>
        <v>63923.374774251773</v>
      </c>
      <c r="O62" s="122">
        <f t="shared" si="66"/>
        <v>-1094.4122</v>
      </c>
      <c r="P62" s="123">
        <f t="shared" si="66"/>
        <v>-997.57679999999982</v>
      </c>
      <c r="Q62" s="122">
        <f t="shared" si="66"/>
        <v>65159.87743295257</v>
      </c>
      <c r="R62" s="122">
        <f t="shared" si="66"/>
        <v>-905.11799999999994</v>
      </c>
      <c r="S62" s="122">
        <f t="shared" si="66"/>
        <v>-859.75625000000014</v>
      </c>
      <c r="T62" s="122">
        <f t="shared" si="66"/>
        <v>97844.086370078468</v>
      </c>
      <c r="U62" s="122">
        <f t="shared" si="66"/>
        <v>-779.03274999999996</v>
      </c>
      <c r="V62" s="122">
        <f t="shared" si="66"/>
        <v>-731.17100000000005</v>
      </c>
      <c r="W62" s="122">
        <f t="shared" si="66"/>
        <v>99490.532864233493</v>
      </c>
      <c r="X62" s="122">
        <f t="shared" si="66"/>
        <v>-647.94750000000022</v>
      </c>
      <c r="Y62" s="122">
        <f t="shared" si="66"/>
        <v>-600.08575000000042</v>
      </c>
      <c r="Z62" s="122">
        <f t="shared" si="66"/>
        <v>98103.756870078476</v>
      </c>
      <c r="AA62" s="122">
        <f t="shared" si="66"/>
        <v>-514.36225000000093</v>
      </c>
      <c r="AB62" s="123">
        <f t="shared" si="66"/>
        <v>-471.50050000000118</v>
      </c>
      <c r="AC62" s="122">
        <f t="shared" si="66"/>
        <v>99738.019364233493</v>
      </c>
      <c r="AD62" s="122">
        <f t="shared" si="66"/>
        <v>-398.88200000000057</v>
      </c>
      <c r="AE62" s="122">
        <f t="shared" si="66"/>
        <v>-356.94125000000059</v>
      </c>
      <c r="AF62" s="122">
        <f t="shared" si="66"/>
        <v>12814.499261941011</v>
      </c>
      <c r="AG62" s="122">
        <f t="shared" si="66"/>
        <v>-273.05975000000046</v>
      </c>
      <c r="AH62" s="122">
        <f t="shared" si="66"/>
        <v>-231.11900000000082</v>
      </c>
      <c r="AI62" s="122">
        <f t="shared" si="66"/>
        <v>-189.17825000000124</v>
      </c>
      <c r="AJ62" s="122">
        <f t="shared" si="66"/>
        <v>-147.23750000000121</v>
      </c>
      <c r="AK62" s="122">
        <f t="shared" si="66"/>
        <v>-105.29675000000157</v>
      </c>
      <c r="AL62" s="122">
        <f t="shared" si="66"/>
        <v>-63.356000000001472</v>
      </c>
      <c r="AM62" s="122">
        <f t="shared" si="66"/>
        <v>-21.415250000001834</v>
      </c>
      <c r="AN62" s="123">
        <f t="shared" si="66"/>
        <v>20.525499999997692</v>
      </c>
      <c r="AO62" s="122">
        <f t="shared" si="66"/>
        <v>28.296999999997524</v>
      </c>
      <c r="AP62" s="122">
        <f t="shared" si="66"/>
        <v>28.296999999997524</v>
      </c>
      <c r="AQ62" s="122">
        <f t="shared" si="66"/>
        <v>28.296999999997524</v>
      </c>
      <c r="AR62" s="122">
        <f t="shared" si="66"/>
        <v>28.296999999997524</v>
      </c>
      <c r="AS62" s="122">
        <f t="shared" si="66"/>
        <v>28.296999999997524</v>
      </c>
      <c r="AT62" s="122">
        <f t="shared" si="66"/>
        <v>28.296999999997524</v>
      </c>
      <c r="AU62" s="122">
        <f t="shared" si="66"/>
        <v>28.296999999997524</v>
      </c>
      <c r="AV62" s="122">
        <f t="shared" si="66"/>
        <v>28.296999999997524</v>
      </c>
      <c r="AW62" s="122">
        <f t="shared" si="66"/>
        <v>28.296999999997524</v>
      </c>
      <c r="AX62" s="122">
        <f t="shared" si="66"/>
        <v>28.296999999997524</v>
      </c>
      <c r="AY62" s="122">
        <f t="shared" si="66"/>
        <v>28.296999999997524</v>
      </c>
      <c r="AZ62" s="123">
        <f t="shared" si="66"/>
        <v>28.296999999997524</v>
      </c>
      <c r="BA62" s="122">
        <f t="shared" si="66"/>
        <v>28.296999999997524</v>
      </c>
      <c r="BB62" s="122">
        <f t="shared" si="66"/>
        <v>28.296999999997524</v>
      </c>
      <c r="BC62" s="122">
        <f t="shared" si="66"/>
        <v>28.296999999997524</v>
      </c>
      <c r="BD62" s="122">
        <f t="shared" si="66"/>
        <v>28.296999999997524</v>
      </c>
      <c r="BE62" s="122">
        <f t="shared" si="66"/>
        <v>28.296999999997524</v>
      </c>
      <c r="BF62" s="122">
        <f t="shared" si="66"/>
        <v>28.296999999997524</v>
      </c>
      <c r="BG62" s="122">
        <f t="shared" si="66"/>
        <v>28.296999999997524</v>
      </c>
      <c r="BH62" s="122">
        <f t="shared" si="66"/>
        <v>28.296999999997524</v>
      </c>
      <c r="BI62" s="122">
        <f t="shared" si="66"/>
        <v>28.296999999997524</v>
      </c>
      <c r="BJ62" s="122">
        <f t="shared" si="66"/>
        <v>28.296999999997524</v>
      </c>
      <c r="BK62" s="122">
        <f t="shared" si="66"/>
        <v>28.296999999997524</v>
      </c>
      <c r="BL62" s="123">
        <f t="shared" si="66"/>
        <v>28.296999999997524</v>
      </c>
      <c r="BM62" s="122">
        <f t="shared" si="66"/>
        <v>28.296999999997524</v>
      </c>
      <c r="BN62" s="122">
        <f t="shared" si="66"/>
        <v>28.296999999997524</v>
      </c>
      <c r="BO62" s="122">
        <f t="shared" si="66"/>
        <v>28.296999999997524</v>
      </c>
      <c r="BP62" s="122">
        <f t="shared" si="66"/>
        <v>28.296999999997524</v>
      </c>
      <c r="BQ62" s="122">
        <f t="shared" si="66"/>
        <v>28.296999999997524</v>
      </c>
      <c r="BR62" s="122">
        <f t="shared" ref="BR62:EC62" si="67">BR54-BR61</f>
        <v>28.296999999997524</v>
      </c>
      <c r="BS62" s="122">
        <f t="shared" si="67"/>
        <v>28.296999999997524</v>
      </c>
      <c r="BT62" s="122">
        <f t="shared" si="67"/>
        <v>28.296999999997524</v>
      </c>
      <c r="BU62" s="122">
        <f t="shared" si="67"/>
        <v>28.296999999997524</v>
      </c>
      <c r="BV62" s="122">
        <f t="shared" si="67"/>
        <v>28.296999999997524</v>
      </c>
      <c r="BW62" s="122">
        <f t="shared" si="67"/>
        <v>28.296999999997524</v>
      </c>
      <c r="BX62" s="123">
        <f t="shared" si="67"/>
        <v>28.296999999997524</v>
      </c>
      <c r="BY62" s="122">
        <f t="shared" si="67"/>
        <v>28.296999999997524</v>
      </c>
      <c r="BZ62" s="122">
        <f t="shared" si="67"/>
        <v>28.296999999997524</v>
      </c>
      <c r="CA62" s="122">
        <f t="shared" si="67"/>
        <v>28.296999999997524</v>
      </c>
      <c r="CB62" s="122">
        <f t="shared" si="67"/>
        <v>28.296999999997524</v>
      </c>
      <c r="CC62" s="122">
        <f t="shared" si="67"/>
        <v>28.296999999997524</v>
      </c>
      <c r="CD62" s="122">
        <f t="shared" si="67"/>
        <v>28.296999999997524</v>
      </c>
      <c r="CE62" s="122">
        <f t="shared" si="67"/>
        <v>28.296999999997524</v>
      </c>
      <c r="CF62" s="122">
        <f t="shared" si="67"/>
        <v>28.296999999997524</v>
      </c>
      <c r="CG62" s="122">
        <f t="shared" si="67"/>
        <v>28.296999999997524</v>
      </c>
      <c r="CH62" s="122">
        <f t="shared" si="67"/>
        <v>28.296999999997524</v>
      </c>
      <c r="CI62" s="122">
        <f t="shared" si="67"/>
        <v>28.296999999997524</v>
      </c>
      <c r="CJ62" s="123">
        <f t="shared" si="67"/>
        <v>28.296999999997524</v>
      </c>
      <c r="CK62" s="122">
        <f t="shared" si="67"/>
        <v>28.296999999997524</v>
      </c>
      <c r="CL62" s="122">
        <f t="shared" si="67"/>
        <v>28.296999999997524</v>
      </c>
      <c r="CM62" s="122">
        <f t="shared" si="67"/>
        <v>28.296999999997524</v>
      </c>
      <c r="CN62" s="122">
        <f t="shared" si="67"/>
        <v>28.296999999997524</v>
      </c>
      <c r="CO62" s="122">
        <f t="shared" si="67"/>
        <v>28.296999999997524</v>
      </c>
      <c r="CP62" s="122">
        <f t="shared" si="67"/>
        <v>28.296999999997524</v>
      </c>
      <c r="CQ62" s="122">
        <f t="shared" si="67"/>
        <v>28.296999999997524</v>
      </c>
      <c r="CR62" s="122">
        <f t="shared" si="67"/>
        <v>28.296999999997524</v>
      </c>
      <c r="CS62" s="122">
        <f t="shared" si="67"/>
        <v>28.296999999997524</v>
      </c>
      <c r="CT62" s="122">
        <f t="shared" si="67"/>
        <v>28.296999999997524</v>
      </c>
      <c r="CU62" s="122">
        <f t="shared" si="67"/>
        <v>28.296999999997524</v>
      </c>
      <c r="CV62" s="123">
        <f t="shared" si="67"/>
        <v>28.296999999997524</v>
      </c>
      <c r="CW62" s="122">
        <f t="shared" si="67"/>
        <v>28.296999999997524</v>
      </c>
      <c r="CX62" s="122">
        <f t="shared" si="67"/>
        <v>28.296999999997524</v>
      </c>
      <c r="CY62" s="122">
        <f t="shared" si="67"/>
        <v>28.296999999997524</v>
      </c>
      <c r="CZ62" s="122">
        <f t="shared" si="67"/>
        <v>28.296999999997524</v>
      </c>
      <c r="DA62" s="122">
        <f t="shared" si="67"/>
        <v>28.296999999997524</v>
      </c>
      <c r="DB62" s="122">
        <f t="shared" si="67"/>
        <v>28.296999999997524</v>
      </c>
      <c r="DC62" s="122">
        <f t="shared" si="67"/>
        <v>28.296999999997524</v>
      </c>
      <c r="DD62" s="122">
        <f t="shared" si="67"/>
        <v>28.296999999997524</v>
      </c>
      <c r="DE62" s="122">
        <f t="shared" si="67"/>
        <v>28.296999999997524</v>
      </c>
      <c r="DF62" s="122">
        <f t="shared" si="67"/>
        <v>28.296999999997524</v>
      </c>
      <c r="DG62" s="122">
        <f t="shared" si="67"/>
        <v>28.296999999997524</v>
      </c>
      <c r="DH62" s="123">
        <f t="shared" si="67"/>
        <v>28.296999999997524</v>
      </c>
      <c r="DI62" s="122">
        <f t="shared" si="67"/>
        <v>28.296999999997524</v>
      </c>
      <c r="DJ62" s="122">
        <f t="shared" si="67"/>
        <v>28.296999999997524</v>
      </c>
      <c r="DK62" s="122">
        <f t="shared" si="67"/>
        <v>28.296999999997524</v>
      </c>
      <c r="DL62" s="122">
        <f t="shared" si="67"/>
        <v>28.296999999997524</v>
      </c>
      <c r="DM62" s="122">
        <f t="shared" si="67"/>
        <v>28.296999999997524</v>
      </c>
      <c r="DN62" s="122">
        <f t="shared" si="67"/>
        <v>28.296999999997524</v>
      </c>
      <c r="DO62" s="122">
        <f t="shared" si="67"/>
        <v>28.296999999997524</v>
      </c>
      <c r="DP62" s="122">
        <f t="shared" si="67"/>
        <v>28.296999999997524</v>
      </c>
      <c r="DQ62" s="122">
        <f t="shared" si="67"/>
        <v>28.296999999997524</v>
      </c>
      <c r="DR62" s="122">
        <f t="shared" si="67"/>
        <v>28.296999999997524</v>
      </c>
      <c r="DS62" s="122">
        <f t="shared" si="67"/>
        <v>28.296999999997524</v>
      </c>
      <c r="DT62" s="122">
        <f t="shared" si="67"/>
        <v>28.296999999997524</v>
      </c>
      <c r="DU62" s="248">
        <f t="shared" si="67"/>
        <v>123909.00674850354</v>
      </c>
      <c r="DV62" s="165">
        <f t="shared" si="67"/>
        <v>355089.27953734284</v>
      </c>
      <c r="DW62" s="165">
        <f t="shared" si="67"/>
        <v>110786.55837617451</v>
      </c>
      <c r="DX62" s="165">
        <f t="shared" si="67"/>
        <v>339.56399999997211</v>
      </c>
      <c r="DY62" s="165">
        <f t="shared" si="67"/>
        <v>339.56399999997211</v>
      </c>
      <c r="DZ62" s="165">
        <f t="shared" si="67"/>
        <v>339.56399999997211</v>
      </c>
      <c r="EA62" s="165">
        <f t="shared" si="67"/>
        <v>339.56399999997211</v>
      </c>
      <c r="EB62" s="165">
        <f t="shared" si="67"/>
        <v>339.56399999997211</v>
      </c>
      <c r="EC62" s="165">
        <f t="shared" si="67"/>
        <v>339.56399999997211</v>
      </c>
      <c r="ED62" s="166">
        <f t="shared" ref="ED62" si="68">ED54-ED61</f>
        <v>339.56399999997211</v>
      </c>
    </row>
    <row r="63" spans="2:134" s="23" customFormat="1">
      <c r="B63" s="52" t="s">
        <v>42</v>
      </c>
      <c r="E63" s="243">
        <f t="shared" ref="E63:BP63" si="69">IF(ABS(IFERROR((E62/E$46),1))&gt;5,"n/m",IFERROR((E62/E$46),1))</f>
        <v>1</v>
      </c>
      <c r="F63" s="243">
        <f t="shared" si="69"/>
        <v>1</v>
      </c>
      <c r="G63" s="243">
        <f t="shared" si="69"/>
        <v>1</v>
      </c>
      <c r="H63" s="243">
        <f t="shared" si="69"/>
        <v>1</v>
      </c>
      <c r="I63" s="243">
        <f t="shared" si="69"/>
        <v>1</v>
      </c>
      <c r="J63" s="243">
        <f t="shared" si="69"/>
        <v>1</v>
      </c>
      <c r="K63" s="243">
        <f t="shared" si="69"/>
        <v>0.99782888287177463</v>
      </c>
      <c r="L63" s="243" t="str">
        <f t="shared" si="69"/>
        <v>n/m</v>
      </c>
      <c r="M63" s="243">
        <f t="shared" si="69"/>
        <v>-3.9105138137876221</v>
      </c>
      <c r="N63" s="243">
        <f t="shared" si="69"/>
        <v>0.97426972743706375</v>
      </c>
      <c r="O63" s="243">
        <f t="shared" si="69"/>
        <v>-1.6570915581332244</v>
      </c>
      <c r="P63" s="244">
        <f t="shared" si="69"/>
        <v>-1.2083754869469152</v>
      </c>
      <c r="Q63" s="243">
        <f t="shared" si="69"/>
        <v>0.97182761379023908</v>
      </c>
      <c r="R63" s="243">
        <f t="shared" si="69"/>
        <v>-0.84880966447786721</v>
      </c>
      <c r="S63" s="243">
        <f t="shared" si="69"/>
        <v>-0.72447441753859998</v>
      </c>
      <c r="T63" s="243">
        <f t="shared" si="69"/>
        <v>0.97875303825394677</v>
      </c>
      <c r="U63" s="243">
        <f t="shared" si="69"/>
        <v>-0.54572572515773898</v>
      </c>
      <c r="V63" s="243">
        <f t="shared" si="69"/>
        <v>-0.47236015013792798</v>
      </c>
      <c r="W63" s="243">
        <f t="shared" si="69"/>
        <v>0.97686128317728704</v>
      </c>
      <c r="X63" s="243">
        <f t="shared" si="69"/>
        <v>-0.3622457365589235</v>
      </c>
      <c r="Y63" s="243">
        <f t="shared" si="69"/>
        <v>-0.31433094528332656</v>
      </c>
      <c r="Z63" s="243">
        <f t="shared" si="69"/>
        <v>0.97431031771760113</v>
      </c>
      <c r="AA63" s="243">
        <f t="shared" si="69"/>
        <v>-0.23925216582359493</v>
      </c>
      <c r="AB63" s="244">
        <f t="shared" si="69"/>
        <v>-0.20768495173257137</v>
      </c>
      <c r="AC63" s="243">
        <f t="shared" si="69"/>
        <v>0.97304713471955784</v>
      </c>
      <c r="AD63" s="243">
        <f t="shared" si="69"/>
        <v>-0.16805914735521388</v>
      </c>
      <c r="AE63" s="243">
        <f t="shared" si="69"/>
        <v>-0.14718868695565787</v>
      </c>
      <c r="AF63" s="243">
        <f t="shared" si="69"/>
        <v>0.82111824701839387</v>
      </c>
      <c r="AG63" s="243">
        <f t="shared" si="69"/>
        <v>-0.10800333273608319</v>
      </c>
      <c r="AH63" s="243">
        <f t="shared" si="69"/>
        <v>-8.958621625288328E-2</v>
      </c>
      <c r="AI63" s="243">
        <f t="shared" si="69"/>
        <v>-7.1891339631769649E-2</v>
      </c>
      <c r="AJ63" s="243">
        <f t="shared" si="69"/>
        <v>-5.4877035188390981E-2</v>
      </c>
      <c r="AK63" s="243">
        <f t="shared" si="69"/>
        <v>-3.85047799692909E-2</v>
      </c>
      <c r="AL63" s="243">
        <f t="shared" si="69"/>
        <v>-2.2738904573120285E-2</v>
      </c>
      <c r="AM63" s="243">
        <f t="shared" si="69"/>
        <v>-7.5463337368105792E-3</v>
      </c>
      <c r="AN63" s="244">
        <f t="shared" si="69"/>
        <v>7.1036452839165999E-3</v>
      </c>
      <c r="AO63" s="243">
        <f t="shared" si="69"/>
        <v>9.7932742490557129E-3</v>
      </c>
      <c r="AP63" s="243">
        <f t="shared" si="69"/>
        <v>9.7932742490557129E-3</v>
      </c>
      <c r="AQ63" s="243">
        <f t="shared" si="69"/>
        <v>9.7932742490557129E-3</v>
      </c>
      <c r="AR63" s="243">
        <f t="shared" si="69"/>
        <v>9.7932742490557129E-3</v>
      </c>
      <c r="AS63" s="243">
        <f t="shared" si="69"/>
        <v>9.7932742490557129E-3</v>
      </c>
      <c r="AT63" s="243">
        <f t="shared" si="69"/>
        <v>9.7932742490557129E-3</v>
      </c>
      <c r="AU63" s="243">
        <f t="shared" si="69"/>
        <v>9.7932742490557129E-3</v>
      </c>
      <c r="AV63" s="243">
        <f t="shared" si="69"/>
        <v>9.7932742490557129E-3</v>
      </c>
      <c r="AW63" s="243">
        <f t="shared" si="69"/>
        <v>9.7932742490557129E-3</v>
      </c>
      <c r="AX63" s="243">
        <f t="shared" si="69"/>
        <v>9.7932742490557129E-3</v>
      </c>
      <c r="AY63" s="243">
        <f t="shared" si="69"/>
        <v>9.7932742490557129E-3</v>
      </c>
      <c r="AZ63" s="244">
        <f t="shared" si="69"/>
        <v>9.7932742490557129E-3</v>
      </c>
      <c r="BA63" s="243">
        <f t="shared" si="69"/>
        <v>9.7932742490557129E-3</v>
      </c>
      <c r="BB63" s="243">
        <f t="shared" si="69"/>
        <v>9.7932742490557129E-3</v>
      </c>
      <c r="BC63" s="243">
        <f t="shared" si="69"/>
        <v>9.7932742490557129E-3</v>
      </c>
      <c r="BD63" s="243">
        <f t="shared" si="69"/>
        <v>9.7932742490557129E-3</v>
      </c>
      <c r="BE63" s="243">
        <f t="shared" si="69"/>
        <v>9.7932742490557129E-3</v>
      </c>
      <c r="BF63" s="243">
        <f t="shared" si="69"/>
        <v>9.7932742490557129E-3</v>
      </c>
      <c r="BG63" s="243">
        <f t="shared" si="69"/>
        <v>9.7932742490557129E-3</v>
      </c>
      <c r="BH63" s="243">
        <f t="shared" si="69"/>
        <v>9.7932742490557129E-3</v>
      </c>
      <c r="BI63" s="243">
        <f t="shared" si="69"/>
        <v>9.7932742490557129E-3</v>
      </c>
      <c r="BJ63" s="243">
        <f t="shared" si="69"/>
        <v>9.7932742490557129E-3</v>
      </c>
      <c r="BK63" s="243">
        <f t="shared" si="69"/>
        <v>9.7932742490557129E-3</v>
      </c>
      <c r="BL63" s="244">
        <f t="shared" si="69"/>
        <v>9.7932742490557129E-3</v>
      </c>
      <c r="BM63" s="243">
        <f t="shared" si="69"/>
        <v>9.7932742490557129E-3</v>
      </c>
      <c r="BN63" s="243">
        <f t="shared" si="69"/>
        <v>9.7932742490557129E-3</v>
      </c>
      <c r="BO63" s="243">
        <f t="shared" si="69"/>
        <v>9.7932742490557129E-3</v>
      </c>
      <c r="BP63" s="243">
        <f t="shared" si="69"/>
        <v>9.7932742490557129E-3</v>
      </c>
      <c r="BQ63" s="243">
        <f t="shared" ref="BQ63:DS63" si="70">IF(ABS(IFERROR((BQ62/BQ$46),1))&gt;5,"n/m",IFERROR((BQ62/BQ$46),1))</f>
        <v>9.7932742490557129E-3</v>
      </c>
      <c r="BR63" s="243">
        <f t="shared" si="70"/>
        <v>9.7932742490557129E-3</v>
      </c>
      <c r="BS63" s="243">
        <f t="shared" si="70"/>
        <v>9.7932742490557129E-3</v>
      </c>
      <c r="BT63" s="243">
        <f t="shared" si="70"/>
        <v>9.7932742490557129E-3</v>
      </c>
      <c r="BU63" s="243">
        <f t="shared" si="70"/>
        <v>9.7932742490557129E-3</v>
      </c>
      <c r="BV63" s="243">
        <f t="shared" si="70"/>
        <v>9.7932742490557129E-3</v>
      </c>
      <c r="BW63" s="243">
        <f t="shared" si="70"/>
        <v>9.7932742490557129E-3</v>
      </c>
      <c r="BX63" s="244">
        <f t="shared" si="70"/>
        <v>9.7932742490557129E-3</v>
      </c>
      <c r="BY63" s="243">
        <f t="shared" si="70"/>
        <v>9.7932742490557129E-3</v>
      </c>
      <c r="BZ63" s="243">
        <f t="shared" si="70"/>
        <v>9.7932742490557129E-3</v>
      </c>
      <c r="CA63" s="243">
        <f t="shared" si="70"/>
        <v>9.7932742490557129E-3</v>
      </c>
      <c r="CB63" s="243">
        <f t="shared" si="70"/>
        <v>9.7932742490557129E-3</v>
      </c>
      <c r="CC63" s="243">
        <f t="shared" si="70"/>
        <v>9.7932742490557129E-3</v>
      </c>
      <c r="CD63" s="243">
        <f t="shared" si="70"/>
        <v>9.7932742490557129E-3</v>
      </c>
      <c r="CE63" s="243">
        <f t="shared" si="70"/>
        <v>9.7932742490557129E-3</v>
      </c>
      <c r="CF63" s="243">
        <f t="shared" si="70"/>
        <v>9.7932742490557129E-3</v>
      </c>
      <c r="CG63" s="243">
        <f t="shared" si="70"/>
        <v>9.7932742490557129E-3</v>
      </c>
      <c r="CH63" s="243">
        <f t="shared" si="70"/>
        <v>9.7932742490557129E-3</v>
      </c>
      <c r="CI63" s="243">
        <f t="shared" si="70"/>
        <v>9.7932742490557129E-3</v>
      </c>
      <c r="CJ63" s="244">
        <f t="shared" si="70"/>
        <v>9.7932742490557129E-3</v>
      </c>
      <c r="CK63" s="243">
        <f t="shared" si="70"/>
        <v>9.7932742490557129E-3</v>
      </c>
      <c r="CL63" s="243">
        <f t="shared" si="70"/>
        <v>9.7932742490557129E-3</v>
      </c>
      <c r="CM63" s="243">
        <f t="shared" si="70"/>
        <v>9.7932742490557129E-3</v>
      </c>
      <c r="CN63" s="243">
        <f t="shared" si="70"/>
        <v>9.7932742490557129E-3</v>
      </c>
      <c r="CO63" s="243">
        <f t="shared" si="70"/>
        <v>9.7932742490557129E-3</v>
      </c>
      <c r="CP63" s="243">
        <f t="shared" si="70"/>
        <v>9.7932742490557129E-3</v>
      </c>
      <c r="CQ63" s="243">
        <f t="shared" si="70"/>
        <v>9.7932742490557129E-3</v>
      </c>
      <c r="CR63" s="243">
        <f t="shared" si="70"/>
        <v>9.7932742490557129E-3</v>
      </c>
      <c r="CS63" s="243">
        <f t="shared" si="70"/>
        <v>9.7932742490557129E-3</v>
      </c>
      <c r="CT63" s="243">
        <f t="shared" si="70"/>
        <v>9.7932742490557129E-3</v>
      </c>
      <c r="CU63" s="243">
        <f t="shared" si="70"/>
        <v>9.7932742490557129E-3</v>
      </c>
      <c r="CV63" s="244">
        <f t="shared" si="70"/>
        <v>9.7932742490557129E-3</v>
      </c>
      <c r="CW63" s="243">
        <f t="shared" si="70"/>
        <v>9.7932742490557129E-3</v>
      </c>
      <c r="CX63" s="243">
        <f t="shared" si="70"/>
        <v>9.7932742490557129E-3</v>
      </c>
      <c r="CY63" s="243">
        <f t="shared" si="70"/>
        <v>9.7932742490557129E-3</v>
      </c>
      <c r="CZ63" s="243">
        <f t="shared" si="70"/>
        <v>9.7932742490557129E-3</v>
      </c>
      <c r="DA63" s="243">
        <f t="shared" si="70"/>
        <v>9.7932742490557129E-3</v>
      </c>
      <c r="DB63" s="243">
        <f t="shared" si="70"/>
        <v>9.7932742490557129E-3</v>
      </c>
      <c r="DC63" s="243">
        <f t="shared" si="70"/>
        <v>9.7932742490557129E-3</v>
      </c>
      <c r="DD63" s="243">
        <f t="shared" si="70"/>
        <v>9.7932742490557129E-3</v>
      </c>
      <c r="DE63" s="243">
        <f t="shared" si="70"/>
        <v>9.7932742490557129E-3</v>
      </c>
      <c r="DF63" s="243">
        <f t="shared" si="70"/>
        <v>9.7932742490557129E-3</v>
      </c>
      <c r="DG63" s="243">
        <f t="shared" si="70"/>
        <v>9.7932742490557129E-3</v>
      </c>
      <c r="DH63" s="244">
        <f t="shared" si="70"/>
        <v>9.7932742490557129E-3</v>
      </c>
      <c r="DI63" s="243">
        <f t="shared" si="70"/>
        <v>9.7932742490557129E-3</v>
      </c>
      <c r="DJ63" s="243">
        <f t="shared" si="70"/>
        <v>9.7932742490557129E-3</v>
      </c>
      <c r="DK63" s="243">
        <f t="shared" si="70"/>
        <v>9.7932742490557129E-3</v>
      </c>
      <c r="DL63" s="243">
        <f t="shared" si="70"/>
        <v>9.7932742490557129E-3</v>
      </c>
      <c r="DM63" s="243">
        <f t="shared" si="70"/>
        <v>9.7932742490557129E-3</v>
      </c>
      <c r="DN63" s="243">
        <f t="shared" si="70"/>
        <v>9.7932742490557129E-3</v>
      </c>
      <c r="DO63" s="243">
        <f t="shared" si="70"/>
        <v>9.7932742490557129E-3</v>
      </c>
      <c r="DP63" s="243">
        <f t="shared" si="70"/>
        <v>9.7932742490557129E-3</v>
      </c>
      <c r="DQ63" s="243">
        <f t="shared" si="70"/>
        <v>9.7932742490557129E-3</v>
      </c>
      <c r="DR63" s="243">
        <f t="shared" si="70"/>
        <v>9.7932742490557129E-3</v>
      </c>
      <c r="DS63" s="243">
        <f t="shared" si="70"/>
        <v>9.7932742490557129E-3</v>
      </c>
      <c r="DT63" s="243">
        <f>IF(ABS(IFERROR((DT62/DT$46),1))&gt;5,"n/m",IFERROR((DT62/DT$46),1))</f>
        <v>9.7932742490557129E-3</v>
      </c>
      <c r="DU63" s="245">
        <f t="shared" ref="DU63:ED63" si="71">IF(ABS(IFERROR((DU62/DU$46),1))&gt;5,"n/m",IFERROR((DU62/DU$46),1))</f>
        <v>0.93368849133337373</v>
      </c>
      <c r="DV63" s="246">
        <f t="shared" si="71"/>
        <v>0.92736591461509144</v>
      </c>
      <c r="DW63" s="246">
        <f t="shared" si="71"/>
        <v>0.76628529943893198</v>
      </c>
      <c r="DX63" s="246">
        <f t="shared" si="71"/>
        <v>9.7932742490557684E-3</v>
      </c>
      <c r="DY63" s="246">
        <f t="shared" si="71"/>
        <v>9.7932742490557684E-3</v>
      </c>
      <c r="DZ63" s="246">
        <f t="shared" si="71"/>
        <v>9.7932742490557684E-3</v>
      </c>
      <c r="EA63" s="246">
        <f t="shared" si="71"/>
        <v>9.7932742490557684E-3</v>
      </c>
      <c r="EB63" s="246">
        <f t="shared" si="71"/>
        <v>9.7932742490557684E-3</v>
      </c>
      <c r="EC63" s="246">
        <f t="shared" si="71"/>
        <v>9.7932742490557684E-3</v>
      </c>
      <c r="ED63" s="247">
        <f t="shared" si="71"/>
        <v>9.7932742490557684E-3</v>
      </c>
    </row>
    <row r="64" spans="2:134">
      <c r="B64" s="226" t="s">
        <v>43</v>
      </c>
      <c r="P64" s="156"/>
      <c r="AB64" s="156"/>
      <c r="AN64" s="156"/>
      <c r="AZ64" s="156"/>
      <c r="BL64" s="156"/>
      <c r="BX64" s="156"/>
      <c r="CJ64" s="156"/>
      <c r="CV64" s="156"/>
      <c r="DH64" s="156"/>
      <c r="DU64" s="227"/>
      <c r="DV64" s="228"/>
      <c r="DW64" s="228"/>
      <c r="DX64" s="228"/>
      <c r="DY64" s="228"/>
      <c r="DZ64" s="228"/>
      <c r="EA64" s="228"/>
      <c r="EB64" s="228"/>
      <c r="EC64" s="228"/>
      <c r="ED64" s="229"/>
    </row>
    <row r="65" spans="2:134">
      <c r="B65" s="5" t="s">
        <v>44</v>
      </c>
      <c r="E65" s="77">
        <f>Capex_W!E101</f>
        <v>0</v>
      </c>
      <c r="F65" s="77">
        <f>Capex_W!F101</f>
        <v>0</v>
      </c>
      <c r="G65" s="77">
        <f>Capex_W!G101</f>
        <v>0</v>
      </c>
      <c r="H65" s="77">
        <f>Capex_W!H101</f>
        <v>242.01865689426876</v>
      </c>
      <c r="I65" s="77">
        <f>Capex_W!I101</f>
        <v>511.72251874168711</v>
      </c>
      <c r="J65" s="77">
        <f>Capex_W!J101</f>
        <v>753.74117563595587</v>
      </c>
      <c r="K65" s="77">
        <f>Capex_W!K101</f>
        <v>995.75983253022446</v>
      </c>
      <c r="L65" s="77">
        <f>Capex_W!L101</f>
        <v>1279.6361610443093</v>
      </c>
      <c r="M65" s="77">
        <f>Capex_W!M101</f>
        <v>1535.8272846052448</v>
      </c>
      <c r="N65" s="77">
        <f>Capex_W!N101</f>
        <v>1801.2468098172301</v>
      </c>
      <c r="O65" s="77">
        <f>Capex_W!O101</f>
        <v>2066.6663350292156</v>
      </c>
      <c r="P65" s="80">
        <f>Capex_W!P101</f>
        <v>2341.3142618922507</v>
      </c>
      <c r="Q65" s="77">
        <f>Capex_W!Q101</f>
        <v>2673.3040333134422</v>
      </c>
      <c r="R65" s="77">
        <f>Capex_W!R101</f>
        <v>3062.0839687410948</v>
      </c>
      <c r="S65" s="77">
        <f>Capex_W!S101</f>
        <v>3408.2712811639012</v>
      </c>
      <c r="T65" s="77">
        <f>Capex_W!T101</f>
        <v>3770.2811345883229</v>
      </c>
      <c r="U65" s="77">
        <f>Capex_W!U101</f>
        <v>4160.686070015975</v>
      </c>
      <c r="V65" s="77">
        <f>Capex_W!V101</f>
        <v>4494.3008414371661</v>
      </c>
      <c r="W65" s="77">
        <f>Capex_W!W101</f>
        <v>4856.3106948615878</v>
      </c>
      <c r="X65" s="77">
        <f>Capex_W!X101</f>
        <v>5232.5180892876251</v>
      </c>
      <c r="Y65" s="77">
        <f>Capex_W!Y101</f>
        <v>5566.1328607088171</v>
      </c>
      <c r="Z65" s="77">
        <f>Capex_W!Z101</f>
        <v>5928.1427141332388</v>
      </c>
      <c r="AA65" s="77">
        <f>Capex_W!AA101</f>
        <v>6290.1525675576604</v>
      </c>
      <c r="AB65" s="80">
        <f>Capex_W!AB101</f>
        <v>6652.1624209820811</v>
      </c>
      <c r="AC65" s="77">
        <f>Capex_W!AC101</f>
        <v>6791.5354631460505</v>
      </c>
      <c r="AD65" s="77">
        <f>Capex_W!AD101</f>
        <v>6808.0997756460511</v>
      </c>
      <c r="AE65" s="77">
        <f>Capex_W!AE101</f>
        <v>6824.6640881460507</v>
      </c>
      <c r="AF65" s="77">
        <f>Capex_W!AF101</f>
        <v>6841.2284006460504</v>
      </c>
      <c r="AG65" s="77">
        <f>Capex_W!AG101</f>
        <v>6857.792713146051</v>
      </c>
      <c r="AH65" s="77">
        <f>Capex_W!AH101</f>
        <v>6874.3570256460507</v>
      </c>
      <c r="AI65" s="77">
        <f>Capex_W!AI101</f>
        <v>6890.9213381460513</v>
      </c>
      <c r="AJ65" s="77">
        <f>Capex_W!AJ101</f>
        <v>6907.485650646051</v>
      </c>
      <c r="AK65" s="77">
        <f>Capex_W!AK101</f>
        <v>6924.0499631460507</v>
      </c>
      <c r="AL65" s="77">
        <f>Capex_W!AL101</f>
        <v>6940.6142756460513</v>
      </c>
      <c r="AM65" s="77">
        <f>Capex_W!AM101</f>
        <v>6957.178588146051</v>
      </c>
      <c r="AN65" s="80">
        <f>Capex_W!AN101</f>
        <v>6973.7429006460516</v>
      </c>
      <c r="AO65" s="77">
        <f>Capex_W!AO101</f>
        <v>6973.7429006460516</v>
      </c>
      <c r="AP65" s="77">
        <f>Capex_W!AP101</f>
        <v>6973.7429006460516</v>
      </c>
      <c r="AQ65" s="77">
        <f>Capex_W!AQ101</f>
        <v>6973.7429006460516</v>
      </c>
      <c r="AR65" s="77">
        <f>Capex_W!AR101</f>
        <v>6973.7429006460516</v>
      </c>
      <c r="AS65" s="77">
        <f>Capex_W!AS101</f>
        <v>6973.7429006460516</v>
      </c>
      <c r="AT65" s="77">
        <f>Capex_W!AT101</f>
        <v>6973.7429006460516</v>
      </c>
      <c r="AU65" s="77">
        <f>Capex_W!AU101</f>
        <v>6973.7429006460516</v>
      </c>
      <c r="AV65" s="77">
        <f>Capex_W!AV101</f>
        <v>6920.7371006460507</v>
      </c>
      <c r="AW65" s="77">
        <f>Capex_W!AW101</f>
        <v>6867.7313006460508</v>
      </c>
      <c r="AX65" s="77">
        <f>Capex_W!AX101</f>
        <v>6814.7255006460509</v>
      </c>
      <c r="AY65" s="77">
        <f>Capex_W!AY101</f>
        <v>6761.719700646051</v>
      </c>
      <c r="AZ65" s="80">
        <f>Capex_W!AZ101</f>
        <v>6708.7139006460511</v>
      </c>
      <c r="BA65" s="77">
        <f>Capex_W!BA101</f>
        <v>6670.0638381460503</v>
      </c>
      <c r="BB65" s="77">
        <f>Capex_W!BB101</f>
        <v>6631.4137756460505</v>
      </c>
      <c r="BC65" s="77">
        <f>Capex_W!BC101</f>
        <v>6592.7637131460506</v>
      </c>
      <c r="BD65" s="77">
        <f>Capex_W!BD101</f>
        <v>6554.1136506460507</v>
      </c>
      <c r="BE65" s="77">
        <f>Capex_W!BE101</f>
        <v>6515.4635881460508</v>
      </c>
      <c r="BF65" s="77">
        <f>Capex_W!BF101</f>
        <v>6476.81352564605</v>
      </c>
      <c r="BG65" s="77">
        <f>Capex_W!BG101</f>
        <v>6438.1634631460502</v>
      </c>
      <c r="BH65" s="77">
        <f>Capex_W!BH101</f>
        <v>6399.5134006460503</v>
      </c>
      <c r="BI65" s="77">
        <f>Capex_W!BI101</f>
        <v>6360.8633381460504</v>
      </c>
      <c r="BJ65" s="77">
        <f>Capex_W!BJ101</f>
        <v>6322.2132756460505</v>
      </c>
      <c r="BK65" s="77">
        <f>Capex_W!BK101</f>
        <v>6283.5632131460507</v>
      </c>
      <c r="BL65" s="80">
        <f>Capex_W!BL101</f>
        <v>6244.9131506460508</v>
      </c>
      <c r="BM65" s="77">
        <f>Capex_W!BM101</f>
        <v>6228.3488381460511</v>
      </c>
      <c r="BN65" s="77">
        <f>Capex_W!BN101</f>
        <v>6211.7845256460505</v>
      </c>
      <c r="BO65" s="77">
        <f>Capex_W!BO101</f>
        <v>6195.2202131460508</v>
      </c>
      <c r="BP65" s="77">
        <f>Capex_W!BP101</f>
        <v>6178.6559006460511</v>
      </c>
      <c r="BQ65" s="77">
        <f>Capex_W!BQ101</f>
        <v>6162.0915881460505</v>
      </c>
      <c r="BR65" s="77">
        <f>Capex_W!BR101</f>
        <v>6145.5272756460508</v>
      </c>
      <c r="BS65" s="77">
        <f>Capex_W!BS101</f>
        <v>6128.9629631460512</v>
      </c>
      <c r="BT65" s="77">
        <f>Capex_W!BT101</f>
        <v>6112.3986506460506</v>
      </c>
      <c r="BU65" s="77">
        <f>Capex_W!BU101</f>
        <v>6095.8343381460509</v>
      </c>
      <c r="BV65" s="77">
        <f>Capex_W!BV101</f>
        <v>6079.2700256460512</v>
      </c>
      <c r="BW65" s="77">
        <f>Capex_W!BW101</f>
        <v>6062.7057131460506</v>
      </c>
      <c r="BX65" s="80">
        <f>Capex_W!BX101</f>
        <v>6046.1414006460509</v>
      </c>
      <c r="BY65" s="77">
        <f>Capex_W!BY101</f>
        <v>6046.1414006460509</v>
      </c>
      <c r="BZ65" s="77">
        <f>Capex_W!BZ101</f>
        <v>6046.1414006460509</v>
      </c>
      <c r="CA65" s="77">
        <f>Capex_W!CA101</f>
        <v>6046.1414006460509</v>
      </c>
      <c r="CB65" s="77">
        <f>Capex_W!CB101</f>
        <v>6046.1414006460509</v>
      </c>
      <c r="CC65" s="77">
        <f>Capex_W!CC101</f>
        <v>6046.1414006460509</v>
      </c>
      <c r="CD65" s="77">
        <f>Capex_W!CD101</f>
        <v>6046.1414006460509</v>
      </c>
      <c r="CE65" s="77">
        <f>Capex_W!CE101</f>
        <v>6046.1414006460509</v>
      </c>
      <c r="CF65" s="77">
        <f>Capex_W!CF101</f>
        <v>6046.1414006460509</v>
      </c>
      <c r="CG65" s="77">
        <f>Capex_W!CG101</f>
        <v>6046.1414006460509</v>
      </c>
      <c r="CH65" s="77">
        <f>Capex_W!CH101</f>
        <v>6046.1414006460509</v>
      </c>
      <c r="CI65" s="77">
        <f>Capex_W!CI101</f>
        <v>6046.1414006460509</v>
      </c>
      <c r="CJ65" s="80">
        <f>Capex_W!CJ101</f>
        <v>6046.1414006460509</v>
      </c>
      <c r="CK65" s="77">
        <f>Capex_W!CK101</f>
        <v>6046.1414006460509</v>
      </c>
      <c r="CL65" s="77">
        <f>Capex_W!CL101</f>
        <v>6046.1414006460509</v>
      </c>
      <c r="CM65" s="77">
        <f>Capex_W!CM101</f>
        <v>6046.1414006460509</v>
      </c>
      <c r="CN65" s="77">
        <f>Capex_W!CN101</f>
        <v>6046.1414006460509</v>
      </c>
      <c r="CO65" s="77">
        <f>Capex_W!CO101</f>
        <v>6046.1414006460509</v>
      </c>
      <c r="CP65" s="77">
        <f>Capex_W!CP101</f>
        <v>6046.1414006460509</v>
      </c>
      <c r="CQ65" s="77">
        <f>Capex_W!CQ101</f>
        <v>6046.1414006460509</v>
      </c>
      <c r="CR65" s="77">
        <f>Capex_W!CR101</f>
        <v>6046.1414006460509</v>
      </c>
      <c r="CS65" s="77">
        <f>Capex_W!CS101</f>
        <v>6046.1414006460509</v>
      </c>
      <c r="CT65" s="77">
        <f>Capex_W!CT101</f>
        <v>6046.1414006460509</v>
      </c>
      <c r="CU65" s="77">
        <f>Capex_W!CU101</f>
        <v>6046.1414006460509</v>
      </c>
      <c r="CV65" s="80">
        <f>Capex_W!CV101</f>
        <v>6046.1414006460509</v>
      </c>
      <c r="CW65" s="77">
        <f>Capex_W!CW101</f>
        <v>6046.1414006460509</v>
      </c>
      <c r="CX65" s="77">
        <f>Capex_W!CX101</f>
        <v>6046.1414006460509</v>
      </c>
      <c r="CY65" s="77">
        <f>Capex_W!CY101</f>
        <v>6046.1414006460509</v>
      </c>
      <c r="CZ65" s="77">
        <f>Capex_W!CZ101</f>
        <v>6046.1414006460509</v>
      </c>
      <c r="DA65" s="77">
        <f>Capex_W!DA101</f>
        <v>6046.1414006460509</v>
      </c>
      <c r="DB65" s="77">
        <f>Capex_W!DB101</f>
        <v>6046.1414006460509</v>
      </c>
      <c r="DC65" s="77">
        <f>Capex_W!DC101</f>
        <v>6046.1414006460509</v>
      </c>
      <c r="DD65" s="77">
        <f>Capex_W!DD101</f>
        <v>6046.1414006460509</v>
      </c>
      <c r="DE65" s="77">
        <f>Capex_W!DE101</f>
        <v>6046.1414006460509</v>
      </c>
      <c r="DF65" s="77">
        <f>Capex_W!DF101</f>
        <v>6046.1414006460509</v>
      </c>
      <c r="DG65" s="77">
        <f>Capex_W!DG101</f>
        <v>6046.1414006460509</v>
      </c>
      <c r="DH65" s="80">
        <f>Capex_W!DH101</f>
        <v>6046.1414006460509</v>
      </c>
      <c r="DI65" s="77">
        <f>Capex_W!DI101</f>
        <v>6046.1414006460509</v>
      </c>
      <c r="DJ65" s="77">
        <f>Capex_W!DJ101</f>
        <v>6046.1414006460509</v>
      </c>
      <c r="DK65" s="77">
        <f>Capex_W!DK101</f>
        <v>6046.1414006460509</v>
      </c>
      <c r="DL65" s="77">
        <f>Capex_W!DL101</f>
        <v>6046.1414006460509</v>
      </c>
      <c r="DM65" s="77">
        <f>Capex_W!DM101</f>
        <v>6046.1414006460509</v>
      </c>
      <c r="DN65" s="77">
        <f>Capex_W!DN101</f>
        <v>6046.1414006460509</v>
      </c>
      <c r="DO65" s="77">
        <f>Capex_W!DO101</f>
        <v>6046.1414006460509</v>
      </c>
      <c r="DP65" s="77">
        <f>Capex_W!DP101</f>
        <v>6046.1414006460509</v>
      </c>
      <c r="DQ65" s="77">
        <f>Capex_W!DQ101</f>
        <v>6046.1414006460509</v>
      </c>
      <c r="DR65" s="77">
        <f>Capex_W!DR101</f>
        <v>6046.1414006460509</v>
      </c>
      <c r="DS65" s="77">
        <f>Capex_W!DS101</f>
        <v>6046.1414006460509</v>
      </c>
      <c r="DT65" s="77">
        <f>Capex_W!DT101</f>
        <v>6046.1414006460509</v>
      </c>
      <c r="DU65" s="49">
        <f t="shared" ref="DU65:ED66" si="72">SUMIF($E$28:$DT$28,DU$28,$E65:$DT65)</f>
        <v>11527.933036190387</v>
      </c>
      <c r="DV65" s="50">
        <f t="shared" si="72"/>
        <v>56094.346676790905</v>
      </c>
      <c r="DW65" s="50">
        <f t="shared" si="72"/>
        <v>82591.670182752598</v>
      </c>
      <c r="DX65" s="50">
        <f t="shared" si="72"/>
        <v>82889.827807752619</v>
      </c>
      <c r="DY65" s="50">
        <f t="shared" si="72"/>
        <v>77489.86193275261</v>
      </c>
      <c r="DZ65" s="50">
        <f t="shared" si="72"/>
        <v>73646.941432752603</v>
      </c>
      <c r="EA65" s="50">
        <f t="shared" si="72"/>
        <v>72553.696807752625</v>
      </c>
      <c r="EB65" s="50">
        <f t="shared" si="72"/>
        <v>72553.696807752625</v>
      </c>
      <c r="EC65" s="50">
        <f t="shared" si="72"/>
        <v>72553.696807752625</v>
      </c>
      <c r="ED65" s="51">
        <f t="shared" si="72"/>
        <v>72553.696807752625</v>
      </c>
    </row>
    <row r="66" spans="2:134">
      <c r="B66" s="5" t="s">
        <v>45</v>
      </c>
      <c r="E66" s="77">
        <v>0</v>
      </c>
      <c r="F66" s="77">
        <v>0</v>
      </c>
      <c r="G66" s="77">
        <v>0</v>
      </c>
      <c r="H66" s="77">
        <v>0</v>
      </c>
      <c r="I66" s="77">
        <v>963.70650173515958</v>
      </c>
      <c r="J66" s="77">
        <v>1394.0452264044661</v>
      </c>
      <c r="K66" s="77">
        <v>1601.8397602565803</v>
      </c>
      <c r="L66" s="77">
        <v>1257.918141139751</v>
      </c>
      <c r="M66" s="77">
        <v>1718.9094826277699</v>
      </c>
      <c r="N66" s="77">
        <v>1914.1222110501174</v>
      </c>
      <c r="O66" s="77">
        <v>1599.554348658834</v>
      </c>
      <c r="P66" s="80">
        <v>1899.676302241138</v>
      </c>
      <c r="Q66" s="77">
        <v>2245.2183555688762</v>
      </c>
      <c r="R66" s="77">
        <v>2214.3980475913118</v>
      </c>
      <c r="S66" s="77">
        <v>2877.5022496036568</v>
      </c>
      <c r="T66" s="77">
        <v>3147.505101968582</v>
      </c>
      <c r="U66" s="77">
        <v>2650.1666484173934</v>
      </c>
      <c r="V66" s="77">
        <v>3218.8026834917905</v>
      </c>
      <c r="W66" s="77">
        <v>3426.1330966038895</v>
      </c>
      <c r="X66" s="77">
        <v>2965.8489582806069</v>
      </c>
      <c r="Y66" s="77">
        <v>3469.5813728619287</v>
      </c>
      <c r="Z66" s="77">
        <v>3727.8662205908317</v>
      </c>
      <c r="AA66" s="77">
        <v>3284.467173448968</v>
      </c>
      <c r="AB66" s="80">
        <v>3723.3003265902639</v>
      </c>
      <c r="AC66" s="77">
        <v>4166.093193762973</v>
      </c>
      <c r="AD66" s="77">
        <v>2678.1398790540848</v>
      </c>
      <c r="AE66" s="77">
        <v>2284.4229465422818</v>
      </c>
      <c r="AF66" s="77">
        <v>2316.7518141352043</v>
      </c>
      <c r="AG66" s="77">
        <v>2217.6895652846465</v>
      </c>
      <c r="AH66" s="77">
        <v>2248.5122840649929</v>
      </c>
      <c r="AI66" s="77">
        <v>2279.2238225331425</v>
      </c>
      <c r="AJ66" s="77">
        <v>2309.8230688859735</v>
      </c>
      <c r="AK66" s="77">
        <v>2340.3089002023348</v>
      </c>
      <c r="AL66" s="77">
        <v>2370.6801823318578</v>
      </c>
      <c r="AM66" s="77">
        <v>2400.9357697826758</v>
      </c>
      <c r="AN66" s="80">
        <v>2431.0745056080027</v>
      </c>
      <c r="AO66" s="77">
        <v>2461.0952212915822</v>
      </c>
      <c r="AP66" s="77">
        <v>2464.8157760044983</v>
      </c>
      <c r="AQ66" s="77">
        <v>2489.1809637645433</v>
      </c>
      <c r="AR66" s="77">
        <v>2513.7898034021887</v>
      </c>
      <c r="AS66" s="77">
        <v>2538.6447314362108</v>
      </c>
      <c r="AT66" s="77">
        <v>2563.7482087505728</v>
      </c>
      <c r="AU66" s="77">
        <v>2589.1027208380788</v>
      </c>
      <c r="AV66" s="77">
        <v>2614.7107780464594</v>
      </c>
      <c r="AW66" s="77">
        <v>2640.5749158269241</v>
      </c>
      <c r="AX66" s="77">
        <v>2666.6976949851937</v>
      </c>
      <c r="AY66" s="77">
        <v>2693.0817019350452</v>
      </c>
      <c r="AZ66" s="80">
        <v>2719.7295489543963</v>
      </c>
      <c r="BA66" s="77">
        <v>2746.6438744439401</v>
      </c>
      <c r="BB66" s="77">
        <v>2773.827343188379</v>
      </c>
      <c r="BC66" s="77">
        <v>2801.2826466202628</v>
      </c>
      <c r="BD66" s="77">
        <v>2829.0125030864656</v>
      </c>
      <c r="BE66" s="77">
        <v>2857.01965811733</v>
      </c>
      <c r="BF66" s="77">
        <v>2885.3068846985038</v>
      </c>
      <c r="BG66" s="77">
        <v>2913.8769835454891</v>
      </c>
      <c r="BH66" s="77">
        <v>2942.7327833809445</v>
      </c>
      <c r="BI66" s="77">
        <v>2971.877141214753</v>
      </c>
      <c r="BJ66" s="77">
        <v>3001.3129426269011</v>
      </c>
      <c r="BK66" s="77">
        <v>3031.0431020531701</v>
      </c>
      <c r="BL66" s="80">
        <v>3061.0705630737016</v>
      </c>
      <c r="BM66" s="77">
        <v>3091.3982987044383</v>
      </c>
      <c r="BN66" s="77">
        <v>3122.0293116914831</v>
      </c>
      <c r="BO66" s="77">
        <v>3152.9666348083979</v>
      </c>
      <c r="BP66" s="77">
        <v>3184.2133311564817</v>
      </c>
      <c r="BQ66" s="77">
        <v>3215.7724944680467</v>
      </c>
      <c r="BR66" s="77">
        <v>3247.647249412727</v>
      </c>
      <c r="BS66" s="77">
        <v>3279.8407519068546</v>
      </c>
      <c r="BT66" s="77">
        <v>3312.3561894259233</v>
      </c>
      <c r="BU66" s="77">
        <v>3345.1967813201823</v>
      </c>
      <c r="BV66" s="77">
        <v>3378.3657791333844</v>
      </c>
      <c r="BW66" s="77">
        <v>3411.8664669247178</v>
      </c>
      <c r="BX66" s="80">
        <v>3445.7021615939652</v>
      </c>
      <c r="BY66" s="77">
        <v>3479.876213209905</v>
      </c>
      <c r="BZ66" s="77">
        <v>3514.3920053420043</v>
      </c>
      <c r="CA66" s="77">
        <v>3549.2529553954246</v>
      </c>
      <c r="CB66" s="77">
        <v>3584.4625149493786</v>
      </c>
      <c r="CC66" s="77">
        <v>3620.0241700988722</v>
      </c>
      <c r="CD66" s="77">
        <v>3655.941441799861</v>
      </c>
      <c r="CE66" s="77">
        <v>3692.2178862178594</v>
      </c>
      <c r="CF66" s="77">
        <v>3728.8570950800386</v>
      </c>
      <c r="CG66" s="77">
        <v>3765.8626960308388</v>
      </c>
      <c r="CH66" s="77">
        <v>3803.2383529911472</v>
      </c>
      <c r="CI66" s="77">
        <v>3840.9877665210583</v>
      </c>
      <c r="CJ66" s="80">
        <v>3879.114674186269</v>
      </c>
      <c r="CK66" s="77">
        <v>3917.6228509281318</v>
      </c>
      <c r="CL66" s="77">
        <v>3956.516109437413</v>
      </c>
      <c r="CM66" s="77">
        <v>3995.7983005317874</v>
      </c>
      <c r="CN66" s="77">
        <v>4035.4733135371057</v>
      </c>
      <c r="CO66" s="77">
        <v>4075.5450766724766</v>
      </c>
      <c r="CP66" s="77">
        <v>4116.0175574392015</v>
      </c>
      <c r="CQ66" s="77">
        <v>4156.8947630135935</v>
      </c>
      <c r="CR66" s="77">
        <v>4198.1807406437292</v>
      </c>
      <c r="CS66" s="77">
        <v>4239.8795780501669</v>
      </c>
      <c r="CT66" s="77">
        <v>4281.9954038306687</v>
      </c>
      <c r="CU66" s="77">
        <v>4324.5323878689751</v>
      </c>
      <c r="CV66" s="80">
        <v>4367.4947417476651</v>
      </c>
      <c r="CW66" s="77">
        <v>4410.8867191651416</v>
      </c>
      <c r="CX66" s="77">
        <v>4454.7126163567928</v>
      </c>
      <c r="CY66" s="77">
        <v>4498.976772520361</v>
      </c>
      <c r="CZ66" s="77">
        <v>4543.6835702455646</v>
      </c>
      <c r="DA66" s="77">
        <v>4588.8374359480204</v>
      </c>
      <c r="DB66" s="77">
        <v>4634.4428403075008</v>
      </c>
      <c r="DC66" s="77">
        <v>4680.5042987105753</v>
      </c>
      <c r="DD66" s="77">
        <v>4727.0263716976815</v>
      </c>
      <c r="DE66" s="77">
        <v>4774.0136654146581</v>
      </c>
      <c r="DF66" s="77">
        <v>4821.4708320688051</v>
      </c>
      <c r="DG66" s="77">
        <v>4869.4025703894922</v>
      </c>
      <c r="DH66" s="80">
        <v>4917.813626093387</v>
      </c>
      <c r="DI66" s="77">
        <v>4966.7087923543213</v>
      </c>
      <c r="DJ66" s="77">
        <v>5016.0929102778646</v>
      </c>
      <c r="DK66" s="77">
        <v>5065.9708693806433</v>
      </c>
      <c r="DL66" s="77">
        <v>5116.3476080744495</v>
      </c>
      <c r="DM66" s="77">
        <v>5167.2281141551948</v>
      </c>
      <c r="DN66" s="77">
        <v>5218.6174252967467</v>
      </c>
      <c r="DO66" s="77">
        <v>5270.5206295497146</v>
      </c>
      <c r="DP66" s="77">
        <v>5322.9428658452116</v>
      </c>
      <c r="DQ66" s="77">
        <v>5375.8893245036625</v>
      </c>
      <c r="DR66" s="77">
        <v>5429.3652477487003</v>
      </c>
      <c r="DS66" s="77">
        <v>5483.375930226186</v>
      </c>
      <c r="DT66" s="77">
        <v>5537.9267195284492</v>
      </c>
      <c r="DU66" s="49">
        <f t="shared" si="72"/>
        <v>12349.771974113815</v>
      </c>
      <c r="DV66" s="50">
        <f t="shared" si="72"/>
        <v>36950.790235018103</v>
      </c>
      <c r="DW66" s="50">
        <f t="shared" si="72"/>
        <v>30043.655932188165</v>
      </c>
      <c r="DX66" s="50">
        <f t="shared" si="72"/>
        <v>30955.172065235696</v>
      </c>
      <c r="DY66" s="50">
        <f t="shared" si="72"/>
        <v>34815.006426049833</v>
      </c>
      <c r="DZ66" s="50">
        <f t="shared" si="72"/>
        <v>39187.355450546595</v>
      </c>
      <c r="EA66" s="50">
        <f t="shared" si="72"/>
        <v>44114.227771822654</v>
      </c>
      <c r="EB66" s="50">
        <f t="shared" si="72"/>
        <v>49665.950823700914</v>
      </c>
      <c r="EC66" s="50">
        <f t="shared" si="72"/>
        <v>55921.771318917992</v>
      </c>
      <c r="ED66" s="51">
        <f t="shared" si="72"/>
        <v>62970.986436941137</v>
      </c>
    </row>
    <row r="67" spans="2:134">
      <c r="B67" s="217" t="s">
        <v>17</v>
      </c>
      <c r="C67" s="237"/>
      <c r="D67" s="237"/>
      <c r="E67" s="238">
        <f t="shared" ref="E67:BP67" si="73">SUBTOTAL(9,E65:E66)</f>
        <v>0</v>
      </c>
      <c r="F67" s="238">
        <f t="shared" si="73"/>
        <v>0</v>
      </c>
      <c r="G67" s="238">
        <f t="shared" si="73"/>
        <v>0</v>
      </c>
      <c r="H67" s="238">
        <f t="shared" si="73"/>
        <v>242.01865689426876</v>
      </c>
      <c r="I67" s="238">
        <f t="shared" si="73"/>
        <v>1475.4290204768467</v>
      </c>
      <c r="J67" s="238">
        <f t="shared" si="73"/>
        <v>2147.7864020404222</v>
      </c>
      <c r="K67" s="238">
        <f t="shared" si="73"/>
        <v>2597.5995927868048</v>
      </c>
      <c r="L67" s="238">
        <f t="shared" si="73"/>
        <v>2537.5543021840604</v>
      </c>
      <c r="M67" s="238">
        <f t="shared" si="73"/>
        <v>3254.7367672330147</v>
      </c>
      <c r="N67" s="238">
        <f t="shared" si="73"/>
        <v>3715.3690208673474</v>
      </c>
      <c r="O67" s="238">
        <f t="shared" si="73"/>
        <v>3666.2206836880496</v>
      </c>
      <c r="P67" s="239">
        <f t="shared" si="73"/>
        <v>4240.9905641333889</v>
      </c>
      <c r="Q67" s="238">
        <f t="shared" si="73"/>
        <v>4918.5223888823184</v>
      </c>
      <c r="R67" s="238">
        <f t="shared" si="73"/>
        <v>5276.4820163324066</v>
      </c>
      <c r="S67" s="238">
        <f t="shared" si="73"/>
        <v>6285.7735307675575</v>
      </c>
      <c r="T67" s="238">
        <f t="shared" si="73"/>
        <v>6917.7862365569054</v>
      </c>
      <c r="U67" s="238">
        <f t="shared" si="73"/>
        <v>6810.8527184333689</v>
      </c>
      <c r="V67" s="238">
        <f t="shared" si="73"/>
        <v>7713.1035249289562</v>
      </c>
      <c r="W67" s="238">
        <f t="shared" si="73"/>
        <v>8282.4437914654773</v>
      </c>
      <c r="X67" s="238">
        <f t="shared" si="73"/>
        <v>8198.367047568232</v>
      </c>
      <c r="Y67" s="238">
        <f t="shared" si="73"/>
        <v>9035.7142335707467</v>
      </c>
      <c r="Z67" s="238">
        <f t="shared" si="73"/>
        <v>9656.0089347240701</v>
      </c>
      <c r="AA67" s="238">
        <f t="shared" si="73"/>
        <v>9574.6197410066288</v>
      </c>
      <c r="AB67" s="239">
        <f t="shared" si="73"/>
        <v>10375.462747572345</v>
      </c>
      <c r="AC67" s="238">
        <f t="shared" si="73"/>
        <v>10957.628656909023</v>
      </c>
      <c r="AD67" s="238">
        <f t="shared" si="73"/>
        <v>9486.2396547001354</v>
      </c>
      <c r="AE67" s="238">
        <f t="shared" si="73"/>
        <v>9109.087034688333</v>
      </c>
      <c r="AF67" s="238">
        <f t="shared" si="73"/>
        <v>9157.9802147812552</v>
      </c>
      <c r="AG67" s="238">
        <f t="shared" si="73"/>
        <v>9075.482278430698</v>
      </c>
      <c r="AH67" s="238">
        <f t="shared" si="73"/>
        <v>9122.8693097110445</v>
      </c>
      <c r="AI67" s="238">
        <f t="shared" si="73"/>
        <v>9170.1451606791943</v>
      </c>
      <c r="AJ67" s="238">
        <f t="shared" si="73"/>
        <v>9217.308719532024</v>
      </c>
      <c r="AK67" s="238">
        <f t="shared" si="73"/>
        <v>9264.3588633483851</v>
      </c>
      <c r="AL67" s="238">
        <f t="shared" si="73"/>
        <v>9311.2944579779087</v>
      </c>
      <c r="AM67" s="238">
        <f t="shared" si="73"/>
        <v>9358.1143579287273</v>
      </c>
      <c r="AN67" s="239">
        <f t="shared" si="73"/>
        <v>9404.8174062540547</v>
      </c>
      <c r="AO67" s="238">
        <f t="shared" si="73"/>
        <v>9434.8381219376333</v>
      </c>
      <c r="AP67" s="238">
        <f t="shared" si="73"/>
        <v>9438.5586766505494</v>
      </c>
      <c r="AQ67" s="238">
        <f t="shared" si="73"/>
        <v>9462.9238644105953</v>
      </c>
      <c r="AR67" s="238">
        <f t="shared" si="73"/>
        <v>9487.5327040482407</v>
      </c>
      <c r="AS67" s="238">
        <f t="shared" si="73"/>
        <v>9512.3876320822619</v>
      </c>
      <c r="AT67" s="238">
        <f t="shared" si="73"/>
        <v>9537.4911093966239</v>
      </c>
      <c r="AU67" s="238">
        <f t="shared" si="73"/>
        <v>9562.8456214841299</v>
      </c>
      <c r="AV67" s="238">
        <f t="shared" si="73"/>
        <v>9535.4478786925101</v>
      </c>
      <c r="AW67" s="238">
        <f t="shared" si="73"/>
        <v>9508.3062164729745</v>
      </c>
      <c r="AX67" s="238">
        <f t="shared" si="73"/>
        <v>9481.4231956312451</v>
      </c>
      <c r="AY67" s="238">
        <f t="shared" si="73"/>
        <v>9454.8014025810953</v>
      </c>
      <c r="AZ67" s="239">
        <f t="shared" si="73"/>
        <v>9428.4434496004469</v>
      </c>
      <c r="BA67" s="238">
        <f t="shared" si="73"/>
        <v>9416.7077125899905</v>
      </c>
      <c r="BB67" s="238">
        <f t="shared" si="73"/>
        <v>9405.2411188344304</v>
      </c>
      <c r="BC67" s="238">
        <f t="shared" si="73"/>
        <v>9394.0463597663129</v>
      </c>
      <c r="BD67" s="238">
        <f t="shared" si="73"/>
        <v>9383.1261537325154</v>
      </c>
      <c r="BE67" s="238">
        <f t="shared" si="73"/>
        <v>9372.4832462633804</v>
      </c>
      <c r="BF67" s="238">
        <f t="shared" si="73"/>
        <v>9362.1204103445543</v>
      </c>
      <c r="BG67" s="238">
        <f t="shared" si="73"/>
        <v>9352.0404466915388</v>
      </c>
      <c r="BH67" s="238">
        <f t="shared" si="73"/>
        <v>9342.2461840269953</v>
      </c>
      <c r="BI67" s="238">
        <f t="shared" si="73"/>
        <v>9332.7404793608039</v>
      </c>
      <c r="BJ67" s="238">
        <f t="shared" si="73"/>
        <v>9323.5262182729512</v>
      </c>
      <c r="BK67" s="238">
        <f t="shared" si="73"/>
        <v>9314.6063151992203</v>
      </c>
      <c r="BL67" s="239">
        <f t="shared" si="73"/>
        <v>9305.9837137197519</v>
      </c>
      <c r="BM67" s="238">
        <f t="shared" si="73"/>
        <v>9319.7471368504885</v>
      </c>
      <c r="BN67" s="238">
        <f t="shared" si="73"/>
        <v>9333.8138373375332</v>
      </c>
      <c r="BO67" s="238">
        <f t="shared" si="73"/>
        <v>9348.1868479544482</v>
      </c>
      <c r="BP67" s="238">
        <f t="shared" si="73"/>
        <v>9362.8692318025332</v>
      </c>
      <c r="BQ67" s="238">
        <f t="shared" ref="BQ67:EB67" si="74">SUBTOTAL(9,BQ65:BQ66)</f>
        <v>9377.8640826140982</v>
      </c>
      <c r="BR67" s="238">
        <f t="shared" si="74"/>
        <v>9393.1745250587774</v>
      </c>
      <c r="BS67" s="238">
        <f t="shared" si="74"/>
        <v>9408.8037150529053</v>
      </c>
      <c r="BT67" s="238">
        <f t="shared" si="74"/>
        <v>9424.7548400719734</v>
      </c>
      <c r="BU67" s="238">
        <f t="shared" si="74"/>
        <v>9441.0311194662336</v>
      </c>
      <c r="BV67" s="238">
        <f t="shared" si="74"/>
        <v>9457.6358047794347</v>
      </c>
      <c r="BW67" s="238">
        <f t="shared" si="74"/>
        <v>9474.5721800707688</v>
      </c>
      <c r="BX67" s="239">
        <f t="shared" si="74"/>
        <v>9491.8435622400157</v>
      </c>
      <c r="BY67" s="238">
        <f t="shared" si="74"/>
        <v>9526.0176138559564</v>
      </c>
      <c r="BZ67" s="238">
        <f t="shared" si="74"/>
        <v>9560.5334059880552</v>
      </c>
      <c r="CA67" s="238">
        <f t="shared" si="74"/>
        <v>9595.3943560414755</v>
      </c>
      <c r="CB67" s="238">
        <f t="shared" si="74"/>
        <v>9630.6039155954295</v>
      </c>
      <c r="CC67" s="238">
        <f t="shared" si="74"/>
        <v>9666.1655707449227</v>
      </c>
      <c r="CD67" s="238">
        <f t="shared" si="74"/>
        <v>9702.0828424459123</v>
      </c>
      <c r="CE67" s="238">
        <f t="shared" si="74"/>
        <v>9738.3592868639098</v>
      </c>
      <c r="CF67" s="238">
        <f t="shared" si="74"/>
        <v>9774.9984957260895</v>
      </c>
      <c r="CG67" s="238">
        <f t="shared" si="74"/>
        <v>9812.0040966768902</v>
      </c>
      <c r="CH67" s="238">
        <f t="shared" si="74"/>
        <v>9849.3797536371985</v>
      </c>
      <c r="CI67" s="238">
        <f t="shared" si="74"/>
        <v>9887.1291671671097</v>
      </c>
      <c r="CJ67" s="239">
        <f t="shared" si="74"/>
        <v>9925.2560748323194</v>
      </c>
      <c r="CK67" s="238">
        <f t="shared" si="74"/>
        <v>9963.7642515741827</v>
      </c>
      <c r="CL67" s="238">
        <f t="shared" si="74"/>
        <v>10002.657510083463</v>
      </c>
      <c r="CM67" s="238">
        <f t="shared" si="74"/>
        <v>10041.939701177838</v>
      </c>
      <c r="CN67" s="238">
        <f t="shared" si="74"/>
        <v>10081.614714183157</v>
      </c>
      <c r="CO67" s="238">
        <f t="shared" si="74"/>
        <v>10121.686477318528</v>
      </c>
      <c r="CP67" s="238">
        <f t="shared" si="74"/>
        <v>10162.158958085252</v>
      </c>
      <c r="CQ67" s="238">
        <f t="shared" si="74"/>
        <v>10203.036163659644</v>
      </c>
      <c r="CR67" s="238">
        <f t="shared" si="74"/>
        <v>10244.32214128978</v>
      </c>
      <c r="CS67" s="238">
        <f t="shared" si="74"/>
        <v>10286.020978696219</v>
      </c>
      <c r="CT67" s="238">
        <f t="shared" si="74"/>
        <v>10328.136804476719</v>
      </c>
      <c r="CU67" s="238">
        <f t="shared" si="74"/>
        <v>10370.673788515025</v>
      </c>
      <c r="CV67" s="239">
        <f t="shared" si="74"/>
        <v>10413.636142393716</v>
      </c>
      <c r="CW67" s="238">
        <f t="shared" si="74"/>
        <v>10457.028119811192</v>
      </c>
      <c r="CX67" s="238">
        <f t="shared" si="74"/>
        <v>10500.854017002843</v>
      </c>
      <c r="CY67" s="238">
        <f t="shared" si="74"/>
        <v>10545.118173166411</v>
      </c>
      <c r="CZ67" s="238">
        <f t="shared" si="74"/>
        <v>10589.824970891616</v>
      </c>
      <c r="DA67" s="238">
        <f t="shared" si="74"/>
        <v>10634.978836594071</v>
      </c>
      <c r="DB67" s="238">
        <f t="shared" si="74"/>
        <v>10680.584240953551</v>
      </c>
      <c r="DC67" s="238">
        <f t="shared" si="74"/>
        <v>10726.645699356626</v>
      </c>
      <c r="DD67" s="238">
        <f t="shared" si="74"/>
        <v>10773.167772343731</v>
      </c>
      <c r="DE67" s="238">
        <f t="shared" si="74"/>
        <v>10820.15506606071</v>
      </c>
      <c r="DF67" s="238">
        <f t="shared" si="74"/>
        <v>10867.612232714855</v>
      </c>
      <c r="DG67" s="238">
        <f t="shared" si="74"/>
        <v>10915.543971035542</v>
      </c>
      <c r="DH67" s="239">
        <f t="shared" si="74"/>
        <v>10963.955026739437</v>
      </c>
      <c r="DI67" s="238">
        <f t="shared" si="74"/>
        <v>11012.850193000373</v>
      </c>
      <c r="DJ67" s="238">
        <f t="shared" si="74"/>
        <v>11062.234310923915</v>
      </c>
      <c r="DK67" s="238">
        <f t="shared" si="74"/>
        <v>11112.112270026693</v>
      </c>
      <c r="DL67" s="238">
        <f t="shared" si="74"/>
        <v>11162.4890087205</v>
      </c>
      <c r="DM67" s="238">
        <f t="shared" si="74"/>
        <v>11213.369514801245</v>
      </c>
      <c r="DN67" s="238">
        <f t="shared" si="74"/>
        <v>11264.758825942798</v>
      </c>
      <c r="DO67" s="238">
        <f t="shared" si="74"/>
        <v>11316.662030195766</v>
      </c>
      <c r="DP67" s="238">
        <f t="shared" si="74"/>
        <v>11369.084266491263</v>
      </c>
      <c r="DQ67" s="238">
        <f t="shared" si="74"/>
        <v>11422.030725149714</v>
      </c>
      <c r="DR67" s="238">
        <f t="shared" si="74"/>
        <v>11475.506648394752</v>
      </c>
      <c r="DS67" s="238">
        <f t="shared" si="74"/>
        <v>11529.517330872237</v>
      </c>
      <c r="DT67" s="238">
        <f t="shared" si="74"/>
        <v>11584.068120174499</v>
      </c>
      <c r="DU67" s="240">
        <f t="shared" si="74"/>
        <v>23877.705010304202</v>
      </c>
      <c r="DV67" s="241">
        <f t="shared" si="74"/>
        <v>93045.136911809008</v>
      </c>
      <c r="DW67" s="241">
        <f t="shared" si="74"/>
        <v>112635.32611494076</v>
      </c>
      <c r="DX67" s="241">
        <f t="shared" si="74"/>
        <v>113844.99987298832</v>
      </c>
      <c r="DY67" s="241">
        <f t="shared" si="74"/>
        <v>112304.86835880244</v>
      </c>
      <c r="DZ67" s="241">
        <f t="shared" si="74"/>
        <v>112834.29688329919</v>
      </c>
      <c r="EA67" s="241">
        <f t="shared" si="74"/>
        <v>116667.92457957528</v>
      </c>
      <c r="EB67" s="241">
        <f t="shared" si="74"/>
        <v>122219.64763145354</v>
      </c>
      <c r="EC67" s="241">
        <f t="shared" ref="EC67" si="75">SUBTOTAL(9,EC65:EC66)</f>
        <v>128475.46812667062</v>
      </c>
      <c r="ED67" s="242">
        <f>SUBTOTAL(9,ED65:ED66)</f>
        <v>135524.68324469376</v>
      </c>
    </row>
    <row r="68" spans="2:134">
      <c r="B68" s="119" t="s">
        <v>18</v>
      </c>
      <c r="C68" s="112"/>
      <c r="D68" s="112"/>
      <c r="E68" s="122">
        <f>E54-E61-E67</f>
        <v>0</v>
      </c>
      <c r="F68" s="122">
        <f t="shared" ref="F68:BQ68" si="76">F54-F61-F67</f>
        <v>0</v>
      </c>
      <c r="G68" s="122">
        <f t="shared" si="76"/>
        <v>0</v>
      </c>
      <c r="H68" s="122">
        <f t="shared" si="76"/>
        <v>-276.14365689426876</v>
      </c>
      <c r="I68" s="122">
        <f t="shared" si="76"/>
        <v>-1548.5540204768467</v>
      </c>
      <c r="J68" s="122">
        <f t="shared" si="76"/>
        <v>-2255.0364020404222</v>
      </c>
      <c r="K68" s="122">
        <f t="shared" si="76"/>
        <v>62377.272781464977</v>
      </c>
      <c r="L68" s="122">
        <f t="shared" si="76"/>
        <v>-3928.9727021840604</v>
      </c>
      <c r="M68" s="122">
        <f t="shared" si="76"/>
        <v>-4546.0697672330143</v>
      </c>
      <c r="N68" s="122">
        <f t="shared" si="76"/>
        <v>60208.005753384423</v>
      </c>
      <c r="O68" s="122">
        <f t="shared" si="76"/>
        <v>-4760.6328836880493</v>
      </c>
      <c r="P68" s="123">
        <f t="shared" si="76"/>
        <v>-5238.5673641333888</v>
      </c>
      <c r="Q68" s="122">
        <f t="shared" si="76"/>
        <v>60241.355044070253</v>
      </c>
      <c r="R68" s="122">
        <f t="shared" si="76"/>
        <v>-6181.6000163324061</v>
      </c>
      <c r="S68" s="122">
        <f t="shared" si="76"/>
        <v>-7145.5297807675579</v>
      </c>
      <c r="T68" s="122">
        <f t="shared" si="76"/>
        <v>90926.300133521567</v>
      </c>
      <c r="U68" s="122">
        <f t="shared" si="76"/>
        <v>-7589.8854684333692</v>
      </c>
      <c r="V68" s="122">
        <f t="shared" si="76"/>
        <v>-8444.2745249289565</v>
      </c>
      <c r="W68" s="122">
        <f t="shared" si="76"/>
        <v>91208.089072768023</v>
      </c>
      <c r="X68" s="122">
        <f t="shared" si="76"/>
        <v>-8846.3145475682322</v>
      </c>
      <c r="Y68" s="122">
        <f t="shared" si="76"/>
        <v>-9635.7999835707469</v>
      </c>
      <c r="Z68" s="122">
        <f t="shared" si="76"/>
        <v>88447.747935354404</v>
      </c>
      <c r="AA68" s="122">
        <f t="shared" si="76"/>
        <v>-10088.981991006629</v>
      </c>
      <c r="AB68" s="123">
        <f t="shared" si="76"/>
        <v>-10846.963247572347</v>
      </c>
      <c r="AC68" s="122">
        <f t="shared" si="76"/>
        <v>88780.390707324463</v>
      </c>
      <c r="AD68" s="122">
        <f t="shared" si="76"/>
        <v>-9885.1216547001368</v>
      </c>
      <c r="AE68" s="122">
        <f t="shared" si="76"/>
        <v>-9466.0282846883329</v>
      </c>
      <c r="AF68" s="122">
        <f t="shared" si="76"/>
        <v>3656.5190471597562</v>
      </c>
      <c r="AG68" s="122">
        <f t="shared" si="76"/>
        <v>-9348.5420284306983</v>
      </c>
      <c r="AH68" s="122">
        <f t="shared" si="76"/>
        <v>-9353.9883097110451</v>
      </c>
      <c r="AI68" s="122">
        <f t="shared" si="76"/>
        <v>-9359.3234106791951</v>
      </c>
      <c r="AJ68" s="122">
        <f t="shared" si="76"/>
        <v>-9364.5462195320251</v>
      </c>
      <c r="AK68" s="122">
        <f t="shared" si="76"/>
        <v>-9369.6556133483864</v>
      </c>
      <c r="AL68" s="122">
        <f t="shared" si="76"/>
        <v>-9374.6504579779103</v>
      </c>
      <c r="AM68" s="122">
        <f t="shared" si="76"/>
        <v>-9379.5296079287291</v>
      </c>
      <c r="AN68" s="123">
        <f t="shared" si="76"/>
        <v>-9384.2919062540568</v>
      </c>
      <c r="AO68" s="122">
        <f t="shared" si="76"/>
        <v>-9406.5411219376365</v>
      </c>
      <c r="AP68" s="122">
        <f t="shared" si="76"/>
        <v>-9410.2616766505525</v>
      </c>
      <c r="AQ68" s="122">
        <f t="shared" si="76"/>
        <v>-9434.6268644105985</v>
      </c>
      <c r="AR68" s="122">
        <f t="shared" si="76"/>
        <v>-9459.2357040482439</v>
      </c>
      <c r="AS68" s="122">
        <f t="shared" si="76"/>
        <v>-9484.0906320822651</v>
      </c>
      <c r="AT68" s="122">
        <f t="shared" si="76"/>
        <v>-9509.194109396627</v>
      </c>
      <c r="AU68" s="122">
        <f t="shared" si="76"/>
        <v>-9534.548621484133</v>
      </c>
      <c r="AV68" s="122">
        <f t="shared" si="76"/>
        <v>-9507.1508786925133</v>
      </c>
      <c r="AW68" s="122">
        <f t="shared" si="76"/>
        <v>-9480.0092164729776</v>
      </c>
      <c r="AX68" s="122">
        <f t="shared" si="76"/>
        <v>-9453.1261956312483</v>
      </c>
      <c r="AY68" s="122">
        <f t="shared" si="76"/>
        <v>-9426.5044025810985</v>
      </c>
      <c r="AZ68" s="123">
        <f t="shared" si="76"/>
        <v>-9400.1464496004501</v>
      </c>
      <c r="BA68" s="122">
        <f t="shared" si="76"/>
        <v>-9388.4107125899936</v>
      </c>
      <c r="BB68" s="122">
        <f t="shared" si="76"/>
        <v>-9376.9441188344335</v>
      </c>
      <c r="BC68" s="122">
        <f t="shared" si="76"/>
        <v>-9365.749359766316</v>
      </c>
      <c r="BD68" s="122">
        <f t="shared" si="76"/>
        <v>-9354.8291537325185</v>
      </c>
      <c r="BE68" s="122">
        <f t="shared" si="76"/>
        <v>-9344.1862462633835</v>
      </c>
      <c r="BF68" s="122">
        <f t="shared" si="76"/>
        <v>-9333.8234103445575</v>
      </c>
      <c r="BG68" s="122">
        <f t="shared" si="76"/>
        <v>-9323.743446691542</v>
      </c>
      <c r="BH68" s="122">
        <f t="shared" si="76"/>
        <v>-9313.9491840269984</v>
      </c>
      <c r="BI68" s="122">
        <f t="shared" si="76"/>
        <v>-9304.443479360807</v>
      </c>
      <c r="BJ68" s="122">
        <f t="shared" si="76"/>
        <v>-9295.2292182729543</v>
      </c>
      <c r="BK68" s="122">
        <f t="shared" si="76"/>
        <v>-9286.3093151992234</v>
      </c>
      <c r="BL68" s="123">
        <f t="shared" si="76"/>
        <v>-9277.6867137197551</v>
      </c>
      <c r="BM68" s="122">
        <f t="shared" si="76"/>
        <v>-9291.4501368504916</v>
      </c>
      <c r="BN68" s="122">
        <f t="shared" si="76"/>
        <v>-9305.5168373375363</v>
      </c>
      <c r="BO68" s="122">
        <f t="shared" si="76"/>
        <v>-9319.8898479544514</v>
      </c>
      <c r="BP68" s="122">
        <f t="shared" si="76"/>
        <v>-9334.5722318025364</v>
      </c>
      <c r="BQ68" s="122">
        <f t="shared" si="76"/>
        <v>-9349.5670826141013</v>
      </c>
      <c r="BR68" s="122">
        <f t="shared" ref="BR68:EC68" si="77">BR54-BR61-BR67</f>
        <v>-9364.8775250587805</v>
      </c>
      <c r="BS68" s="122">
        <f t="shared" si="77"/>
        <v>-9380.5067150529085</v>
      </c>
      <c r="BT68" s="122">
        <f t="shared" si="77"/>
        <v>-9396.4578400719765</v>
      </c>
      <c r="BU68" s="122">
        <f t="shared" si="77"/>
        <v>-9412.7341194662367</v>
      </c>
      <c r="BV68" s="122">
        <f t="shared" si="77"/>
        <v>-9429.3388047794379</v>
      </c>
      <c r="BW68" s="122">
        <f t="shared" si="77"/>
        <v>-9446.275180070772</v>
      </c>
      <c r="BX68" s="123">
        <f t="shared" si="77"/>
        <v>-9463.5465622400188</v>
      </c>
      <c r="BY68" s="122">
        <f t="shared" si="77"/>
        <v>-9497.7206138559595</v>
      </c>
      <c r="BZ68" s="122">
        <f t="shared" si="77"/>
        <v>-9532.2364059880583</v>
      </c>
      <c r="CA68" s="122">
        <f t="shared" si="77"/>
        <v>-9567.0973560414786</v>
      </c>
      <c r="CB68" s="122">
        <f t="shared" si="77"/>
        <v>-9602.3069155954327</v>
      </c>
      <c r="CC68" s="122">
        <f t="shared" si="77"/>
        <v>-9637.8685707449258</v>
      </c>
      <c r="CD68" s="122">
        <f t="shared" si="77"/>
        <v>-9673.7858424459155</v>
      </c>
      <c r="CE68" s="122">
        <f t="shared" si="77"/>
        <v>-9710.062286863913</v>
      </c>
      <c r="CF68" s="122">
        <f t="shared" si="77"/>
        <v>-9746.7014957260926</v>
      </c>
      <c r="CG68" s="122">
        <f t="shared" si="77"/>
        <v>-9783.7070966768933</v>
      </c>
      <c r="CH68" s="122">
        <f t="shared" si="77"/>
        <v>-9821.0827536372017</v>
      </c>
      <c r="CI68" s="122">
        <f t="shared" si="77"/>
        <v>-9858.8321671671129</v>
      </c>
      <c r="CJ68" s="123">
        <f t="shared" si="77"/>
        <v>-9896.9590748323226</v>
      </c>
      <c r="CK68" s="122">
        <f t="shared" si="77"/>
        <v>-9935.4672515741859</v>
      </c>
      <c r="CL68" s="122">
        <f t="shared" si="77"/>
        <v>-9974.3605100834666</v>
      </c>
      <c r="CM68" s="122">
        <f t="shared" si="77"/>
        <v>-10013.642701177841</v>
      </c>
      <c r="CN68" s="122">
        <f t="shared" si="77"/>
        <v>-10053.31771418316</v>
      </c>
      <c r="CO68" s="122">
        <f t="shared" si="77"/>
        <v>-10093.389477318531</v>
      </c>
      <c r="CP68" s="122">
        <f t="shared" si="77"/>
        <v>-10133.861958085256</v>
      </c>
      <c r="CQ68" s="122">
        <f t="shared" si="77"/>
        <v>-10174.739163659648</v>
      </c>
      <c r="CR68" s="122">
        <f t="shared" si="77"/>
        <v>-10216.025141289783</v>
      </c>
      <c r="CS68" s="122">
        <f t="shared" si="77"/>
        <v>-10257.723978696222</v>
      </c>
      <c r="CT68" s="122">
        <f t="shared" si="77"/>
        <v>-10299.839804476722</v>
      </c>
      <c r="CU68" s="122">
        <f t="shared" si="77"/>
        <v>-10342.376788515028</v>
      </c>
      <c r="CV68" s="123">
        <f t="shared" si="77"/>
        <v>-10385.339142393719</v>
      </c>
      <c r="CW68" s="122">
        <f t="shared" si="77"/>
        <v>-10428.731119811195</v>
      </c>
      <c r="CX68" s="122">
        <f t="shared" si="77"/>
        <v>-10472.557017002846</v>
      </c>
      <c r="CY68" s="122">
        <f t="shared" si="77"/>
        <v>-10516.821173166414</v>
      </c>
      <c r="CZ68" s="122">
        <f t="shared" si="77"/>
        <v>-10561.527970891619</v>
      </c>
      <c r="DA68" s="122">
        <f t="shared" si="77"/>
        <v>-10606.681836594074</v>
      </c>
      <c r="DB68" s="122">
        <f t="shared" si="77"/>
        <v>-10652.287240953554</v>
      </c>
      <c r="DC68" s="122">
        <f t="shared" si="77"/>
        <v>-10698.348699356629</v>
      </c>
      <c r="DD68" s="122">
        <f t="shared" si="77"/>
        <v>-10744.870772343735</v>
      </c>
      <c r="DE68" s="122">
        <f t="shared" si="77"/>
        <v>-10791.858066060713</v>
      </c>
      <c r="DF68" s="122">
        <f t="shared" si="77"/>
        <v>-10839.315232714858</v>
      </c>
      <c r="DG68" s="122">
        <f t="shared" si="77"/>
        <v>-10887.246971035545</v>
      </c>
      <c r="DH68" s="123">
        <f t="shared" si="77"/>
        <v>-10935.65802673944</v>
      </c>
      <c r="DI68" s="122">
        <f t="shared" si="77"/>
        <v>-10984.553193000376</v>
      </c>
      <c r="DJ68" s="122">
        <f t="shared" si="77"/>
        <v>-11033.937310923919</v>
      </c>
      <c r="DK68" s="122">
        <f t="shared" si="77"/>
        <v>-11083.815270026696</v>
      </c>
      <c r="DL68" s="122">
        <f t="shared" si="77"/>
        <v>-11134.192008720504</v>
      </c>
      <c r="DM68" s="122">
        <f t="shared" si="77"/>
        <v>-11185.072514801248</v>
      </c>
      <c r="DN68" s="122">
        <f t="shared" si="77"/>
        <v>-11236.461825942801</v>
      </c>
      <c r="DO68" s="122">
        <f t="shared" si="77"/>
        <v>-11288.36503019577</v>
      </c>
      <c r="DP68" s="122">
        <f t="shared" si="77"/>
        <v>-11340.787266491267</v>
      </c>
      <c r="DQ68" s="122">
        <f t="shared" si="77"/>
        <v>-11393.733725149717</v>
      </c>
      <c r="DR68" s="122">
        <f t="shared" si="77"/>
        <v>-11447.209648394755</v>
      </c>
      <c r="DS68" s="122">
        <f t="shared" si="77"/>
        <v>-11501.22033087224</v>
      </c>
      <c r="DT68" s="122">
        <f t="shared" si="77"/>
        <v>-11555.771120174502</v>
      </c>
      <c r="DU68" s="248">
        <f t="shared" si="77"/>
        <v>100031.30173819934</v>
      </c>
      <c r="DV68" s="165">
        <f t="shared" si="77"/>
        <v>262044.14262553383</v>
      </c>
      <c r="DW68" s="165">
        <f t="shared" si="77"/>
        <v>-1848.7677387662552</v>
      </c>
      <c r="DX68" s="165">
        <f t="shared" si="77"/>
        <v>-113505.43587298835</v>
      </c>
      <c r="DY68" s="165">
        <f t="shared" si="77"/>
        <v>-111965.30435880247</v>
      </c>
      <c r="DZ68" s="165">
        <f t="shared" si="77"/>
        <v>-112494.73288329922</v>
      </c>
      <c r="EA68" s="165">
        <f t="shared" si="77"/>
        <v>-116328.36057957531</v>
      </c>
      <c r="EB68" s="165">
        <f t="shared" si="77"/>
        <v>-121880.08363145357</v>
      </c>
      <c r="EC68" s="165">
        <f t="shared" si="77"/>
        <v>-128135.90412667065</v>
      </c>
      <c r="ED68" s="166">
        <f t="shared" ref="ED68" si="78">ED54-ED61-ED67</f>
        <v>-135185.11924469378</v>
      </c>
    </row>
    <row r="69" spans="2:134" s="23" customFormat="1" ht="15.75" thickBot="1">
      <c r="B69" s="249" t="s">
        <v>46</v>
      </c>
      <c r="C69" s="189"/>
      <c r="D69" s="189"/>
      <c r="E69" s="250">
        <f t="shared" ref="E69:BP69" si="79">IF(ABS(IFERROR((E68/E$46),1))&gt;5,"n/m",IFERROR((E68/E$46),1))</f>
        <v>1</v>
      </c>
      <c r="F69" s="250">
        <f t="shared" si="79"/>
        <v>1</v>
      </c>
      <c r="G69" s="250">
        <f t="shared" si="79"/>
        <v>1</v>
      </c>
      <c r="H69" s="250">
        <f t="shared" si="79"/>
        <v>1</v>
      </c>
      <c r="I69" s="250">
        <f t="shared" si="79"/>
        <v>1</v>
      </c>
      <c r="J69" s="250">
        <f t="shared" si="79"/>
        <v>1</v>
      </c>
      <c r="K69" s="250">
        <f t="shared" si="79"/>
        <v>0.95793715542229096</v>
      </c>
      <c r="L69" s="250" t="str">
        <f t="shared" si="79"/>
        <v>n/m</v>
      </c>
      <c r="M69" s="250" t="str">
        <f t="shared" si="79"/>
        <v>n/m</v>
      </c>
      <c r="N69" s="250">
        <f t="shared" si="79"/>
        <v>0.9176429993259162</v>
      </c>
      <c r="O69" s="250" t="str">
        <f t="shared" si="79"/>
        <v>n/m</v>
      </c>
      <c r="P69" s="251" t="str">
        <f t="shared" si="79"/>
        <v>n/m</v>
      </c>
      <c r="Q69" s="250">
        <f t="shared" si="79"/>
        <v>0.89847026468411484</v>
      </c>
      <c r="R69" s="250" t="str">
        <f t="shared" si="79"/>
        <v>n/m</v>
      </c>
      <c r="S69" s="250" t="str">
        <f t="shared" si="79"/>
        <v>n/m</v>
      </c>
      <c r="T69" s="250">
        <f t="shared" si="79"/>
        <v>0.90955310447959481</v>
      </c>
      <c r="U69" s="250" t="str">
        <f t="shared" si="79"/>
        <v>n/m</v>
      </c>
      <c r="V69" s="250" t="str">
        <f t="shared" si="79"/>
        <v>n/m</v>
      </c>
      <c r="W69" s="250">
        <f t="shared" si="79"/>
        <v>0.89553898609988014</v>
      </c>
      <c r="X69" s="250">
        <f t="shared" si="79"/>
        <v>-4.9456780512553458</v>
      </c>
      <c r="Y69" s="250" t="str">
        <f t="shared" si="79"/>
        <v>n/m</v>
      </c>
      <c r="Z69" s="250">
        <f t="shared" si="79"/>
        <v>0.87841236810559786</v>
      </c>
      <c r="AA69" s="250">
        <f t="shared" si="79"/>
        <v>-4.6928226017822583</v>
      </c>
      <c r="AB69" s="251">
        <f t="shared" si="79"/>
        <v>-4.7778338273597436</v>
      </c>
      <c r="AC69" s="250">
        <f t="shared" si="79"/>
        <v>0.86614417799461418</v>
      </c>
      <c r="AD69" s="250">
        <f t="shared" si="79"/>
        <v>-4.1648535576723535</v>
      </c>
      <c r="AE69" s="250">
        <f t="shared" si="79"/>
        <v>-3.9034218485770182</v>
      </c>
      <c r="AF69" s="250">
        <f t="shared" si="79"/>
        <v>0.23429979188577427</v>
      </c>
      <c r="AG69" s="250">
        <f t="shared" si="79"/>
        <v>-3.6976291646566626</v>
      </c>
      <c r="AH69" s="250">
        <f t="shared" si="79"/>
        <v>-3.6257876658375676</v>
      </c>
      <c r="AI69" s="250">
        <f t="shared" si="79"/>
        <v>-3.5567212300605711</v>
      </c>
      <c r="AJ69" s="250">
        <f t="shared" si="79"/>
        <v>-3.4902693431535341</v>
      </c>
      <c r="AK69" s="250">
        <f t="shared" si="79"/>
        <v>-3.4262836011558346</v>
      </c>
      <c r="AL69" s="250">
        <f t="shared" si="79"/>
        <v>-3.3646265889625786</v>
      </c>
      <c r="AM69" s="250">
        <f t="shared" si="79"/>
        <v>-3.3051708812981504</v>
      </c>
      <c r="AN69" s="251">
        <f t="shared" si="79"/>
        <v>-3.2477981507279163</v>
      </c>
      <c r="AO69" s="250">
        <f t="shared" si="79"/>
        <v>-3.2554983546723526</v>
      </c>
      <c r="AP69" s="250">
        <f t="shared" si="79"/>
        <v>-3.2567859969193118</v>
      </c>
      <c r="AQ69" s="250">
        <f t="shared" si="79"/>
        <v>-3.2652185150613016</v>
      </c>
      <c r="AR69" s="250">
        <f t="shared" si="79"/>
        <v>-3.2737353583847111</v>
      </c>
      <c r="AS69" s="250">
        <f t="shared" si="79"/>
        <v>-3.2823373701413541</v>
      </c>
      <c r="AT69" s="250">
        <f t="shared" si="79"/>
        <v>-3.2910254020155638</v>
      </c>
      <c r="AU69" s="250">
        <f t="shared" si="79"/>
        <v>-3.2998003142085159</v>
      </c>
      <c r="AV69" s="250">
        <f t="shared" si="79"/>
        <v>-3.2903182627909295</v>
      </c>
      <c r="AW69" s="250">
        <f t="shared" si="79"/>
        <v>-3.2809248379864919</v>
      </c>
      <c r="AX69" s="250">
        <f t="shared" si="79"/>
        <v>-3.2716209260613356</v>
      </c>
      <c r="AY69" s="250">
        <f t="shared" si="79"/>
        <v>-3.2624074221442507</v>
      </c>
      <c r="AZ69" s="251">
        <f t="shared" si="79"/>
        <v>-3.253285230315321</v>
      </c>
      <c r="BA69" s="250">
        <f t="shared" si="79"/>
        <v>-3.2492236233938026</v>
      </c>
      <c r="BB69" s="250">
        <f t="shared" si="79"/>
        <v>-3.2452551639334102</v>
      </c>
      <c r="BC69" s="250">
        <f t="shared" si="79"/>
        <v>-3.2413807834087542</v>
      </c>
      <c r="BD69" s="250">
        <f t="shared" si="79"/>
        <v>-3.2376014226091931</v>
      </c>
      <c r="BE69" s="250">
        <f t="shared" si="79"/>
        <v>-3.2339180317319776</v>
      </c>
      <c r="BF69" s="250">
        <f t="shared" si="79"/>
        <v>-3.2303315704763307</v>
      </c>
      <c r="BG69" s="250">
        <f t="shared" si="79"/>
        <v>-3.2268430081384682</v>
      </c>
      <c r="BH69" s="250">
        <f t="shared" si="79"/>
        <v>-3.2234533237075684</v>
      </c>
      <c r="BI69" s="250">
        <f t="shared" si="79"/>
        <v>-3.2201635059626996</v>
      </c>
      <c r="BJ69" s="250">
        <f t="shared" si="79"/>
        <v>-3.2169745535707235</v>
      </c>
      <c r="BK69" s="250">
        <f t="shared" si="79"/>
        <v>-3.2138874751851683</v>
      </c>
      <c r="BL69" s="251">
        <f t="shared" si="79"/>
        <v>-3.2109032895460987</v>
      </c>
      <c r="BM69" s="250">
        <f t="shared" si="79"/>
        <v>-3.215666655886174</v>
      </c>
      <c r="BN69" s="250">
        <f t="shared" si="79"/>
        <v>-3.2205349831169392</v>
      </c>
      <c r="BO69" s="250">
        <f t="shared" si="79"/>
        <v>-3.2255093208473014</v>
      </c>
      <c r="BP69" s="250">
        <f t="shared" si="79"/>
        <v>-3.2305907291822562</v>
      </c>
      <c r="BQ69" s="250">
        <f t="shared" ref="BQ69:DS69" si="80">IF(ABS(IFERROR((BQ68/BQ$46),1))&gt;5,"n/m",IFERROR((BQ68/BQ$46),1))</f>
        <v>-3.2357802788278489</v>
      </c>
      <c r="BR69" s="250">
        <f t="shared" si="80"/>
        <v>-3.2410790511971865</v>
      </c>
      <c r="BS69" s="250">
        <f t="shared" si="80"/>
        <v>-3.2464881385175066</v>
      </c>
      <c r="BT69" s="250">
        <f t="shared" si="80"/>
        <v>-3.2520086439383187</v>
      </c>
      <c r="BU69" s="250">
        <f t="shared" si="80"/>
        <v>-3.2576416816406288</v>
      </c>
      <c r="BV69" s="250">
        <f t="shared" si="80"/>
        <v>-3.2633883769472498</v>
      </c>
      <c r="BW69" s="250">
        <f t="shared" si="80"/>
        <v>-3.2692498664342264</v>
      </c>
      <c r="BX69" s="251">
        <f t="shared" si="80"/>
        <v>-3.2752272980433617</v>
      </c>
      <c r="BY69" s="250">
        <f t="shared" si="80"/>
        <v>-3.287054553924774</v>
      </c>
      <c r="BZ69" s="250">
        <f t="shared" si="80"/>
        <v>-3.2990000823650001</v>
      </c>
      <c r="CA69" s="250">
        <f t="shared" si="80"/>
        <v>-3.3110650660896281</v>
      </c>
      <c r="CB69" s="250">
        <f t="shared" si="80"/>
        <v>-3.3232506996515028</v>
      </c>
      <c r="CC69" s="250">
        <f t="shared" si="80"/>
        <v>-3.3355581895489959</v>
      </c>
      <c r="CD69" s="250">
        <f t="shared" si="80"/>
        <v>-3.3479887543454643</v>
      </c>
      <c r="CE69" s="250">
        <f t="shared" si="80"/>
        <v>-3.360543624789897</v>
      </c>
      <c r="CF69" s="250">
        <f t="shared" si="80"/>
        <v>-3.3732240439387744</v>
      </c>
      <c r="CG69" s="250">
        <f t="shared" si="80"/>
        <v>-3.3860312672791406</v>
      </c>
      <c r="CH69" s="250">
        <f t="shared" si="80"/>
        <v>-3.3989665628529102</v>
      </c>
      <c r="CI69" s="250">
        <f t="shared" si="80"/>
        <v>-3.4120312113824176</v>
      </c>
      <c r="CJ69" s="251">
        <f t="shared" si="80"/>
        <v>-3.4252265063972196</v>
      </c>
      <c r="CK69" s="250">
        <f t="shared" si="80"/>
        <v>-3.4385537543621703</v>
      </c>
      <c r="CL69" s="250">
        <f t="shared" si="80"/>
        <v>-3.4520142748067699</v>
      </c>
      <c r="CM69" s="250">
        <f t="shared" si="80"/>
        <v>-3.4656094004558162</v>
      </c>
      <c r="CN69" s="250">
        <f t="shared" si="80"/>
        <v>-3.4793404773613528</v>
      </c>
      <c r="CO69" s="250">
        <f t="shared" si="80"/>
        <v>-3.4932088650359447</v>
      </c>
      <c r="CP69" s="250">
        <f t="shared" si="80"/>
        <v>-3.5072159365872824</v>
      </c>
      <c r="CQ69" s="250">
        <f t="shared" si="80"/>
        <v>-3.5213630788541335</v>
      </c>
      <c r="CR69" s="250">
        <f t="shared" si="80"/>
        <v>-3.5356516925436527</v>
      </c>
      <c r="CS69" s="250">
        <f t="shared" si="80"/>
        <v>-3.5500831923700682</v>
      </c>
      <c r="CT69" s="250">
        <f t="shared" si="80"/>
        <v>-3.5646590071947464</v>
      </c>
      <c r="CU69" s="250">
        <f t="shared" si="80"/>
        <v>-3.5793805801676721</v>
      </c>
      <c r="CV69" s="251">
        <f t="shared" si="80"/>
        <v>-3.5942493688703276</v>
      </c>
      <c r="CW69" s="250">
        <f t="shared" si="80"/>
        <v>-3.6092668454600085</v>
      </c>
      <c r="CX69" s="250">
        <f t="shared" si="80"/>
        <v>-3.6244344968155868</v>
      </c>
      <c r="CY69" s="250">
        <f t="shared" si="80"/>
        <v>-3.6397538246847212</v>
      </c>
      <c r="CZ69" s="250">
        <f t="shared" si="80"/>
        <v>-3.6552263458325469</v>
      </c>
      <c r="DA69" s="250">
        <f t="shared" si="80"/>
        <v>-3.6708535921918508</v>
      </c>
      <c r="DB69" s="250">
        <f t="shared" si="80"/>
        <v>-3.6866371110147473</v>
      </c>
      <c r="DC69" s="250">
        <f t="shared" si="80"/>
        <v>-3.7025784650258733</v>
      </c>
      <c r="DD69" s="250">
        <f t="shared" si="80"/>
        <v>-3.7186792325771099</v>
      </c>
      <c r="DE69" s="250">
        <f t="shared" si="80"/>
        <v>-3.7349410078038598</v>
      </c>
      <c r="DF69" s="250">
        <f t="shared" si="80"/>
        <v>-3.7513654007828761</v>
      </c>
      <c r="DG69" s="250">
        <f t="shared" si="80"/>
        <v>-3.7679540376916827</v>
      </c>
      <c r="DH69" s="251">
        <f t="shared" si="80"/>
        <v>-3.7847085609695781</v>
      </c>
      <c r="DI69" s="250">
        <f t="shared" si="80"/>
        <v>-3.8016306294802527</v>
      </c>
      <c r="DJ69" s="250">
        <f t="shared" si="80"/>
        <v>-3.8187219186760331</v>
      </c>
      <c r="DK69" s="250">
        <f t="shared" si="80"/>
        <v>-3.8359841207637717</v>
      </c>
      <c r="DL69" s="250">
        <f t="shared" si="80"/>
        <v>-3.8534189448723879</v>
      </c>
      <c r="DM69" s="250">
        <f t="shared" si="80"/>
        <v>-3.8710281172220897</v>
      </c>
      <c r="DN69" s="250">
        <f t="shared" si="80"/>
        <v>-3.8888133812952894</v>
      </c>
      <c r="DO69" s="250">
        <f t="shared" si="80"/>
        <v>-3.9067764980092208</v>
      </c>
      <c r="DP69" s="250">
        <f t="shared" si="80"/>
        <v>-3.9249192458902913</v>
      </c>
      <c r="DQ69" s="250">
        <f t="shared" si="80"/>
        <v>-3.9432434212501719</v>
      </c>
      <c r="DR69" s="250">
        <f t="shared" si="80"/>
        <v>-3.9617508383636526</v>
      </c>
      <c r="DS69" s="250">
        <f t="shared" si="80"/>
        <v>-3.9804433296482666</v>
      </c>
      <c r="DT69" s="250">
        <f>IF(ABS(IFERROR((DT68/DT$46),1))&gt;5,"n/m",IFERROR((DT68/DT$46),1))</f>
        <v>-3.9993227458457277</v>
      </c>
      <c r="DU69" s="252">
        <f t="shared" ref="DU69:ED69" si="81">IF(ABS(IFERROR((DU68/DU$46),1))&gt;5,"n/m",IFERROR((DU68/DU$46),1))</f>
        <v>0.75376340797906372</v>
      </c>
      <c r="DV69" s="253">
        <f t="shared" si="81"/>
        <v>0.6843653694982913</v>
      </c>
      <c r="DW69" s="253">
        <f t="shared" si="81"/>
        <v>-1.2787503836730843E-2</v>
      </c>
      <c r="DX69" s="253">
        <f t="shared" si="81"/>
        <v>-3.273579832558454</v>
      </c>
      <c r="DY69" s="253">
        <f t="shared" si="81"/>
        <v>-3.2291613126386833</v>
      </c>
      <c r="DZ69" s="253">
        <f t="shared" si="81"/>
        <v>-3.2444304187149164</v>
      </c>
      <c r="EA69" s="253">
        <f t="shared" si="81"/>
        <v>-3.3549950468804779</v>
      </c>
      <c r="EB69" s="253">
        <f t="shared" si="81"/>
        <v>-3.5151108023841622</v>
      </c>
      <c r="EC69" s="253">
        <f t="shared" si="81"/>
        <v>-3.695533243404205</v>
      </c>
      <c r="ED69" s="254">
        <f t="shared" si="81"/>
        <v>-3.8988377659430964</v>
      </c>
    </row>
    <row r="70" spans="2:134">
      <c r="B70" s="255"/>
    </row>
    <row r="71" spans="2:134" hidden="1" outlineLevel="1">
      <c r="B71" t="s">
        <v>47</v>
      </c>
      <c r="E71" s="256">
        <f>IFERROR((E45/E33),0)</f>
        <v>0</v>
      </c>
      <c r="F71" s="256">
        <f t="shared" ref="F71:BQ71" si="82">IFERROR((F45/F33),0)</f>
        <v>0</v>
      </c>
      <c r="G71" s="256">
        <f t="shared" si="82"/>
        <v>0</v>
      </c>
      <c r="H71" s="256">
        <f t="shared" si="82"/>
        <v>0</v>
      </c>
      <c r="I71" s="256">
        <f t="shared" si="82"/>
        <v>0</v>
      </c>
      <c r="J71" s="256">
        <f t="shared" si="82"/>
        <v>0</v>
      </c>
      <c r="K71" s="256">
        <f t="shared" si="82"/>
        <v>0</v>
      </c>
      <c r="L71" s="256">
        <f t="shared" si="82"/>
        <v>76.440000000000012</v>
      </c>
      <c r="M71" s="256">
        <f t="shared" si="82"/>
        <v>76.440000000000012</v>
      </c>
      <c r="N71" s="256">
        <f t="shared" si="82"/>
        <v>76.44</v>
      </c>
      <c r="O71" s="256">
        <f t="shared" si="82"/>
        <v>76.440000000000012</v>
      </c>
      <c r="P71" s="256">
        <f t="shared" si="82"/>
        <v>76.440000000000012</v>
      </c>
      <c r="Q71" s="256">
        <f t="shared" si="82"/>
        <v>76.44</v>
      </c>
      <c r="R71" s="256">
        <f t="shared" si="82"/>
        <v>76.44</v>
      </c>
      <c r="S71" s="256">
        <f t="shared" si="82"/>
        <v>76.44</v>
      </c>
      <c r="T71" s="256">
        <f t="shared" si="82"/>
        <v>76.44</v>
      </c>
      <c r="U71" s="256">
        <f t="shared" si="82"/>
        <v>76.44</v>
      </c>
      <c r="V71" s="256">
        <f t="shared" si="82"/>
        <v>76.440000000000012</v>
      </c>
      <c r="W71" s="256">
        <f t="shared" si="82"/>
        <v>76.440000000000012</v>
      </c>
      <c r="X71" s="256">
        <f t="shared" si="82"/>
        <v>76.440000000000012</v>
      </c>
      <c r="Y71" s="256">
        <f t="shared" si="82"/>
        <v>76.44</v>
      </c>
      <c r="Z71" s="256">
        <f t="shared" si="82"/>
        <v>76.44</v>
      </c>
      <c r="AA71" s="256">
        <f t="shared" si="82"/>
        <v>76.439999999999984</v>
      </c>
      <c r="AB71" s="256">
        <f t="shared" si="82"/>
        <v>76.439999999999984</v>
      </c>
      <c r="AC71" s="256">
        <f t="shared" si="82"/>
        <v>76.44</v>
      </c>
      <c r="AD71" s="256">
        <f t="shared" si="82"/>
        <v>76.44</v>
      </c>
      <c r="AE71" s="256">
        <f t="shared" si="82"/>
        <v>76.44</v>
      </c>
      <c r="AF71" s="256">
        <f t="shared" si="82"/>
        <v>76.439999999999984</v>
      </c>
      <c r="AG71" s="256">
        <f t="shared" si="82"/>
        <v>76.44</v>
      </c>
      <c r="AH71" s="256">
        <f t="shared" si="82"/>
        <v>76.44</v>
      </c>
      <c r="AI71" s="256">
        <f t="shared" si="82"/>
        <v>76.44</v>
      </c>
      <c r="AJ71" s="256">
        <f t="shared" si="82"/>
        <v>76.44</v>
      </c>
      <c r="AK71" s="256">
        <f t="shared" si="82"/>
        <v>76.44</v>
      </c>
      <c r="AL71" s="256">
        <f t="shared" si="82"/>
        <v>76.44</v>
      </c>
      <c r="AM71" s="256">
        <f t="shared" si="82"/>
        <v>76.44</v>
      </c>
      <c r="AN71" s="256">
        <f t="shared" si="82"/>
        <v>76.44</v>
      </c>
      <c r="AO71" s="256">
        <f t="shared" si="82"/>
        <v>76.44</v>
      </c>
      <c r="AP71" s="256">
        <f t="shared" si="82"/>
        <v>76.44</v>
      </c>
      <c r="AQ71" s="256">
        <f t="shared" si="82"/>
        <v>76.44</v>
      </c>
      <c r="AR71" s="256">
        <f t="shared" si="82"/>
        <v>76.44</v>
      </c>
      <c r="AS71" s="256">
        <f t="shared" si="82"/>
        <v>76.44</v>
      </c>
      <c r="AT71" s="256">
        <f t="shared" si="82"/>
        <v>76.44</v>
      </c>
      <c r="AU71" s="256">
        <f t="shared" si="82"/>
        <v>76.44</v>
      </c>
      <c r="AV71" s="256">
        <f t="shared" si="82"/>
        <v>76.44</v>
      </c>
      <c r="AW71" s="256">
        <f t="shared" si="82"/>
        <v>76.44</v>
      </c>
      <c r="AX71" s="256">
        <f t="shared" si="82"/>
        <v>76.44</v>
      </c>
      <c r="AY71" s="256">
        <f t="shared" si="82"/>
        <v>76.44</v>
      </c>
      <c r="AZ71" s="256">
        <f t="shared" si="82"/>
        <v>76.44</v>
      </c>
      <c r="BA71" s="256">
        <f t="shared" si="82"/>
        <v>76.44</v>
      </c>
      <c r="BB71" s="256">
        <f t="shared" si="82"/>
        <v>76.44</v>
      </c>
      <c r="BC71" s="256">
        <f t="shared" si="82"/>
        <v>76.44</v>
      </c>
      <c r="BD71" s="256">
        <f t="shared" si="82"/>
        <v>76.44</v>
      </c>
      <c r="BE71" s="256">
        <f t="shared" si="82"/>
        <v>76.44</v>
      </c>
      <c r="BF71" s="256">
        <f t="shared" si="82"/>
        <v>76.44</v>
      </c>
      <c r="BG71" s="256">
        <f t="shared" si="82"/>
        <v>76.44</v>
      </c>
      <c r="BH71" s="256">
        <f t="shared" si="82"/>
        <v>76.44</v>
      </c>
      <c r="BI71" s="256">
        <f t="shared" si="82"/>
        <v>76.44</v>
      </c>
      <c r="BJ71" s="256">
        <f t="shared" si="82"/>
        <v>76.44</v>
      </c>
      <c r="BK71" s="256">
        <f t="shared" si="82"/>
        <v>76.44</v>
      </c>
      <c r="BL71" s="256">
        <f t="shared" si="82"/>
        <v>76.44</v>
      </c>
      <c r="BM71" s="256">
        <f t="shared" si="82"/>
        <v>76.44</v>
      </c>
      <c r="BN71" s="256">
        <f t="shared" si="82"/>
        <v>76.44</v>
      </c>
      <c r="BO71" s="256">
        <f t="shared" si="82"/>
        <v>76.44</v>
      </c>
      <c r="BP71" s="256">
        <f t="shared" si="82"/>
        <v>76.44</v>
      </c>
      <c r="BQ71" s="256">
        <f t="shared" si="82"/>
        <v>76.44</v>
      </c>
      <c r="BR71" s="256">
        <f t="shared" ref="BR71:DT71" si="83">IFERROR((BR45/BR33),0)</f>
        <v>76.44</v>
      </c>
      <c r="BS71" s="256">
        <f t="shared" si="83"/>
        <v>76.44</v>
      </c>
      <c r="BT71" s="256">
        <f t="shared" si="83"/>
        <v>76.44</v>
      </c>
      <c r="BU71" s="256">
        <f t="shared" si="83"/>
        <v>76.44</v>
      </c>
      <c r="BV71" s="256">
        <f t="shared" si="83"/>
        <v>76.44</v>
      </c>
      <c r="BW71" s="256">
        <f t="shared" si="83"/>
        <v>76.44</v>
      </c>
      <c r="BX71" s="256">
        <f t="shared" si="83"/>
        <v>76.44</v>
      </c>
      <c r="BY71" s="256">
        <f t="shared" si="83"/>
        <v>76.44</v>
      </c>
      <c r="BZ71" s="256">
        <f t="shared" si="83"/>
        <v>76.44</v>
      </c>
      <c r="CA71" s="256">
        <f t="shared" si="83"/>
        <v>76.44</v>
      </c>
      <c r="CB71" s="256">
        <f t="shared" si="83"/>
        <v>76.44</v>
      </c>
      <c r="CC71" s="256">
        <f t="shared" si="83"/>
        <v>76.44</v>
      </c>
      <c r="CD71" s="256">
        <f t="shared" si="83"/>
        <v>76.44</v>
      </c>
      <c r="CE71" s="256">
        <f t="shared" si="83"/>
        <v>76.44</v>
      </c>
      <c r="CF71" s="256">
        <f t="shared" si="83"/>
        <v>76.44</v>
      </c>
      <c r="CG71" s="256">
        <f t="shared" si="83"/>
        <v>76.44</v>
      </c>
      <c r="CH71" s="256">
        <f t="shared" si="83"/>
        <v>76.44</v>
      </c>
      <c r="CI71" s="256">
        <f t="shared" si="83"/>
        <v>76.44</v>
      </c>
      <c r="CJ71" s="256">
        <f t="shared" si="83"/>
        <v>76.44</v>
      </c>
      <c r="CK71" s="256">
        <f t="shared" si="83"/>
        <v>76.44</v>
      </c>
      <c r="CL71" s="256">
        <f t="shared" si="83"/>
        <v>76.44</v>
      </c>
      <c r="CM71" s="256">
        <f t="shared" si="83"/>
        <v>76.44</v>
      </c>
      <c r="CN71" s="256">
        <f t="shared" si="83"/>
        <v>76.44</v>
      </c>
      <c r="CO71" s="256">
        <f t="shared" si="83"/>
        <v>76.44</v>
      </c>
      <c r="CP71" s="256">
        <f t="shared" si="83"/>
        <v>76.44</v>
      </c>
      <c r="CQ71" s="256">
        <f t="shared" si="83"/>
        <v>76.44</v>
      </c>
      <c r="CR71" s="256">
        <f t="shared" si="83"/>
        <v>76.44</v>
      </c>
      <c r="CS71" s="256">
        <f t="shared" si="83"/>
        <v>76.44</v>
      </c>
      <c r="CT71" s="256">
        <f t="shared" si="83"/>
        <v>76.44</v>
      </c>
      <c r="CU71" s="256">
        <f t="shared" si="83"/>
        <v>76.44</v>
      </c>
      <c r="CV71" s="256">
        <f t="shared" si="83"/>
        <v>76.44</v>
      </c>
      <c r="CW71" s="256">
        <f t="shared" si="83"/>
        <v>76.44</v>
      </c>
      <c r="CX71" s="256">
        <f t="shared" si="83"/>
        <v>76.44</v>
      </c>
      <c r="CY71" s="256">
        <f t="shared" si="83"/>
        <v>76.44</v>
      </c>
      <c r="CZ71" s="256">
        <f t="shared" si="83"/>
        <v>76.44</v>
      </c>
      <c r="DA71" s="256">
        <f t="shared" si="83"/>
        <v>76.44</v>
      </c>
      <c r="DB71" s="256">
        <f t="shared" si="83"/>
        <v>76.44</v>
      </c>
      <c r="DC71" s="256">
        <f t="shared" si="83"/>
        <v>76.44</v>
      </c>
      <c r="DD71" s="256">
        <f t="shared" si="83"/>
        <v>76.44</v>
      </c>
      <c r="DE71" s="256">
        <f t="shared" si="83"/>
        <v>76.44</v>
      </c>
      <c r="DF71" s="256">
        <f t="shared" si="83"/>
        <v>76.44</v>
      </c>
      <c r="DG71" s="256">
        <f t="shared" si="83"/>
        <v>76.44</v>
      </c>
      <c r="DH71" s="256">
        <f t="shared" si="83"/>
        <v>76.44</v>
      </c>
      <c r="DI71" s="256">
        <f t="shared" si="83"/>
        <v>76.44</v>
      </c>
      <c r="DJ71" s="256">
        <f t="shared" si="83"/>
        <v>76.44</v>
      </c>
      <c r="DK71" s="256">
        <f t="shared" si="83"/>
        <v>76.44</v>
      </c>
      <c r="DL71" s="256">
        <f t="shared" si="83"/>
        <v>76.44</v>
      </c>
      <c r="DM71" s="256">
        <f t="shared" si="83"/>
        <v>76.44</v>
      </c>
      <c r="DN71" s="256">
        <f t="shared" si="83"/>
        <v>76.44</v>
      </c>
      <c r="DO71" s="256">
        <f t="shared" si="83"/>
        <v>76.44</v>
      </c>
      <c r="DP71" s="256">
        <f t="shared" si="83"/>
        <v>76.44</v>
      </c>
      <c r="DQ71" s="256">
        <f t="shared" si="83"/>
        <v>76.44</v>
      </c>
      <c r="DR71" s="256">
        <f t="shared" si="83"/>
        <v>76.44</v>
      </c>
      <c r="DS71" s="256">
        <f t="shared" si="83"/>
        <v>76.44</v>
      </c>
      <c r="DT71" s="256">
        <f t="shared" si="83"/>
        <v>76.44</v>
      </c>
      <c r="DU71" s="256">
        <f t="shared" ref="DU71:ED71" si="84">DU45/DU33/12</f>
        <v>19.110000000000003</v>
      </c>
      <c r="DV71" s="256">
        <f t="shared" si="84"/>
        <v>54.14500000000001</v>
      </c>
      <c r="DW71" s="256">
        <f t="shared" si="84"/>
        <v>68.932500000000019</v>
      </c>
      <c r="DX71" s="256">
        <f t="shared" si="84"/>
        <v>76.439999999999984</v>
      </c>
      <c r="DY71" s="256">
        <f t="shared" si="84"/>
        <v>76.439999999999984</v>
      </c>
      <c r="DZ71" s="256">
        <f t="shared" si="84"/>
        <v>76.439999999999984</v>
      </c>
      <c r="EA71" s="256">
        <f t="shared" si="84"/>
        <v>76.439999999999984</v>
      </c>
      <c r="EB71" s="256">
        <f t="shared" si="84"/>
        <v>76.439999999999984</v>
      </c>
      <c r="EC71" s="256">
        <f t="shared" si="84"/>
        <v>76.439999999999984</v>
      </c>
      <c r="ED71" s="256">
        <f t="shared" si="84"/>
        <v>76.439999999999984</v>
      </c>
    </row>
    <row r="72" spans="2:134" collapsed="1"/>
    <row r="73" spans="2:134" hidden="1" outlineLevel="1">
      <c r="B73" t="s">
        <v>48</v>
      </c>
      <c r="E73">
        <f>IF(Capex_W!E35&gt;=1,0,1)</f>
        <v>1</v>
      </c>
      <c r="F73">
        <f>IF(Capex_W!F35&gt;=1,0,1)</f>
        <v>1</v>
      </c>
      <c r="G73">
        <f>IF(Capex_W!G35&gt;=1,0,1)</f>
        <v>1</v>
      </c>
      <c r="H73">
        <f>IF(Capex_W!H35&gt;=1,0,1)</f>
        <v>1</v>
      </c>
      <c r="I73">
        <f>IF(Capex_W!I35&gt;=1,0,1)</f>
        <v>1</v>
      </c>
      <c r="J73">
        <f>IF(Capex_W!J35&gt;=1,0,1)</f>
        <v>1</v>
      </c>
      <c r="K73">
        <f>IF(Capex_W!K35&gt;=1,0,1)</f>
        <v>1</v>
      </c>
      <c r="L73">
        <f>IF(Capex_W!L35&gt;=1,0,1)</f>
        <v>1</v>
      </c>
      <c r="M73">
        <f>IF(Capex_W!M35&gt;=1,0,1)</f>
        <v>1</v>
      </c>
      <c r="N73">
        <f>IF(Capex_W!N35&gt;=1,0,1)</f>
        <v>1</v>
      </c>
      <c r="O73">
        <f>IF(Capex_W!O35&gt;=1,0,1)</f>
        <v>1</v>
      </c>
      <c r="P73">
        <f>IF(Capex_W!P35&gt;=1,0,1)</f>
        <v>1</v>
      </c>
      <c r="Q73">
        <f>IF(Capex_W!Q35&gt;=1,0,1)</f>
        <v>1</v>
      </c>
      <c r="R73">
        <f>IF(Capex_W!R35&gt;=1,0,1)</f>
        <v>1</v>
      </c>
      <c r="S73">
        <f>IF(Capex_W!S35&gt;=1,0,1)</f>
        <v>1</v>
      </c>
      <c r="T73">
        <f>IF(Capex_W!T35&gt;=1,0,1)</f>
        <v>1</v>
      </c>
      <c r="U73">
        <f>IF(Capex_W!U35&gt;=1,0,1)</f>
        <v>1</v>
      </c>
      <c r="V73">
        <f>IF(Capex_W!V35&gt;=1,0,1)</f>
        <v>1</v>
      </c>
      <c r="W73">
        <f>IF(Capex_W!W35&gt;=1,0,1)</f>
        <v>1</v>
      </c>
      <c r="X73">
        <f>IF(Capex_W!X35&gt;=1,0,1)</f>
        <v>1</v>
      </c>
      <c r="Y73">
        <f>IF(Capex_W!Y35&gt;=1,0,1)</f>
        <v>1</v>
      </c>
      <c r="Z73">
        <f>IF(Capex_W!Z35&gt;=1,0,1)</f>
        <v>1</v>
      </c>
      <c r="AA73">
        <f>IF(Capex_W!AA35&gt;=1,0,1)</f>
        <v>1</v>
      </c>
      <c r="AB73">
        <f>IF(Capex_W!AB35&gt;=1,0,1)</f>
        <v>1</v>
      </c>
      <c r="AC73">
        <f>IF(Capex_W!AC35&gt;=1,0,1)</f>
        <v>0</v>
      </c>
      <c r="AD73">
        <f>IF(Capex_W!AD35&gt;=1,0,1)</f>
        <v>0</v>
      </c>
      <c r="AE73">
        <f>IF(Capex_W!AE35&gt;=1,0,1)</f>
        <v>0</v>
      </c>
      <c r="AF73">
        <f>IF(Capex_W!AF35&gt;=1,0,1)</f>
        <v>0</v>
      </c>
      <c r="AG73">
        <f>IF(Capex_W!AG35&gt;=1,0,1)</f>
        <v>0</v>
      </c>
      <c r="AH73">
        <f>IF(Capex_W!AH35&gt;=1,0,1)</f>
        <v>0</v>
      </c>
      <c r="AI73">
        <f>IF(Capex_W!AI35&gt;=1,0,1)</f>
        <v>0</v>
      </c>
      <c r="AJ73">
        <f>IF(Capex_W!AJ35&gt;=1,0,1)</f>
        <v>0</v>
      </c>
      <c r="AK73">
        <f>IF(Capex_W!AK35&gt;=1,0,1)</f>
        <v>0</v>
      </c>
      <c r="AL73">
        <f>IF(Capex_W!AL35&gt;=1,0,1)</f>
        <v>0</v>
      </c>
      <c r="AM73">
        <f>IF(Capex_W!AM35&gt;=1,0,1)</f>
        <v>0</v>
      </c>
      <c r="AN73">
        <f>IF(Capex_W!AN35&gt;=1,0,1)</f>
        <v>0</v>
      </c>
      <c r="AO73">
        <f>IF(Capex_W!AO35&gt;=1,0,1)</f>
        <v>0</v>
      </c>
      <c r="AP73">
        <f>IF(Capex_W!AP35&gt;=1,0,1)</f>
        <v>0</v>
      </c>
      <c r="AQ73">
        <f>IF(Capex_W!AQ35&gt;=1,0,1)</f>
        <v>0</v>
      </c>
      <c r="AR73">
        <f>IF(Capex_W!AR35&gt;=1,0,1)</f>
        <v>0</v>
      </c>
      <c r="AS73">
        <f>IF(Capex_W!AS35&gt;=1,0,1)</f>
        <v>0</v>
      </c>
      <c r="AT73">
        <f>IF(Capex_W!AT35&gt;=1,0,1)</f>
        <v>0</v>
      </c>
      <c r="AU73">
        <f>IF(Capex_W!AU35&gt;=1,0,1)</f>
        <v>0</v>
      </c>
      <c r="AV73">
        <f>IF(Capex_W!AV35&gt;=1,0,1)</f>
        <v>0</v>
      </c>
      <c r="AW73">
        <f>IF(Capex_W!AW35&gt;=1,0,1)</f>
        <v>0</v>
      </c>
      <c r="AX73">
        <f>IF(Capex_W!AX35&gt;=1,0,1)</f>
        <v>0</v>
      </c>
      <c r="AY73">
        <f>IF(Capex_W!AY35&gt;=1,0,1)</f>
        <v>0</v>
      </c>
      <c r="AZ73">
        <f>IF(Capex_W!AZ35&gt;=1,0,1)</f>
        <v>0</v>
      </c>
      <c r="BA73">
        <f>IF(Capex_W!BA35&gt;=1,0,1)</f>
        <v>0</v>
      </c>
      <c r="BB73">
        <f>IF(Capex_W!BB35&gt;=1,0,1)</f>
        <v>0</v>
      </c>
      <c r="BC73">
        <f>IF(Capex_W!BC35&gt;=1,0,1)</f>
        <v>0</v>
      </c>
      <c r="BD73">
        <f>IF(Capex_W!BD35&gt;=1,0,1)</f>
        <v>0</v>
      </c>
      <c r="BE73">
        <f>IF(Capex_W!BE35&gt;=1,0,1)</f>
        <v>0</v>
      </c>
      <c r="BF73">
        <f>IF(Capex_W!BF35&gt;=1,0,1)</f>
        <v>0</v>
      </c>
      <c r="BG73">
        <f>IF(Capex_W!BG35&gt;=1,0,1)</f>
        <v>0</v>
      </c>
      <c r="BH73">
        <f>IF(Capex_W!BH35&gt;=1,0,1)</f>
        <v>0</v>
      </c>
      <c r="BI73">
        <f>IF(Capex_W!BI35&gt;=1,0,1)</f>
        <v>0</v>
      </c>
      <c r="BJ73">
        <f>IF(Capex_W!BJ35&gt;=1,0,1)</f>
        <v>0</v>
      </c>
      <c r="BK73">
        <f>IF(Capex_W!BK35&gt;=1,0,1)</f>
        <v>0</v>
      </c>
      <c r="BL73">
        <f>IF(Capex_W!BL35&gt;=1,0,1)</f>
        <v>0</v>
      </c>
      <c r="BM73">
        <f>IF(Capex_W!BM35&gt;=1,0,1)</f>
        <v>0</v>
      </c>
      <c r="BN73">
        <f>IF(Capex_W!BN35&gt;=1,0,1)</f>
        <v>0</v>
      </c>
      <c r="BO73">
        <f>IF(Capex_W!BO35&gt;=1,0,1)</f>
        <v>0</v>
      </c>
      <c r="BP73">
        <f>IF(Capex_W!BP35&gt;=1,0,1)</f>
        <v>0</v>
      </c>
      <c r="BQ73">
        <f>IF(Capex_W!BQ35&gt;=1,0,1)</f>
        <v>0</v>
      </c>
      <c r="BR73">
        <f>IF(Capex_W!BR35&gt;=1,0,1)</f>
        <v>0</v>
      </c>
      <c r="BS73">
        <f>IF(Capex_W!BS35&gt;=1,0,1)</f>
        <v>0</v>
      </c>
      <c r="BT73">
        <f>IF(Capex_W!BT35&gt;=1,0,1)</f>
        <v>0</v>
      </c>
      <c r="BU73">
        <f>IF(Capex_W!BU35&gt;=1,0,1)</f>
        <v>0</v>
      </c>
      <c r="BV73">
        <f>IF(Capex_W!BV35&gt;=1,0,1)</f>
        <v>0</v>
      </c>
      <c r="BW73">
        <f>IF(Capex_W!BW35&gt;=1,0,1)</f>
        <v>0</v>
      </c>
      <c r="BX73">
        <f>IF(Capex_W!BX35&gt;=1,0,1)</f>
        <v>0</v>
      </c>
      <c r="BY73">
        <f>IF(Capex_W!BY35&gt;=1,0,1)</f>
        <v>0</v>
      </c>
      <c r="BZ73">
        <f>IF(Capex_W!BZ35&gt;=1,0,1)</f>
        <v>0</v>
      </c>
      <c r="CA73">
        <f>IF(Capex_W!CA35&gt;=1,0,1)</f>
        <v>0</v>
      </c>
      <c r="CB73">
        <f>IF(Capex_W!CB35&gt;=1,0,1)</f>
        <v>0</v>
      </c>
      <c r="CC73">
        <f>IF(Capex_W!CC35&gt;=1,0,1)</f>
        <v>0</v>
      </c>
      <c r="CD73">
        <f>IF(Capex_W!CD35&gt;=1,0,1)</f>
        <v>0</v>
      </c>
      <c r="CE73">
        <f>IF(Capex_W!CE35&gt;=1,0,1)</f>
        <v>0</v>
      </c>
      <c r="CF73">
        <f>IF(Capex_W!CF35&gt;=1,0,1)</f>
        <v>0</v>
      </c>
      <c r="CG73">
        <f>IF(Capex_W!CG35&gt;=1,0,1)</f>
        <v>0</v>
      </c>
      <c r="CH73">
        <f>IF(Capex_W!CH35&gt;=1,0,1)</f>
        <v>0</v>
      </c>
      <c r="CI73">
        <f>IF(Capex_W!CI35&gt;=1,0,1)</f>
        <v>0</v>
      </c>
      <c r="CJ73">
        <f>IF(Capex_W!CJ35&gt;=1,0,1)</f>
        <v>0</v>
      </c>
      <c r="CK73">
        <f>IF(Capex_W!CK35&gt;=1,0,1)</f>
        <v>0</v>
      </c>
      <c r="CL73">
        <f>IF(Capex_W!CL35&gt;=1,0,1)</f>
        <v>0</v>
      </c>
      <c r="CM73">
        <f>IF(Capex_W!CM35&gt;=1,0,1)</f>
        <v>0</v>
      </c>
      <c r="CN73">
        <f>IF(Capex_W!CN35&gt;=1,0,1)</f>
        <v>0</v>
      </c>
      <c r="CO73">
        <f>IF(Capex_W!CO35&gt;=1,0,1)</f>
        <v>0</v>
      </c>
      <c r="CP73">
        <f>IF(Capex_W!CP35&gt;=1,0,1)</f>
        <v>0</v>
      </c>
      <c r="CQ73">
        <f>IF(Capex_W!CQ35&gt;=1,0,1)</f>
        <v>0</v>
      </c>
      <c r="CR73">
        <f>IF(Capex_W!CR35&gt;=1,0,1)</f>
        <v>0</v>
      </c>
      <c r="CS73">
        <f>IF(Capex_W!CS35&gt;=1,0,1)</f>
        <v>0</v>
      </c>
      <c r="CT73">
        <f>IF(Capex_W!CT35&gt;=1,0,1)</f>
        <v>0</v>
      </c>
      <c r="CU73">
        <f>IF(Capex_W!CU35&gt;=1,0,1)</f>
        <v>0</v>
      </c>
      <c r="CV73">
        <f>IF(Capex_W!CV35&gt;=1,0,1)</f>
        <v>0</v>
      </c>
      <c r="CW73">
        <f>IF(Capex_W!CW35&gt;=1,0,1)</f>
        <v>0</v>
      </c>
      <c r="CX73">
        <f>IF(Capex_W!CX35&gt;=1,0,1)</f>
        <v>0</v>
      </c>
      <c r="CY73">
        <f>IF(Capex_W!CY35&gt;=1,0,1)</f>
        <v>0</v>
      </c>
      <c r="CZ73">
        <f>IF(Capex_W!CZ35&gt;=1,0,1)</f>
        <v>0</v>
      </c>
      <c r="DA73">
        <f>IF(Capex_W!DA35&gt;=1,0,1)</f>
        <v>0</v>
      </c>
      <c r="DB73">
        <f>IF(Capex_W!DB35&gt;=1,0,1)</f>
        <v>0</v>
      </c>
      <c r="DC73">
        <f>IF(Capex_W!DC35&gt;=1,0,1)</f>
        <v>0</v>
      </c>
      <c r="DD73">
        <f>IF(Capex_W!DD35&gt;=1,0,1)</f>
        <v>0</v>
      </c>
      <c r="DE73">
        <f>IF(Capex_W!DE35&gt;=1,0,1)</f>
        <v>0</v>
      </c>
      <c r="DF73">
        <f>IF(Capex_W!DF35&gt;=1,0,1)</f>
        <v>0</v>
      </c>
      <c r="DG73">
        <f>IF(Capex_W!DG35&gt;=1,0,1)</f>
        <v>0</v>
      </c>
      <c r="DH73">
        <f>IF(Capex_W!DH35&gt;=1,0,1)</f>
        <v>0</v>
      </c>
      <c r="DI73">
        <f>IF(Capex_W!DI35&gt;=1,0,1)</f>
        <v>0</v>
      </c>
      <c r="DJ73">
        <f>IF(Capex_W!DJ35&gt;=1,0,1)</f>
        <v>0</v>
      </c>
      <c r="DK73">
        <f>IF(Capex_W!DK35&gt;=1,0,1)</f>
        <v>0</v>
      </c>
      <c r="DL73">
        <f>IF(Capex_W!DL35&gt;=1,0,1)</f>
        <v>0</v>
      </c>
      <c r="DM73">
        <f>IF(Capex_W!DM35&gt;=1,0,1)</f>
        <v>0</v>
      </c>
      <c r="DN73">
        <f>IF(Capex_W!DN35&gt;=1,0,1)</f>
        <v>0</v>
      </c>
      <c r="DO73">
        <f>IF(Capex_W!DO35&gt;=1,0,1)</f>
        <v>0</v>
      </c>
      <c r="DP73">
        <f>IF(Capex_W!DP35&gt;=1,0,1)</f>
        <v>0</v>
      </c>
      <c r="DQ73">
        <f>IF(Capex_W!DQ35&gt;=1,0,1)</f>
        <v>0</v>
      </c>
      <c r="DR73">
        <f>IF(Capex_W!DR35&gt;=1,0,1)</f>
        <v>0</v>
      </c>
      <c r="DS73">
        <f>IF(Capex_W!DS35&gt;=1,0,1)</f>
        <v>0</v>
      </c>
      <c r="DT73">
        <f>IF(Capex_W!DT35&gt;=1,0,1)</f>
        <v>0</v>
      </c>
    </row>
    <row r="74" spans="2:134" collapsed="1"/>
  </sheetData>
  <pageMargins left="0.7" right="0.7" top="0.75" bottom="0.75" header="0.3" footer="0.3"/>
  <pageSetup scale="37"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12D02-C7D3-4547-A972-2738E4AF9197}">
  <sheetPr>
    <pageSetUpPr fitToPage="1"/>
  </sheetPr>
  <dimension ref="A10:ED79"/>
  <sheetViews>
    <sheetView showGridLines="0" zoomScale="85" zoomScaleNormal="85" workbookViewId="0">
      <pane xSplit="4" ySplit="25" topLeftCell="DM42" activePane="bottomRight" state="frozen"/>
      <selection pane="bottomRight" activeCell="EC46" sqref="EC46"/>
      <selection pane="bottomLeft" activeCell="I28" sqref="I28"/>
      <selection pane="topRight" activeCell="I28" sqref="I28"/>
    </sheetView>
  </sheetViews>
  <sheetFormatPr defaultRowHeight="15" outlineLevelRow="1" outlineLevelCol="1"/>
  <cols>
    <col min="1" max="1" width="3.85546875" customWidth="1"/>
    <col min="2" max="2" width="3.28515625" customWidth="1"/>
    <col min="3" max="3" width="40.42578125" bestFit="1" customWidth="1"/>
    <col min="4" max="4" width="15.28515625" bestFit="1" customWidth="1"/>
    <col min="5" max="5" width="15.7109375" bestFit="1" customWidth="1"/>
    <col min="6" max="16" width="13.28515625" bestFit="1" customWidth="1"/>
    <col min="17" max="124" width="13.28515625" hidden="1" customWidth="1" outlineLevel="1"/>
    <col min="125" max="125" width="10.5703125" bestFit="1" customWidth="1" collapsed="1"/>
    <col min="126" max="129" width="11.5703125" bestFit="1" customWidth="1"/>
    <col min="130" max="132" width="12.42578125" customWidth="1"/>
    <col min="133" max="134" width="12.28515625" bestFit="1" customWidth="1"/>
  </cols>
  <sheetData>
    <row r="10" spans="2:14" ht="17.25">
      <c r="B10" s="205" t="s">
        <v>4</v>
      </c>
    </row>
    <row r="11" spans="2:14" ht="19.5" customHeight="1">
      <c r="B11" s="1" t="s">
        <v>49</v>
      </c>
      <c r="C11" s="1"/>
      <c r="D11" s="1"/>
      <c r="E11" s="1"/>
      <c r="F11" s="1"/>
      <c r="G11" s="1"/>
      <c r="H11" s="1"/>
      <c r="I11" s="1"/>
      <c r="J11" s="1"/>
      <c r="K11" s="1"/>
      <c r="L11" s="1"/>
      <c r="M11" s="1"/>
      <c r="N11" s="1"/>
    </row>
    <row r="12" spans="2:14" ht="15.75" thickBot="1">
      <c r="B12" s="2"/>
      <c r="C12" s="3"/>
      <c r="D12" s="3" t="s">
        <v>6</v>
      </c>
      <c r="E12" s="3">
        <v>1</v>
      </c>
      <c r="F12" s="3">
        <f>E12+1</f>
        <v>2</v>
      </c>
      <c r="G12" s="3">
        <f t="shared" ref="G12:N12" si="0">F12+1</f>
        <v>3</v>
      </c>
      <c r="H12" s="3">
        <f t="shared" si="0"/>
        <v>4</v>
      </c>
      <c r="I12" s="3">
        <f t="shared" si="0"/>
        <v>5</v>
      </c>
      <c r="J12" s="3">
        <f t="shared" si="0"/>
        <v>6</v>
      </c>
      <c r="K12" s="3">
        <f t="shared" si="0"/>
        <v>7</v>
      </c>
      <c r="L12" s="3">
        <f t="shared" si="0"/>
        <v>8</v>
      </c>
      <c r="M12" s="3">
        <f t="shared" si="0"/>
        <v>9</v>
      </c>
      <c r="N12" s="4">
        <f t="shared" si="0"/>
        <v>10</v>
      </c>
    </row>
    <row r="13" spans="2:14" ht="15.75" hidden="1" outlineLevel="1" thickBot="1">
      <c r="B13" s="5" t="s">
        <v>7</v>
      </c>
      <c r="E13" s="6">
        <f>DU27</f>
        <v>0.32337500000000002</v>
      </c>
      <c r="F13" s="7">
        <f t="shared" ref="F13:N13" si="1">DV27</f>
        <v>0.65500000000000003</v>
      </c>
      <c r="G13" s="7">
        <f t="shared" si="1"/>
        <v>2.1624999999999672E-2</v>
      </c>
      <c r="H13" s="7">
        <f t="shared" si="1"/>
        <v>0</v>
      </c>
      <c r="I13" s="8">
        <f t="shared" si="1"/>
        <v>0</v>
      </c>
      <c r="J13" s="8">
        <f t="shared" si="1"/>
        <v>0</v>
      </c>
      <c r="K13" s="8">
        <f t="shared" si="1"/>
        <v>0</v>
      </c>
      <c r="L13" s="8">
        <f t="shared" si="1"/>
        <v>0</v>
      </c>
      <c r="M13" s="8">
        <f t="shared" si="1"/>
        <v>0</v>
      </c>
      <c r="N13" s="9">
        <f t="shared" si="1"/>
        <v>0</v>
      </c>
    </row>
    <row r="14" spans="2:14" ht="15.75" hidden="1" outlineLevel="1" thickBot="1">
      <c r="B14" s="5" t="s">
        <v>8</v>
      </c>
      <c r="E14" s="6">
        <f>DU26</f>
        <v>0.32337500000000002</v>
      </c>
      <c r="F14" s="7">
        <f t="shared" ref="F14:N14" si="2">DV26</f>
        <v>0.97837500000000033</v>
      </c>
      <c r="G14" s="7">
        <f t="shared" si="2"/>
        <v>1</v>
      </c>
      <c r="H14" s="7">
        <f t="shared" si="2"/>
        <v>1</v>
      </c>
      <c r="I14" s="8">
        <f t="shared" si="2"/>
        <v>1</v>
      </c>
      <c r="J14" s="8">
        <f t="shared" si="2"/>
        <v>1</v>
      </c>
      <c r="K14" s="8">
        <f t="shared" si="2"/>
        <v>1</v>
      </c>
      <c r="L14" s="8">
        <f t="shared" si="2"/>
        <v>1</v>
      </c>
      <c r="M14" s="8">
        <f t="shared" si="2"/>
        <v>1</v>
      </c>
      <c r="N14" s="9">
        <f t="shared" si="2"/>
        <v>1</v>
      </c>
    </row>
    <row r="15" spans="2:14" collapsed="1">
      <c r="B15" s="257" t="s">
        <v>50</v>
      </c>
      <c r="C15" s="258"/>
      <c r="D15" s="258"/>
      <c r="E15" s="259">
        <f>DU32</f>
        <v>0</v>
      </c>
      <c r="F15" s="259">
        <f t="shared" ref="F15:N15" si="3">DV32</f>
        <v>7.2759576141834259E-12</v>
      </c>
      <c r="G15" s="259">
        <f t="shared" si="3"/>
        <v>-1.4551915228366852E-11</v>
      </c>
      <c r="H15" s="259">
        <f t="shared" si="3"/>
        <v>9.0949470177292824E-13</v>
      </c>
      <c r="I15" s="259">
        <f t="shared" si="3"/>
        <v>-2.4556356947869062E-11</v>
      </c>
      <c r="J15" s="259">
        <f t="shared" si="3"/>
        <v>-1.546140993013978E-11</v>
      </c>
      <c r="K15" s="259">
        <f t="shared" si="3"/>
        <v>-1.1823431123048067E-11</v>
      </c>
      <c r="L15" s="259">
        <f t="shared" si="3"/>
        <v>6.3664629124104977E-12</v>
      </c>
      <c r="M15" s="259">
        <f t="shared" si="3"/>
        <v>2.2737367544323206E-11</v>
      </c>
      <c r="N15" s="260">
        <f t="shared" si="3"/>
        <v>-3.9108272176235914E-11</v>
      </c>
    </row>
    <row r="16" spans="2:14">
      <c r="B16" s="139" t="s">
        <v>51</v>
      </c>
      <c r="E16" s="197">
        <f>DU33+DU34</f>
        <v>81227.721529540562</v>
      </c>
      <c r="F16" s="197">
        <f t="shared" ref="F16:N16" si="4">DV33+DV34</f>
        <v>114860.69895432891</v>
      </c>
      <c r="G16" s="197">
        <f t="shared" si="4"/>
        <v>2778.7767614999993</v>
      </c>
      <c r="H16" s="197">
        <f t="shared" si="4"/>
        <v>704.05826399999933</v>
      </c>
      <c r="I16" s="197">
        <f t="shared" si="4"/>
        <v>704.05826399999933</v>
      </c>
      <c r="J16" s="197">
        <f t="shared" si="4"/>
        <v>704.05826399999933</v>
      </c>
      <c r="K16" s="197">
        <f t="shared" si="4"/>
        <v>704.05826399999933</v>
      </c>
      <c r="L16" s="197">
        <f t="shared" si="4"/>
        <v>704.05826399999933</v>
      </c>
      <c r="M16" s="197">
        <f t="shared" si="4"/>
        <v>704.05826399999933</v>
      </c>
      <c r="N16" s="261">
        <f t="shared" si="4"/>
        <v>704.05826399999933</v>
      </c>
    </row>
    <row r="17" spans="1:134">
      <c r="B17" s="139" t="s">
        <v>52</v>
      </c>
      <c r="E17" s="197">
        <f>DU41</f>
        <v>247167.3423908797</v>
      </c>
      <c r="F17" s="197">
        <f t="shared" ref="F17:N17" si="5">DV41</f>
        <v>669415.51180486847</v>
      </c>
      <c r="G17" s="197">
        <f t="shared" si="5"/>
        <v>608716.67218179198</v>
      </c>
      <c r="H17" s="197">
        <f t="shared" si="5"/>
        <v>525826.84437403933</v>
      </c>
      <c r="I17" s="197">
        <f t="shared" si="5"/>
        <v>448336.98244128673</v>
      </c>
      <c r="J17" s="197">
        <f t="shared" si="5"/>
        <v>374690.04100853408</v>
      </c>
      <c r="K17" s="197">
        <f t="shared" si="5"/>
        <v>302136.34420078126</v>
      </c>
      <c r="L17" s="197">
        <f t="shared" si="5"/>
        <v>229582.64739302848</v>
      </c>
      <c r="M17" s="197">
        <f t="shared" si="5"/>
        <v>157028.95058527566</v>
      </c>
      <c r="N17" s="261">
        <f t="shared" si="5"/>
        <v>84475.253777522827</v>
      </c>
    </row>
    <row r="18" spans="1:134">
      <c r="B18" s="139" t="s">
        <v>53</v>
      </c>
      <c r="E18" s="197">
        <f>DU47</f>
        <v>3841.9266253333335</v>
      </c>
      <c r="F18" s="197">
        <f t="shared" ref="F18:N18" si="6">DV47</f>
        <v>5591.4470191666669</v>
      </c>
      <c r="G18" s="197">
        <f t="shared" si="6"/>
        <v>5159.250189166667</v>
      </c>
      <c r="H18" s="197">
        <f t="shared" si="6"/>
        <v>5145.2744416666674</v>
      </c>
      <c r="I18" s="197">
        <f t="shared" si="6"/>
        <v>5145.2744416666674</v>
      </c>
      <c r="J18" s="197">
        <f t="shared" si="6"/>
        <v>5145.2744416666674</v>
      </c>
      <c r="K18" s="197">
        <f t="shared" si="6"/>
        <v>5145.2744416666674</v>
      </c>
      <c r="L18" s="197">
        <f t="shared" si="6"/>
        <v>5145.2744416666674</v>
      </c>
      <c r="M18" s="197">
        <f t="shared" si="6"/>
        <v>5145.2744416666674</v>
      </c>
      <c r="N18" s="261">
        <f t="shared" si="6"/>
        <v>5145.2744416666674</v>
      </c>
      <c r="DT18" s="196"/>
    </row>
    <row r="19" spans="1:134">
      <c r="B19" s="139" t="s">
        <v>54</v>
      </c>
      <c r="E19" s="197">
        <f>DU50</f>
        <v>224521.83555688761</v>
      </c>
      <c r="F19" s="197">
        <f t="shared" ref="F19:N19" si="7">DV50</f>
        <v>416609.31937629735</v>
      </c>
      <c r="G19" s="197">
        <f t="shared" si="7"/>
        <v>246109.52212915826</v>
      </c>
      <c r="H19" s="197">
        <f t="shared" si="7"/>
        <v>274664.387444394</v>
      </c>
      <c r="I19" s="197">
        <f t="shared" si="7"/>
        <v>309139.82987044385</v>
      </c>
      <c r="J19" s="197">
        <f t="shared" si="7"/>
        <v>347987.6213209905</v>
      </c>
      <c r="K19" s="197">
        <f t="shared" si="7"/>
        <v>391762.2850928132</v>
      </c>
      <c r="L19" s="197">
        <f t="shared" si="7"/>
        <v>441088.67191651417</v>
      </c>
      <c r="M19" s="197">
        <f t="shared" si="7"/>
        <v>496670.87923543219</v>
      </c>
      <c r="N19" s="261">
        <f t="shared" si="7"/>
        <v>559302.30167237332</v>
      </c>
      <c r="DT19" s="196"/>
    </row>
    <row r="20" spans="1:134" ht="15.75" thickBot="1">
      <c r="B20" s="262" t="s">
        <v>55</v>
      </c>
      <c r="C20" s="263"/>
      <c r="D20" s="263"/>
      <c r="E20" s="264">
        <f>E58</f>
        <v>0</v>
      </c>
      <c r="F20" s="264">
        <f t="shared" ref="F20:N20" si="8">F58</f>
        <v>0</v>
      </c>
      <c r="G20" s="264">
        <f t="shared" si="8"/>
        <v>0</v>
      </c>
      <c r="H20" s="264">
        <f t="shared" si="8"/>
        <v>-276.14365689426876</v>
      </c>
      <c r="I20" s="264">
        <f t="shared" si="8"/>
        <v>-1824.6976773711156</v>
      </c>
      <c r="J20" s="264">
        <f t="shared" si="8"/>
        <v>-4079.734079411538</v>
      </c>
      <c r="K20" s="264">
        <f t="shared" si="8"/>
        <v>58297.53870205344</v>
      </c>
      <c r="L20" s="264">
        <f t="shared" si="8"/>
        <v>54368.565999869381</v>
      </c>
      <c r="M20" s="264">
        <f t="shared" si="8"/>
        <v>49822.496232636367</v>
      </c>
      <c r="N20" s="265">
        <f t="shared" si="8"/>
        <v>110030.5019860208</v>
      </c>
    </row>
    <row r="22" spans="1:134">
      <c r="P22">
        <v>1</v>
      </c>
      <c r="AB22">
        <f>+P22+1</f>
        <v>2</v>
      </c>
      <c r="AN22">
        <f>+AB22+1</f>
        <v>3</v>
      </c>
      <c r="AZ22">
        <f>+AN22+1</f>
        <v>4</v>
      </c>
      <c r="BL22">
        <f>+AZ22+1</f>
        <v>5</v>
      </c>
      <c r="BX22">
        <f>+BL22+1</f>
        <v>6</v>
      </c>
      <c r="CJ22">
        <f>+BX22+1</f>
        <v>7</v>
      </c>
      <c r="CV22">
        <f>+CJ22+1</f>
        <v>8</v>
      </c>
      <c r="DH22">
        <f>+CV22+1</f>
        <v>9</v>
      </c>
      <c r="DT22">
        <f>+DH22+1</f>
        <v>10</v>
      </c>
    </row>
    <row r="23" spans="1:134" ht="19.5" customHeight="1">
      <c r="B23" s="1" t="s">
        <v>56</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22"/>
    </row>
    <row r="24" spans="1:134" s="23" customFormat="1">
      <c r="B24" s="24"/>
      <c r="C24" s="25" t="s">
        <v>20</v>
      </c>
      <c r="D24" s="25"/>
      <c r="E24" s="25">
        <v>1</v>
      </c>
      <c r="F24" s="25">
        <v>1</v>
      </c>
      <c r="G24" s="25">
        <v>1</v>
      </c>
      <c r="H24" s="25">
        <v>1</v>
      </c>
      <c r="I24" s="25">
        <v>1</v>
      </c>
      <c r="J24" s="25">
        <v>1</v>
      </c>
      <c r="K24" s="25">
        <v>1</v>
      </c>
      <c r="L24" s="25">
        <v>1</v>
      </c>
      <c r="M24" s="25">
        <v>1</v>
      </c>
      <c r="N24" s="25">
        <v>1</v>
      </c>
      <c r="O24" s="25">
        <v>1</v>
      </c>
      <c r="P24" s="26">
        <v>1</v>
      </c>
      <c r="Q24" s="25">
        <f>E24+1</f>
        <v>2</v>
      </c>
      <c r="R24" s="25">
        <f t="shared" ref="R24:AA24" si="9">F24+1</f>
        <v>2</v>
      </c>
      <c r="S24" s="25">
        <f t="shared" si="9"/>
        <v>2</v>
      </c>
      <c r="T24" s="25">
        <f t="shared" si="9"/>
        <v>2</v>
      </c>
      <c r="U24" s="25">
        <f t="shared" si="9"/>
        <v>2</v>
      </c>
      <c r="V24" s="25">
        <f t="shared" si="9"/>
        <v>2</v>
      </c>
      <c r="W24" s="25">
        <f t="shared" si="9"/>
        <v>2</v>
      </c>
      <c r="X24" s="25">
        <f t="shared" si="9"/>
        <v>2</v>
      </c>
      <c r="Y24" s="25">
        <f t="shared" si="9"/>
        <v>2</v>
      </c>
      <c r="Z24" s="25">
        <f t="shared" si="9"/>
        <v>2</v>
      </c>
      <c r="AA24" s="25">
        <f t="shared" si="9"/>
        <v>2</v>
      </c>
      <c r="AB24" s="26">
        <f>P24+1</f>
        <v>2</v>
      </c>
      <c r="AC24" s="25">
        <f>Q24+1</f>
        <v>3</v>
      </c>
      <c r="AD24" s="25">
        <f t="shared" ref="AD24:AM24" si="10">R24+1</f>
        <v>3</v>
      </c>
      <c r="AE24" s="25">
        <f t="shared" si="10"/>
        <v>3</v>
      </c>
      <c r="AF24" s="25">
        <f t="shared" si="10"/>
        <v>3</v>
      </c>
      <c r="AG24" s="25">
        <f t="shared" si="10"/>
        <v>3</v>
      </c>
      <c r="AH24" s="25">
        <f t="shared" si="10"/>
        <v>3</v>
      </c>
      <c r="AI24" s="25">
        <f t="shared" si="10"/>
        <v>3</v>
      </c>
      <c r="AJ24" s="25">
        <f t="shared" si="10"/>
        <v>3</v>
      </c>
      <c r="AK24" s="25">
        <f t="shared" si="10"/>
        <v>3</v>
      </c>
      <c r="AL24" s="25">
        <f t="shared" si="10"/>
        <v>3</v>
      </c>
      <c r="AM24" s="25">
        <f t="shared" si="10"/>
        <v>3</v>
      </c>
      <c r="AN24" s="26">
        <f>AB24+1</f>
        <v>3</v>
      </c>
      <c r="AO24" s="25">
        <f>AC24+1</f>
        <v>4</v>
      </c>
      <c r="AP24" s="25">
        <f t="shared" ref="AP24:AY24" si="11">AD24+1</f>
        <v>4</v>
      </c>
      <c r="AQ24" s="25">
        <f t="shared" si="11"/>
        <v>4</v>
      </c>
      <c r="AR24" s="25">
        <f t="shared" si="11"/>
        <v>4</v>
      </c>
      <c r="AS24" s="25">
        <f t="shared" si="11"/>
        <v>4</v>
      </c>
      <c r="AT24" s="25">
        <f t="shared" si="11"/>
        <v>4</v>
      </c>
      <c r="AU24" s="25">
        <f t="shared" si="11"/>
        <v>4</v>
      </c>
      <c r="AV24" s="25">
        <f t="shared" si="11"/>
        <v>4</v>
      </c>
      <c r="AW24" s="25">
        <f t="shared" si="11"/>
        <v>4</v>
      </c>
      <c r="AX24" s="25">
        <f t="shared" si="11"/>
        <v>4</v>
      </c>
      <c r="AY24" s="25">
        <f t="shared" si="11"/>
        <v>4</v>
      </c>
      <c r="AZ24" s="26">
        <f>AN24+1</f>
        <v>4</v>
      </c>
      <c r="BA24" s="25">
        <f>AO24+1</f>
        <v>5</v>
      </c>
      <c r="BB24" s="25">
        <f t="shared" ref="BB24:BK24" si="12">AP24+1</f>
        <v>5</v>
      </c>
      <c r="BC24" s="25">
        <f t="shared" si="12"/>
        <v>5</v>
      </c>
      <c r="BD24" s="25">
        <f t="shared" si="12"/>
        <v>5</v>
      </c>
      <c r="BE24" s="25">
        <f t="shared" si="12"/>
        <v>5</v>
      </c>
      <c r="BF24" s="25">
        <f t="shared" si="12"/>
        <v>5</v>
      </c>
      <c r="BG24" s="25">
        <f t="shared" si="12"/>
        <v>5</v>
      </c>
      <c r="BH24" s="25">
        <f t="shared" si="12"/>
        <v>5</v>
      </c>
      <c r="BI24" s="25">
        <f t="shared" si="12"/>
        <v>5</v>
      </c>
      <c r="BJ24" s="25">
        <f t="shared" si="12"/>
        <v>5</v>
      </c>
      <c r="BK24" s="25">
        <f t="shared" si="12"/>
        <v>5</v>
      </c>
      <c r="BL24" s="26">
        <f>AZ24+1</f>
        <v>5</v>
      </c>
      <c r="BM24" s="25">
        <f>BA24+1</f>
        <v>6</v>
      </c>
      <c r="BN24" s="25">
        <f t="shared" ref="BN24:BW24" si="13">BB24+1</f>
        <v>6</v>
      </c>
      <c r="BO24" s="25">
        <f t="shared" si="13"/>
        <v>6</v>
      </c>
      <c r="BP24" s="25">
        <f t="shared" si="13"/>
        <v>6</v>
      </c>
      <c r="BQ24" s="25">
        <f t="shared" si="13"/>
        <v>6</v>
      </c>
      <c r="BR24" s="25">
        <f t="shared" si="13"/>
        <v>6</v>
      </c>
      <c r="BS24" s="25">
        <f t="shared" si="13"/>
        <v>6</v>
      </c>
      <c r="BT24" s="25">
        <f t="shared" si="13"/>
        <v>6</v>
      </c>
      <c r="BU24" s="25">
        <f t="shared" si="13"/>
        <v>6</v>
      </c>
      <c r="BV24" s="25">
        <f t="shared" si="13"/>
        <v>6</v>
      </c>
      <c r="BW24" s="25">
        <f t="shared" si="13"/>
        <v>6</v>
      </c>
      <c r="BX24" s="26">
        <f>BL24+1</f>
        <v>6</v>
      </c>
      <c r="BY24" s="25">
        <f>BM24+1</f>
        <v>7</v>
      </c>
      <c r="BZ24" s="25">
        <f t="shared" ref="BZ24:CI24" si="14">BN24+1</f>
        <v>7</v>
      </c>
      <c r="CA24" s="25">
        <f t="shared" si="14"/>
        <v>7</v>
      </c>
      <c r="CB24" s="25">
        <f t="shared" si="14"/>
        <v>7</v>
      </c>
      <c r="CC24" s="25">
        <f t="shared" si="14"/>
        <v>7</v>
      </c>
      <c r="CD24" s="25">
        <f t="shared" si="14"/>
        <v>7</v>
      </c>
      <c r="CE24" s="25">
        <f t="shared" si="14"/>
        <v>7</v>
      </c>
      <c r="CF24" s="25">
        <f t="shared" si="14"/>
        <v>7</v>
      </c>
      <c r="CG24" s="25">
        <f t="shared" si="14"/>
        <v>7</v>
      </c>
      <c r="CH24" s="25">
        <f t="shared" si="14"/>
        <v>7</v>
      </c>
      <c r="CI24" s="25">
        <f t="shared" si="14"/>
        <v>7</v>
      </c>
      <c r="CJ24" s="26">
        <f>BX24+1</f>
        <v>7</v>
      </c>
      <c r="CK24" s="25">
        <f>BY24+1</f>
        <v>8</v>
      </c>
      <c r="CL24" s="25">
        <f t="shared" ref="CL24:CU24" si="15">BZ24+1</f>
        <v>8</v>
      </c>
      <c r="CM24" s="25">
        <f t="shared" si="15"/>
        <v>8</v>
      </c>
      <c r="CN24" s="25">
        <f t="shared" si="15"/>
        <v>8</v>
      </c>
      <c r="CO24" s="25">
        <f t="shared" si="15"/>
        <v>8</v>
      </c>
      <c r="CP24" s="25">
        <f t="shared" si="15"/>
        <v>8</v>
      </c>
      <c r="CQ24" s="25">
        <f t="shared" si="15"/>
        <v>8</v>
      </c>
      <c r="CR24" s="25">
        <f t="shared" si="15"/>
        <v>8</v>
      </c>
      <c r="CS24" s="25">
        <f t="shared" si="15"/>
        <v>8</v>
      </c>
      <c r="CT24" s="25">
        <f t="shared" si="15"/>
        <v>8</v>
      </c>
      <c r="CU24" s="25">
        <f t="shared" si="15"/>
        <v>8</v>
      </c>
      <c r="CV24" s="26">
        <f>CJ24+1</f>
        <v>8</v>
      </c>
      <c r="CW24" s="25">
        <f>CK24+1</f>
        <v>9</v>
      </c>
      <c r="CX24" s="25">
        <f t="shared" ref="CX24:DG24" si="16">CL24+1</f>
        <v>9</v>
      </c>
      <c r="CY24" s="25">
        <f t="shared" si="16"/>
        <v>9</v>
      </c>
      <c r="CZ24" s="25">
        <f t="shared" si="16"/>
        <v>9</v>
      </c>
      <c r="DA24" s="25">
        <f t="shared" si="16"/>
        <v>9</v>
      </c>
      <c r="DB24" s="25">
        <f t="shared" si="16"/>
        <v>9</v>
      </c>
      <c r="DC24" s="25">
        <f t="shared" si="16"/>
        <v>9</v>
      </c>
      <c r="DD24" s="25">
        <f t="shared" si="16"/>
        <v>9</v>
      </c>
      <c r="DE24" s="25">
        <f t="shared" si="16"/>
        <v>9</v>
      </c>
      <c r="DF24" s="25">
        <f t="shared" si="16"/>
        <v>9</v>
      </c>
      <c r="DG24" s="25">
        <f t="shared" si="16"/>
        <v>9</v>
      </c>
      <c r="DH24" s="26">
        <f>CV24+1</f>
        <v>9</v>
      </c>
      <c r="DI24" s="25">
        <f>CW24+1</f>
        <v>10</v>
      </c>
      <c r="DJ24" s="25">
        <f t="shared" ref="DJ24:DS24" si="17">CX24+1</f>
        <v>10</v>
      </c>
      <c r="DK24" s="25">
        <f t="shared" si="17"/>
        <v>10</v>
      </c>
      <c r="DL24" s="25">
        <f t="shared" si="17"/>
        <v>10</v>
      </c>
      <c r="DM24" s="25">
        <f t="shared" si="17"/>
        <v>10</v>
      </c>
      <c r="DN24" s="25">
        <f t="shared" si="17"/>
        <v>10</v>
      </c>
      <c r="DO24" s="25">
        <f t="shared" si="17"/>
        <v>10</v>
      </c>
      <c r="DP24" s="25">
        <f t="shared" si="17"/>
        <v>10</v>
      </c>
      <c r="DQ24" s="25">
        <f t="shared" si="17"/>
        <v>10</v>
      </c>
      <c r="DR24" s="25">
        <f t="shared" si="17"/>
        <v>10</v>
      </c>
      <c r="DS24" s="25">
        <f t="shared" si="17"/>
        <v>10</v>
      </c>
      <c r="DT24" s="266">
        <f>DH24+1</f>
        <v>10</v>
      </c>
      <c r="DU24" s="28">
        <v>1</v>
      </c>
      <c r="DV24" s="28">
        <f>DU24+1</f>
        <v>2</v>
      </c>
      <c r="DW24" s="28">
        <f t="shared" ref="DW24:ED24" si="18">DV24+1</f>
        <v>3</v>
      </c>
      <c r="DX24" s="28">
        <f t="shared" si="18"/>
        <v>4</v>
      </c>
      <c r="DY24" s="28">
        <f t="shared" si="18"/>
        <v>5</v>
      </c>
      <c r="DZ24" s="28">
        <f t="shared" si="18"/>
        <v>6</v>
      </c>
      <c r="EA24" s="28">
        <f t="shared" si="18"/>
        <v>7</v>
      </c>
      <c r="EB24" s="28">
        <f t="shared" si="18"/>
        <v>8</v>
      </c>
      <c r="EC24" s="28">
        <f t="shared" si="18"/>
        <v>9</v>
      </c>
      <c r="ED24" s="29">
        <f t="shared" si="18"/>
        <v>10</v>
      </c>
    </row>
    <row r="25" spans="1:134" s="23" customFormat="1">
      <c r="A25"/>
      <c r="B25" s="31"/>
      <c r="C25" s="32" t="s">
        <v>21</v>
      </c>
      <c r="D25" s="32"/>
      <c r="E25" s="33">
        <v>45444</v>
      </c>
      <c r="F25" s="33">
        <f>EOMONTH(E25,1)</f>
        <v>45504</v>
      </c>
      <c r="G25" s="33">
        <f t="shared" ref="G25:BR25" si="19">EOMONTH(F25,1)</f>
        <v>45535</v>
      </c>
      <c r="H25" s="33">
        <f t="shared" si="19"/>
        <v>45565</v>
      </c>
      <c r="I25" s="33">
        <f t="shared" si="19"/>
        <v>45596</v>
      </c>
      <c r="J25" s="33">
        <f t="shared" si="19"/>
        <v>45626</v>
      </c>
      <c r="K25" s="33">
        <f t="shared" si="19"/>
        <v>45657</v>
      </c>
      <c r="L25" s="33">
        <f t="shared" si="19"/>
        <v>45688</v>
      </c>
      <c r="M25" s="33">
        <f t="shared" si="19"/>
        <v>45716</v>
      </c>
      <c r="N25" s="33">
        <f t="shared" si="19"/>
        <v>45747</v>
      </c>
      <c r="O25" s="33">
        <f t="shared" si="19"/>
        <v>45777</v>
      </c>
      <c r="P25" s="34">
        <f t="shared" si="19"/>
        <v>45808</v>
      </c>
      <c r="Q25" s="33">
        <f t="shared" si="19"/>
        <v>45838</v>
      </c>
      <c r="R25" s="33">
        <f t="shared" si="19"/>
        <v>45869</v>
      </c>
      <c r="S25" s="33">
        <f t="shared" si="19"/>
        <v>45900</v>
      </c>
      <c r="T25" s="33">
        <f t="shared" si="19"/>
        <v>45930</v>
      </c>
      <c r="U25" s="33">
        <f t="shared" si="19"/>
        <v>45961</v>
      </c>
      <c r="V25" s="33">
        <f t="shared" si="19"/>
        <v>45991</v>
      </c>
      <c r="W25" s="33">
        <f t="shared" si="19"/>
        <v>46022</v>
      </c>
      <c r="X25" s="33">
        <f t="shared" si="19"/>
        <v>46053</v>
      </c>
      <c r="Y25" s="33">
        <f t="shared" si="19"/>
        <v>46081</v>
      </c>
      <c r="Z25" s="33">
        <f t="shared" si="19"/>
        <v>46112</v>
      </c>
      <c r="AA25" s="33">
        <f t="shared" si="19"/>
        <v>46142</v>
      </c>
      <c r="AB25" s="34">
        <f t="shared" si="19"/>
        <v>46173</v>
      </c>
      <c r="AC25" s="33">
        <f t="shared" si="19"/>
        <v>46203</v>
      </c>
      <c r="AD25" s="33">
        <f t="shared" si="19"/>
        <v>46234</v>
      </c>
      <c r="AE25" s="33">
        <f t="shared" si="19"/>
        <v>46265</v>
      </c>
      <c r="AF25" s="33">
        <f t="shared" si="19"/>
        <v>46295</v>
      </c>
      <c r="AG25" s="33">
        <f t="shared" si="19"/>
        <v>46326</v>
      </c>
      <c r="AH25" s="33">
        <f t="shared" si="19"/>
        <v>46356</v>
      </c>
      <c r="AI25" s="33">
        <f t="shared" si="19"/>
        <v>46387</v>
      </c>
      <c r="AJ25" s="33">
        <f t="shared" si="19"/>
        <v>46418</v>
      </c>
      <c r="AK25" s="33">
        <f t="shared" si="19"/>
        <v>46446</v>
      </c>
      <c r="AL25" s="33">
        <f t="shared" si="19"/>
        <v>46477</v>
      </c>
      <c r="AM25" s="33">
        <f t="shared" si="19"/>
        <v>46507</v>
      </c>
      <c r="AN25" s="34">
        <f t="shared" si="19"/>
        <v>46538</v>
      </c>
      <c r="AO25" s="33">
        <f t="shared" si="19"/>
        <v>46568</v>
      </c>
      <c r="AP25" s="33">
        <f t="shared" si="19"/>
        <v>46599</v>
      </c>
      <c r="AQ25" s="33">
        <f t="shared" si="19"/>
        <v>46630</v>
      </c>
      <c r="AR25" s="33">
        <f t="shared" si="19"/>
        <v>46660</v>
      </c>
      <c r="AS25" s="33">
        <f t="shared" si="19"/>
        <v>46691</v>
      </c>
      <c r="AT25" s="33">
        <f t="shared" si="19"/>
        <v>46721</v>
      </c>
      <c r="AU25" s="33">
        <f t="shared" si="19"/>
        <v>46752</v>
      </c>
      <c r="AV25" s="33">
        <f t="shared" si="19"/>
        <v>46783</v>
      </c>
      <c r="AW25" s="33">
        <f t="shared" si="19"/>
        <v>46812</v>
      </c>
      <c r="AX25" s="33">
        <f t="shared" si="19"/>
        <v>46843</v>
      </c>
      <c r="AY25" s="33">
        <f t="shared" si="19"/>
        <v>46873</v>
      </c>
      <c r="AZ25" s="34">
        <f t="shared" si="19"/>
        <v>46904</v>
      </c>
      <c r="BA25" s="33">
        <f t="shared" si="19"/>
        <v>46934</v>
      </c>
      <c r="BB25" s="33">
        <f t="shared" si="19"/>
        <v>46965</v>
      </c>
      <c r="BC25" s="33">
        <f t="shared" si="19"/>
        <v>46996</v>
      </c>
      <c r="BD25" s="33">
        <f t="shared" si="19"/>
        <v>47026</v>
      </c>
      <c r="BE25" s="33">
        <f t="shared" si="19"/>
        <v>47057</v>
      </c>
      <c r="BF25" s="33">
        <f t="shared" si="19"/>
        <v>47087</v>
      </c>
      <c r="BG25" s="33">
        <f t="shared" si="19"/>
        <v>47118</v>
      </c>
      <c r="BH25" s="33">
        <f t="shared" si="19"/>
        <v>47149</v>
      </c>
      <c r="BI25" s="33">
        <f t="shared" si="19"/>
        <v>47177</v>
      </c>
      <c r="BJ25" s="33">
        <f t="shared" si="19"/>
        <v>47208</v>
      </c>
      <c r="BK25" s="33">
        <f t="shared" si="19"/>
        <v>47238</v>
      </c>
      <c r="BL25" s="34">
        <f t="shared" si="19"/>
        <v>47269</v>
      </c>
      <c r="BM25" s="33">
        <f t="shared" si="19"/>
        <v>47299</v>
      </c>
      <c r="BN25" s="33">
        <f t="shared" si="19"/>
        <v>47330</v>
      </c>
      <c r="BO25" s="33">
        <f t="shared" si="19"/>
        <v>47361</v>
      </c>
      <c r="BP25" s="33">
        <f t="shared" si="19"/>
        <v>47391</v>
      </c>
      <c r="BQ25" s="33">
        <f t="shared" si="19"/>
        <v>47422</v>
      </c>
      <c r="BR25" s="33">
        <f t="shared" si="19"/>
        <v>47452</v>
      </c>
      <c r="BS25" s="33">
        <f t="shared" ref="BS25:DT25" si="20">EOMONTH(BR25,1)</f>
        <v>47483</v>
      </c>
      <c r="BT25" s="33">
        <f t="shared" si="20"/>
        <v>47514</v>
      </c>
      <c r="BU25" s="33">
        <f t="shared" si="20"/>
        <v>47542</v>
      </c>
      <c r="BV25" s="33">
        <f t="shared" si="20"/>
        <v>47573</v>
      </c>
      <c r="BW25" s="33">
        <f t="shared" si="20"/>
        <v>47603</v>
      </c>
      <c r="BX25" s="34">
        <f t="shared" si="20"/>
        <v>47634</v>
      </c>
      <c r="BY25" s="33">
        <f t="shared" si="20"/>
        <v>47664</v>
      </c>
      <c r="BZ25" s="33">
        <f t="shared" si="20"/>
        <v>47695</v>
      </c>
      <c r="CA25" s="33">
        <f t="shared" si="20"/>
        <v>47726</v>
      </c>
      <c r="CB25" s="33">
        <f t="shared" si="20"/>
        <v>47756</v>
      </c>
      <c r="CC25" s="33">
        <f t="shared" si="20"/>
        <v>47787</v>
      </c>
      <c r="CD25" s="33">
        <f t="shared" si="20"/>
        <v>47817</v>
      </c>
      <c r="CE25" s="33">
        <f t="shared" si="20"/>
        <v>47848</v>
      </c>
      <c r="CF25" s="33">
        <f t="shared" si="20"/>
        <v>47879</v>
      </c>
      <c r="CG25" s="33">
        <f t="shared" si="20"/>
        <v>47907</v>
      </c>
      <c r="CH25" s="33">
        <f t="shared" si="20"/>
        <v>47938</v>
      </c>
      <c r="CI25" s="33">
        <f t="shared" si="20"/>
        <v>47968</v>
      </c>
      <c r="CJ25" s="34">
        <f t="shared" si="20"/>
        <v>47999</v>
      </c>
      <c r="CK25" s="33">
        <f t="shared" si="20"/>
        <v>48029</v>
      </c>
      <c r="CL25" s="33">
        <f t="shared" si="20"/>
        <v>48060</v>
      </c>
      <c r="CM25" s="33">
        <f t="shared" si="20"/>
        <v>48091</v>
      </c>
      <c r="CN25" s="33">
        <f t="shared" si="20"/>
        <v>48121</v>
      </c>
      <c r="CO25" s="33">
        <f t="shared" si="20"/>
        <v>48152</v>
      </c>
      <c r="CP25" s="33">
        <f t="shared" si="20"/>
        <v>48182</v>
      </c>
      <c r="CQ25" s="33">
        <f t="shared" si="20"/>
        <v>48213</v>
      </c>
      <c r="CR25" s="33">
        <f t="shared" si="20"/>
        <v>48244</v>
      </c>
      <c r="CS25" s="33">
        <f t="shared" si="20"/>
        <v>48273</v>
      </c>
      <c r="CT25" s="33">
        <f t="shared" si="20"/>
        <v>48304</v>
      </c>
      <c r="CU25" s="33">
        <f t="shared" si="20"/>
        <v>48334</v>
      </c>
      <c r="CV25" s="34">
        <f t="shared" si="20"/>
        <v>48365</v>
      </c>
      <c r="CW25" s="33">
        <f t="shared" si="20"/>
        <v>48395</v>
      </c>
      <c r="CX25" s="33">
        <f t="shared" si="20"/>
        <v>48426</v>
      </c>
      <c r="CY25" s="33">
        <f t="shared" si="20"/>
        <v>48457</v>
      </c>
      <c r="CZ25" s="33">
        <f t="shared" si="20"/>
        <v>48487</v>
      </c>
      <c r="DA25" s="33">
        <f t="shared" si="20"/>
        <v>48518</v>
      </c>
      <c r="DB25" s="33">
        <f t="shared" si="20"/>
        <v>48548</v>
      </c>
      <c r="DC25" s="33">
        <f t="shared" si="20"/>
        <v>48579</v>
      </c>
      <c r="DD25" s="33">
        <f t="shared" si="20"/>
        <v>48610</v>
      </c>
      <c r="DE25" s="33">
        <f t="shared" si="20"/>
        <v>48638</v>
      </c>
      <c r="DF25" s="33">
        <f t="shared" si="20"/>
        <v>48669</v>
      </c>
      <c r="DG25" s="33">
        <f t="shared" si="20"/>
        <v>48699</v>
      </c>
      <c r="DH25" s="34">
        <f t="shared" si="20"/>
        <v>48730</v>
      </c>
      <c r="DI25" s="33">
        <f t="shared" si="20"/>
        <v>48760</v>
      </c>
      <c r="DJ25" s="33">
        <f t="shared" si="20"/>
        <v>48791</v>
      </c>
      <c r="DK25" s="33">
        <f t="shared" si="20"/>
        <v>48822</v>
      </c>
      <c r="DL25" s="33">
        <f t="shared" si="20"/>
        <v>48852</v>
      </c>
      <c r="DM25" s="33">
        <f t="shared" si="20"/>
        <v>48883</v>
      </c>
      <c r="DN25" s="33">
        <f t="shared" si="20"/>
        <v>48913</v>
      </c>
      <c r="DO25" s="33">
        <f t="shared" si="20"/>
        <v>48944</v>
      </c>
      <c r="DP25" s="33">
        <f t="shared" si="20"/>
        <v>48975</v>
      </c>
      <c r="DQ25" s="33">
        <f t="shared" si="20"/>
        <v>49003</v>
      </c>
      <c r="DR25" s="33">
        <f t="shared" si="20"/>
        <v>49034</v>
      </c>
      <c r="DS25" s="33">
        <f t="shared" si="20"/>
        <v>49064</v>
      </c>
      <c r="DT25" s="146">
        <f t="shared" si="20"/>
        <v>49095</v>
      </c>
      <c r="DU25" s="35" t="str">
        <f>"Year_"&amp;DU24</f>
        <v>Year_1</v>
      </c>
      <c r="DV25" s="36" t="str">
        <f t="shared" ref="DV25:ED25" si="21">"Year_"&amp;DV24</f>
        <v>Year_2</v>
      </c>
      <c r="DW25" s="36" t="str">
        <f t="shared" si="21"/>
        <v>Year_3</v>
      </c>
      <c r="DX25" s="36" t="str">
        <f t="shared" si="21"/>
        <v>Year_4</v>
      </c>
      <c r="DY25" s="36" t="str">
        <f t="shared" si="21"/>
        <v>Year_5</v>
      </c>
      <c r="DZ25" s="36" t="str">
        <f t="shared" si="21"/>
        <v>Year_6</v>
      </c>
      <c r="EA25" s="36" t="str">
        <f t="shared" si="21"/>
        <v>Year_7</v>
      </c>
      <c r="EB25" s="36" t="str">
        <f t="shared" si="21"/>
        <v>Year_8</v>
      </c>
      <c r="EC25" s="36" t="str">
        <f t="shared" si="21"/>
        <v>Year_9</v>
      </c>
      <c r="ED25" s="37" t="str">
        <f t="shared" si="21"/>
        <v>Year_10</v>
      </c>
    </row>
    <row r="26" spans="1:134" hidden="1" outlineLevel="1">
      <c r="B26" s="220" t="s">
        <v>22</v>
      </c>
      <c r="C26" s="221"/>
      <c r="D26" s="222"/>
      <c r="E26" s="223">
        <f>Capex_W!E$35</f>
        <v>0</v>
      </c>
      <c r="F26" s="223">
        <f>Capex_W!F$35</f>
        <v>0</v>
      </c>
      <c r="G26" s="223">
        <f>Capex_W!G$35</f>
        <v>0</v>
      </c>
      <c r="H26" s="223">
        <f>Capex_W!H$35</f>
        <v>3.4125000000000003E-2</v>
      </c>
      <c r="I26" s="223">
        <f>Capex_W!I$35</f>
        <v>7.3125000000000009E-2</v>
      </c>
      <c r="J26" s="223">
        <f>Capex_W!J$35</f>
        <v>0.10725000000000001</v>
      </c>
      <c r="K26" s="223">
        <f>Capex_W!K$35</f>
        <v>0.14137500000000003</v>
      </c>
      <c r="L26" s="223">
        <f>Capex_W!L$35</f>
        <v>0.18037500000000004</v>
      </c>
      <c r="M26" s="223">
        <f>Capex_W!M$35</f>
        <v>0.21450000000000002</v>
      </c>
      <c r="N26" s="223">
        <f>Capex_W!N$35</f>
        <v>0.25025000000000003</v>
      </c>
      <c r="O26" s="223">
        <f>Capex_W!O$35</f>
        <v>0.28600000000000003</v>
      </c>
      <c r="P26" s="224">
        <f>Capex_W!P$35</f>
        <v>0.32337500000000002</v>
      </c>
      <c r="Q26" s="223">
        <f>Capex_W!Q$35</f>
        <v>0.37337500000000001</v>
      </c>
      <c r="R26" s="223">
        <f>Capex_W!R$35</f>
        <v>0.43337500000000001</v>
      </c>
      <c r="S26" s="223">
        <f>Capex_W!S$35</f>
        <v>0.485875</v>
      </c>
      <c r="T26" s="223">
        <f>Capex_W!T$35</f>
        <v>0.54087499999999999</v>
      </c>
      <c r="U26" s="223">
        <f>Capex_W!U$35</f>
        <v>0.60087500000000005</v>
      </c>
      <c r="V26" s="223">
        <f>Capex_W!V$35</f>
        <v>0.65087500000000009</v>
      </c>
      <c r="W26" s="223">
        <f>Capex_W!W$35</f>
        <v>0.70587500000000014</v>
      </c>
      <c r="X26" s="223">
        <f>Capex_W!X$35</f>
        <v>0.76337500000000014</v>
      </c>
      <c r="Y26" s="223">
        <f>Capex_W!Y$35</f>
        <v>0.81337500000000018</v>
      </c>
      <c r="Z26" s="223">
        <f>Capex_W!Z$35</f>
        <v>0.86837500000000023</v>
      </c>
      <c r="AA26" s="223">
        <f>Capex_W!AA$35</f>
        <v>0.92337500000000028</v>
      </c>
      <c r="AB26" s="224">
        <f>Capex_W!AB$35</f>
        <v>0.97837500000000033</v>
      </c>
      <c r="AC26" s="223">
        <f>Capex_W!AC$35</f>
        <v>1</v>
      </c>
      <c r="AD26" s="223">
        <f>Capex_W!AD$35</f>
        <v>1</v>
      </c>
      <c r="AE26" s="223">
        <f>Capex_W!AE$35</f>
        <v>1</v>
      </c>
      <c r="AF26" s="223">
        <f>Capex_W!AF$35</f>
        <v>1</v>
      </c>
      <c r="AG26" s="223">
        <f>Capex_W!AG$35</f>
        <v>1</v>
      </c>
      <c r="AH26" s="223">
        <f>Capex_W!AH$35</f>
        <v>1</v>
      </c>
      <c r="AI26" s="223">
        <f>Capex_W!AI$35</f>
        <v>1</v>
      </c>
      <c r="AJ26" s="223">
        <f>Capex_W!AJ$35</f>
        <v>1</v>
      </c>
      <c r="AK26" s="223">
        <f>Capex_W!AK$35</f>
        <v>1</v>
      </c>
      <c r="AL26" s="223">
        <f>Capex_W!AL$35</f>
        <v>1</v>
      </c>
      <c r="AM26" s="223">
        <f>Capex_W!AM$35</f>
        <v>1</v>
      </c>
      <c r="AN26" s="224">
        <f>Capex_W!AN$35</f>
        <v>1</v>
      </c>
      <c r="AO26" s="223">
        <f>Capex_W!AO$35</f>
        <v>1</v>
      </c>
      <c r="AP26" s="223">
        <f>Capex_W!AP$35</f>
        <v>1</v>
      </c>
      <c r="AQ26" s="223">
        <f>Capex_W!AQ$35</f>
        <v>1</v>
      </c>
      <c r="AR26" s="223">
        <f>Capex_W!AR$35</f>
        <v>1</v>
      </c>
      <c r="AS26" s="223">
        <f>Capex_W!AS$35</f>
        <v>1</v>
      </c>
      <c r="AT26" s="223">
        <f>Capex_W!AT$35</f>
        <v>1</v>
      </c>
      <c r="AU26" s="223">
        <f>Capex_W!AU$35</f>
        <v>1</v>
      </c>
      <c r="AV26" s="223">
        <f>Capex_W!AV$35</f>
        <v>1</v>
      </c>
      <c r="AW26" s="223">
        <f>Capex_W!AW$35</f>
        <v>1</v>
      </c>
      <c r="AX26" s="223">
        <f>Capex_W!AX$35</f>
        <v>1</v>
      </c>
      <c r="AY26" s="223">
        <f>Capex_W!AY$35</f>
        <v>1</v>
      </c>
      <c r="AZ26" s="224">
        <f>Capex_W!AZ$35</f>
        <v>1</v>
      </c>
      <c r="BA26" s="223">
        <f>Capex_W!BA$35</f>
        <v>1</v>
      </c>
      <c r="BB26" s="223">
        <f>Capex_W!BB$35</f>
        <v>1</v>
      </c>
      <c r="BC26" s="223">
        <f>Capex_W!BC$35</f>
        <v>1</v>
      </c>
      <c r="BD26" s="223">
        <f>Capex_W!BD$35</f>
        <v>1</v>
      </c>
      <c r="BE26" s="223">
        <f>Capex_W!BE$35</f>
        <v>1</v>
      </c>
      <c r="BF26" s="223">
        <f>Capex_W!BF$35</f>
        <v>1</v>
      </c>
      <c r="BG26" s="223">
        <f>Capex_W!BG$35</f>
        <v>1</v>
      </c>
      <c r="BH26" s="223">
        <f>Capex_W!BH$35</f>
        <v>1</v>
      </c>
      <c r="BI26" s="223">
        <f>Capex_W!BI$35</f>
        <v>1</v>
      </c>
      <c r="BJ26" s="223">
        <f>Capex_W!BJ$35</f>
        <v>1</v>
      </c>
      <c r="BK26" s="223">
        <f>Capex_W!BK$35</f>
        <v>1</v>
      </c>
      <c r="BL26" s="224">
        <f>Capex_W!BL$35</f>
        <v>1</v>
      </c>
      <c r="BM26" s="223">
        <f>Capex_W!BM$35</f>
        <v>1</v>
      </c>
      <c r="BN26" s="223">
        <f>Capex_W!BN$35</f>
        <v>1</v>
      </c>
      <c r="BO26" s="223">
        <f>Capex_W!BO$35</f>
        <v>1</v>
      </c>
      <c r="BP26" s="223">
        <f>Capex_W!BP$35</f>
        <v>1</v>
      </c>
      <c r="BQ26" s="223">
        <f>Capex_W!BQ$35</f>
        <v>1</v>
      </c>
      <c r="BR26" s="223">
        <f>Capex_W!BR$35</f>
        <v>1</v>
      </c>
      <c r="BS26" s="223">
        <f>Capex_W!BS$35</f>
        <v>1</v>
      </c>
      <c r="BT26" s="223">
        <f>Capex_W!BT$35</f>
        <v>1</v>
      </c>
      <c r="BU26" s="223">
        <f>Capex_W!BU$35</f>
        <v>1</v>
      </c>
      <c r="BV26" s="223">
        <f>Capex_W!BV$35</f>
        <v>1</v>
      </c>
      <c r="BW26" s="223">
        <f>Capex_W!BW$35</f>
        <v>1</v>
      </c>
      <c r="BX26" s="224">
        <f>Capex_W!BX$35</f>
        <v>1</v>
      </c>
      <c r="BY26" s="223">
        <f>Capex_W!BY$35</f>
        <v>1</v>
      </c>
      <c r="BZ26" s="223">
        <f>Capex_W!BZ$35</f>
        <v>1</v>
      </c>
      <c r="CA26" s="223">
        <f>Capex_W!CA$35</f>
        <v>1</v>
      </c>
      <c r="CB26" s="223">
        <f>Capex_W!CB$35</f>
        <v>1</v>
      </c>
      <c r="CC26" s="223">
        <f>Capex_W!CC$35</f>
        <v>1</v>
      </c>
      <c r="CD26" s="223">
        <f>Capex_W!CD$35</f>
        <v>1</v>
      </c>
      <c r="CE26" s="223">
        <f>Capex_W!CE$35</f>
        <v>1</v>
      </c>
      <c r="CF26" s="223">
        <f>Capex_W!CF$35</f>
        <v>1</v>
      </c>
      <c r="CG26" s="223">
        <f>Capex_W!CG$35</f>
        <v>1</v>
      </c>
      <c r="CH26" s="223">
        <f>Capex_W!CH$35</f>
        <v>1</v>
      </c>
      <c r="CI26" s="223">
        <f>Capex_W!CI$35</f>
        <v>1</v>
      </c>
      <c r="CJ26" s="224">
        <f>Capex_W!CJ$35</f>
        <v>1</v>
      </c>
      <c r="CK26" s="223">
        <f>Capex_W!CK$35</f>
        <v>1</v>
      </c>
      <c r="CL26" s="223">
        <f>Capex_W!CL$35</f>
        <v>1</v>
      </c>
      <c r="CM26" s="223">
        <f>Capex_W!CM$35</f>
        <v>1</v>
      </c>
      <c r="CN26" s="223">
        <f>Capex_W!CN$35</f>
        <v>1</v>
      </c>
      <c r="CO26" s="223">
        <f>Capex_W!CO$35</f>
        <v>1</v>
      </c>
      <c r="CP26" s="223">
        <f>Capex_W!CP$35</f>
        <v>1</v>
      </c>
      <c r="CQ26" s="223">
        <f>Capex_W!CQ$35</f>
        <v>1</v>
      </c>
      <c r="CR26" s="223">
        <f>Capex_W!CR$35</f>
        <v>1</v>
      </c>
      <c r="CS26" s="223">
        <f>Capex_W!CS$35</f>
        <v>1</v>
      </c>
      <c r="CT26" s="223">
        <f>Capex_W!CT$35</f>
        <v>1</v>
      </c>
      <c r="CU26" s="223">
        <f>Capex_W!CU$35</f>
        <v>1</v>
      </c>
      <c r="CV26" s="224">
        <f>Capex_W!CV$35</f>
        <v>1</v>
      </c>
      <c r="CW26" s="223">
        <f>Capex_W!CW$35</f>
        <v>1</v>
      </c>
      <c r="CX26" s="223">
        <f>Capex_W!CX$35</f>
        <v>1</v>
      </c>
      <c r="CY26" s="223">
        <f>Capex_W!CY$35</f>
        <v>1</v>
      </c>
      <c r="CZ26" s="223">
        <f>Capex_W!CZ$35</f>
        <v>1</v>
      </c>
      <c r="DA26" s="223">
        <f>Capex_W!DA$35</f>
        <v>1</v>
      </c>
      <c r="DB26" s="223">
        <f>Capex_W!DB$35</f>
        <v>1</v>
      </c>
      <c r="DC26" s="223">
        <f>Capex_W!DC$35</f>
        <v>1</v>
      </c>
      <c r="DD26" s="223">
        <f>Capex_W!DD$35</f>
        <v>1</v>
      </c>
      <c r="DE26" s="223">
        <f>Capex_W!DE$35</f>
        <v>1</v>
      </c>
      <c r="DF26" s="223">
        <f>Capex_W!DF$35</f>
        <v>1</v>
      </c>
      <c r="DG26" s="223">
        <f>Capex_W!DG$35</f>
        <v>1</v>
      </c>
      <c r="DH26" s="224">
        <f>Capex_W!DH$35</f>
        <v>1</v>
      </c>
      <c r="DI26" s="223">
        <f>Capex_W!DI$35</f>
        <v>1</v>
      </c>
      <c r="DJ26" s="223">
        <f>Capex_W!DJ$35</f>
        <v>1</v>
      </c>
      <c r="DK26" s="223">
        <f>Capex_W!DK$35</f>
        <v>1</v>
      </c>
      <c r="DL26" s="223">
        <f>Capex_W!DL$35</f>
        <v>1</v>
      </c>
      <c r="DM26" s="223">
        <f>Capex_W!DM$35</f>
        <v>1</v>
      </c>
      <c r="DN26" s="223">
        <f>Capex_W!DN$35</f>
        <v>1</v>
      </c>
      <c r="DO26" s="223">
        <f>Capex_W!DO$35</f>
        <v>1</v>
      </c>
      <c r="DP26" s="223">
        <f>Capex_W!DP$35</f>
        <v>1</v>
      </c>
      <c r="DQ26" s="223">
        <f>Capex_W!DQ$35</f>
        <v>1</v>
      </c>
      <c r="DR26" s="223">
        <f>Capex_W!DR$35</f>
        <v>1</v>
      </c>
      <c r="DS26" s="223">
        <f>Capex_W!DS$35</f>
        <v>1</v>
      </c>
      <c r="DT26" s="267">
        <f>Capex_W!DT$35</f>
        <v>1</v>
      </c>
      <c r="DU26" s="268">
        <f>Capex_W!DU$35</f>
        <v>0.32337500000000002</v>
      </c>
      <c r="DV26" s="44">
        <f>Capex_W!DV$35</f>
        <v>0.97837500000000033</v>
      </c>
      <c r="DW26" s="44">
        <f>Capex_W!DW$35</f>
        <v>1</v>
      </c>
      <c r="DX26" s="44">
        <f>Capex_W!DX$35</f>
        <v>1</v>
      </c>
      <c r="DY26" s="44">
        <f>Capex_W!DY$35</f>
        <v>1</v>
      </c>
      <c r="DZ26" s="44">
        <f>Capex_W!DZ$35</f>
        <v>1</v>
      </c>
      <c r="EA26" s="44">
        <f>Capex_W!EA$35</f>
        <v>1</v>
      </c>
      <c r="EB26" s="44">
        <f>Capex_W!EB$35</f>
        <v>1</v>
      </c>
      <c r="EC26" s="44">
        <f>Capex_W!EC$35</f>
        <v>1</v>
      </c>
      <c r="ED26" s="45">
        <f>Capex_W!ED$35</f>
        <v>1</v>
      </c>
    </row>
    <row r="27" spans="1:134" hidden="1" outlineLevel="1">
      <c r="B27" s="220" t="s">
        <v>7</v>
      </c>
      <c r="C27" s="221"/>
      <c r="D27" s="225"/>
      <c r="E27" s="223">
        <f>Capex_W!E$36</f>
        <v>0</v>
      </c>
      <c r="F27" s="223">
        <f>Capex_W!F$36</f>
        <v>0</v>
      </c>
      <c r="G27" s="223">
        <f>Capex_W!G$36</f>
        <v>0</v>
      </c>
      <c r="H27" s="223">
        <f>Capex_W!H$36</f>
        <v>3.4125000000000003E-2</v>
      </c>
      <c r="I27" s="223">
        <f>Capex_W!I$36</f>
        <v>3.9000000000000007E-2</v>
      </c>
      <c r="J27" s="223">
        <f>Capex_W!J$36</f>
        <v>3.4125000000000003E-2</v>
      </c>
      <c r="K27" s="223">
        <f>Capex_W!K$36</f>
        <v>3.4125000000000003E-2</v>
      </c>
      <c r="L27" s="223">
        <f>Capex_W!L$36</f>
        <v>3.9000000000000007E-2</v>
      </c>
      <c r="M27" s="223">
        <f>Capex_W!M$36</f>
        <v>3.4125000000000003E-2</v>
      </c>
      <c r="N27" s="223">
        <f>Capex_W!N$36</f>
        <v>3.5750000000000004E-2</v>
      </c>
      <c r="O27" s="223">
        <f>Capex_W!O$36</f>
        <v>3.5750000000000004E-2</v>
      </c>
      <c r="P27" s="224">
        <f>Capex_W!P$36</f>
        <v>3.7375000000000005E-2</v>
      </c>
      <c r="Q27" s="223">
        <f>Capex_W!Q$36</f>
        <v>0.05</v>
      </c>
      <c r="R27" s="223">
        <f>Capex_W!R$36</f>
        <v>0.06</v>
      </c>
      <c r="S27" s="223">
        <f>Capex_W!S$36</f>
        <v>5.2499999999999998E-2</v>
      </c>
      <c r="T27" s="223">
        <f>Capex_W!T$36</f>
        <v>5.5E-2</v>
      </c>
      <c r="U27" s="223">
        <f>Capex_W!U$36</f>
        <v>0.06</v>
      </c>
      <c r="V27" s="223">
        <f>Capex_W!V$36</f>
        <v>0.05</v>
      </c>
      <c r="W27" s="223">
        <f>Capex_W!W$36</f>
        <v>5.5E-2</v>
      </c>
      <c r="X27" s="223">
        <f>Capex_W!X$36</f>
        <v>5.7500000000000002E-2</v>
      </c>
      <c r="Y27" s="223">
        <f>Capex_W!Y$36</f>
        <v>0.05</v>
      </c>
      <c r="Z27" s="223">
        <f>Capex_W!Z$36</f>
        <v>5.5E-2</v>
      </c>
      <c r="AA27" s="223">
        <f>Capex_W!AA$36</f>
        <v>5.5E-2</v>
      </c>
      <c r="AB27" s="224">
        <f>Capex_W!AB$36</f>
        <v>5.5E-2</v>
      </c>
      <c r="AC27" s="223">
        <f>Capex_W!AC$36</f>
        <v>2.1624999999999672E-2</v>
      </c>
      <c r="AD27" s="223">
        <f>Capex_W!AD$36</f>
        <v>0</v>
      </c>
      <c r="AE27" s="223">
        <f>Capex_W!AE$36</f>
        <v>0</v>
      </c>
      <c r="AF27" s="223">
        <f>Capex_W!AF$36</f>
        <v>0</v>
      </c>
      <c r="AG27" s="223">
        <f>Capex_W!AG$36</f>
        <v>0</v>
      </c>
      <c r="AH27" s="223">
        <f>Capex_W!AH$36</f>
        <v>0</v>
      </c>
      <c r="AI27" s="223">
        <f>Capex_W!AI$36</f>
        <v>0</v>
      </c>
      <c r="AJ27" s="223">
        <f>Capex_W!AJ$36</f>
        <v>0</v>
      </c>
      <c r="AK27" s="223">
        <f>Capex_W!AK$36</f>
        <v>0</v>
      </c>
      <c r="AL27" s="223">
        <f>Capex_W!AL$36</f>
        <v>0</v>
      </c>
      <c r="AM27" s="223">
        <f>Capex_W!AM$36</f>
        <v>0</v>
      </c>
      <c r="AN27" s="224">
        <f>Capex_W!AN$36</f>
        <v>0</v>
      </c>
      <c r="AO27" s="223">
        <f>Capex_W!AO$36</f>
        <v>0</v>
      </c>
      <c r="AP27" s="223">
        <f>Capex_W!AP$36</f>
        <v>0</v>
      </c>
      <c r="AQ27" s="223">
        <f>Capex_W!AQ$36</f>
        <v>0</v>
      </c>
      <c r="AR27" s="223">
        <f>Capex_W!AR$36</f>
        <v>0</v>
      </c>
      <c r="AS27" s="223">
        <f>Capex_W!AS$36</f>
        <v>0</v>
      </c>
      <c r="AT27" s="223">
        <f>Capex_W!AT$36</f>
        <v>0</v>
      </c>
      <c r="AU27" s="223">
        <f>Capex_W!AU$36</f>
        <v>0</v>
      </c>
      <c r="AV27" s="223">
        <f>Capex_W!AV$36</f>
        <v>0</v>
      </c>
      <c r="AW27" s="223">
        <f>Capex_W!AW$36</f>
        <v>0</v>
      </c>
      <c r="AX27" s="223">
        <f>Capex_W!AX$36</f>
        <v>0</v>
      </c>
      <c r="AY27" s="223">
        <f>Capex_W!AY$36</f>
        <v>0</v>
      </c>
      <c r="AZ27" s="224">
        <f>Capex_W!AZ$36</f>
        <v>0</v>
      </c>
      <c r="BA27" s="223">
        <f>Capex_W!BA$36</f>
        <v>0</v>
      </c>
      <c r="BB27" s="223">
        <f>Capex_W!BB$36</f>
        <v>0</v>
      </c>
      <c r="BC27" s="223">
        <f>Capex_W!BC$36</f>
        <v>0</v>
      </c>
      <c r="BD27" s="223">
        <f>Capex_W!BD$36</f>
        <v>0</v>
      </c>
      <c r="BE27" s="223">
        <f>Capex_W!BE$36</f>
        <v>0</v>
      </c>
      <c r="BF27" s="223">
        <f>Capex_W!BF$36</f>
        <v>0</v>
      </c>
      <c r="BG27" s="223">
        <f>Capex_W!BG$36</f>
        <v>0</v>
      </c>
      <c r="BH27" s="223">
        <f>Capex_W!BH$36</f>
        <v>0</v>
      </c>
      <c r="BI27" s="223">
        <f>Capex_W!BI$36</f>
        <v>0</v>
      </c>
      <c r="BJ27" s="223">
        <f>Capex_W!BJ$36</f>
        <v>0</v>
      </c>
      <c r="BK27" s="223">
        <f>Capex_W!BK$36</f>
        <v>0</v>
      </c>
      <c r="BL27" s="224">
        <f>Capex_W!BL$36</f>
        <v>0</v>
      </c>
      <c r="BM27" s="223">
        <f>Capex_W!BM$36</f>
        <v>0</v>
      </c>
      <c r="BN27" s="223">
        <f>Capex_W!BN$36</f>
        <v>0</v>
      </c>
      <c r="BO27" s="223">
        <f>Capex_W!BO$36</f>
        <v>0</v>
      </c>
      <c r="BP27" s="223">
        <f>Capex_W!BP$36</f>
        <v>0</v>
      </c>
      <c r="BQ27" s="223">
        <f>Capex_W!BQ$36</f>
        <v>0</v>
      </c>
      <c r="BR27" s="223">
        <f>Capex_W!BR$36</f>
        <v>0</v>
      </c>
      <c r="BS27" s="223">
        <f>Capex_W!BS$36</f>
        <v>0</v>
      </c>
      <c r="BT27" s="223">
        <f>Capex_W!BT$36</f>
        <v>0</v>
      </c>
      <c r="BU27" s="223">
        <f>Capex_W!BU$36</f>
        <v>0</v>
      </c>
      <c r="BV27" s="223">
        <f>Capex_W!BV$36</f>
        <v>0</v>
      </c>
      <c r="BW27" s="223">
        <f>Capex_W!BW$36</f>
        <v>0</v>
      </c>
      <c r="BX27" s="224">
        <f>Capex_W!BX$36</f>
        <v>0</v>
      </c>
      <c r="BY27" s="223">
        <f>Capex_W!BY$36</f>
        <v>0</v>
      </c>
      <c r="BZ27" s="223">
        <f>Capex_W!BZ$36</f>
        <v>0</v>
      </c>
      <c r="CA27" s="223">
        <f>Capex_W!CA$36</f>
        <v>0</v>
      </c>
      <c r="CB27" s="223">
        <f>Capex_W!CB$36</f>
        <v>0</v>
      </c>
      <c r="CC27" s="223">
        <f>Capex_W!CC$36</f>
        <v>0</v>
      </c>
      <c r="CD27" s="223">
        <f>Capex_W!CD$36</f>
        <v>0</v>
      </c>
      <c r="CE27" s="223">
        <f>Capex_W!CE$36</f>
        <v>0</v>
      </c>
      <c r="CF27" s="223">
        <f>Capex_W!CF$36</f>
        <v>0</v>
      </c>
      <c r="CG27" s="223">
        <f>Capex_W!CG$36</f>
        <v>0</v>
      </c>
      <c r="CH27" s="223">
        <f>Capex_W!CH$36</f>
        <v>0</v>
      </c>
      <c r="CI27" s="223">
        <f>Capex_W!CI$36</f>
        <v>0</v>
      </c>
      <c r="CJ27" s="224">
        <f>Capex_W!CJ$36</f>
        <v>0</v>
      </c>
      <c r="CK27" s="223">
        <f>Capex_W!CK$36</f>
        <v>0</v>
      </c>
      <c r="CL27" s="223">
        <f>Capex_W!CL$36</f>
        <v>0</v>
      </c>
      <c r="CM27" s="223">
        <f>Capex_W!CM$36</f>
        <v>0</v>
      </c>
      <c r="CN27" s="223">
        <f>Capex_W!CN$36</f>
        <v>0</v>
      </c>
      <c r="CO27" s="223">
        <f>Capex_W!CO$36</f>
        <v>0</v>
      </c>
      <c r="CP27" s="223">
        <f>Capex_W!CP$36</f>
        <v>0</v>
      </c>
      <c r="CQ27" s="223">
        <f>Capex_W!CQ$36</f>
        <v>0</v>
      </c>
      <c r="CR27" s="223">
        <f>Capex_W!CR$36</f>
        <v>0</v>
      </c>
      <c r="CS27" s="223">
        <f>Capex_W!CS$36</f>
        <v>0</v>
      </c>
      <c r="CT27" s="223">
        <f>Capex_W!CT$36</f>
        <v>0</v>
      </c>
      <c r="CU27" s="223">
        <f>Capex_W!CU$36</f>
        <v>0</v>
      </c>
      <c r="CV27" s="224">
        <f>Capex_W!CV$36</f>
        <v>0</v>
      </c>
      <c r="CW27" s="223">
        <f>Capex_W!CW$36</f>
        <v>0</v>
      </c>
      <c r="CX27" s="223">
        <f>Capex_W!CX$36</f>
        <v>0</v>
      </c>
      <c r="CY27" s="223">
        <f>Capex_W!CY$36</f>
        <v>0</v>
      </c>
      <c r="CZ27" s="223">
        <f>Capex_W!CZ$36</f>
        <v>0</v>
      </c>
      <c r="DA27" s="223">
        <f>Capex_W!DA$36</f>
        <v>0</v>
      </c>
      <c r="DB27" s="223">
        <f>Capex_W!DB$36</f>
        <v>0</v>
      </c>
      <c r="DC27" s="223">
        <f>Capex_W!DC$36</f>
        <v>0</v>
      </c>
      <c r="DD27" s="223">
        <f>Capex_W!DD$36</f>
        <v>0</v>
      </c>
      <c r="DE27" s="223">
        <f>Capex_W!DE$36</f>
        <v>0</v>
      </c>
      <c r="DF27" s="223">
        <f>Capex_W!DF$36</f>
        <v>0</v>
      </c>
      <c r="DG27" s="223">
        <f>Capex_W!DG$36</f>
        <v>0</v>
      </c>
      <c r="DH27" s="224">
        <f>Capex_W!DH$36</f>
        <v>0</v>
      </c>
      <c r="DI27" s="223">
        <f>Capex_W!DI$36</f>
        <v>0</v>
      </c>
      <c r="DJ27" s="223">
        <f>Capex_W!DJ$36</f>
        <v>0</v>
      </c>
      <c r="DK27" s="223">
        <f>Capex_W!DK$36</f>
        <v>0</v>
      </c>
      <c r="DL27" s="223">
        <f>Capex_W!DL$36</f>
        <v>0</v>
      </c>
      <c r="DM27" s="223">
        <f>Capex_W!DM$36</f>
        <v>0</v>
      </c>
      <c r="DN27" s="223">
        <f>Capex_W!DN$36</f>
        <v>0</v>
      </c>
      <c r="DO27" s="223">
        <f>Capex_W!DO$36</f>
        <v>0</v>
      </c>
      <c r="DP27" s="223">
        <f>Capex_W!DP$36</f>
        <v>0</v>
      </c>
      <c r="DQ27" s="223">
        <f>Capex_W!DQ$36</f>
        <v>0</v>
      </c>
      <c r="DR27" s="223">
        <f>Capex_W!DR$36</f>
        <v>0</v>
      </c>
      <c r="DS27" s="223">
        <f>Capex_W!DS$36</f>
        <v>0</v>
      </c>
      <c r="DT27" s="267">
        <f>Capex_W!DT$36</f>
        <v>0</v>
      </c>
      <c r="DU27" s="268">
        <f>Capex_W!DU$36</f>
        <v>0.32337500000000002</v>
      </c>
      <c r="DV27" s="44">
        <f>Capex_W!DV$36</f>
        <v>0.65500000000000003</v>
      </c>
      <c r="DW27" s="44">
        <f>Capex_W!DW$36</f>
        <v>2.1624999999999672E-2</v>
      </c>
      <c r="DX27" s="44">
        <f>Capex_W!DX$36</f>
        <v>0</v>
      </c>
      <c r="DY27" s="44">
        <f>Capex_W!DY$36</f>
        <v>0</v>
      </c>
      <c r="DZ27" s="44">
        <f>Capex_W!DZ$36</f>
        <v>0</v>
      </c>
      <c r="EA27" s="44">
        <f>Capex_W!EA$36</f>
        <v>0</v>
      </c>
      <c r="EB27" s="44">
        <f>Capex_W!EB$36</f>
        <v>0</v>
      </c>
      <c r="EC27" s="44">
        <f>Capex_W!EC$36</f>
        <v>0</v>
      </c>
      <c r="ED27" s="45">
        <f>Capex_W!ED$36</f>
        <v>0</v>
      </c>
    </row>
    <row r="28" spans="1:134" hidden="1" outlineLevel="1">
      <c r="B28" s="5" t="s">
        <v>23</v>
      </c>
      <c r="D28" s="40"/>
      <c r="E28" s="47">
        <v>0</v>
      </c>
      <c r="F28" s="47">
        <v>0</v>
      </c>
      <c r="G28" s="47">
        <v>0</v>
      </c>
      <c r="H28" s="47">
        <v>0</v>
      </c>
      <c r="I28" s="47">
        <v>0</v>
      </c>
      <c r="J28" s="47">
        <v>0</v>
      </c>
      <c r="K28" s="47">
        <v>0</v>
      </c>
      <c r="L28" s="47">
        <v>2.16</v>
      </c>
      <c r="M28" s="47">
        <v>2.16</v>
      </c>
      <c r="N28" s="47">
        <v>2.16</v>
      </c>
      <c r="O28" s="47">
        <v>2.16</v>
      </c>
      <c r="P28" s="48">
        <v>2.16</v>
      </c>
      <c r="Q28" s="47">
        <v>1.5749999999999997</v>
      </c>
      <c r="R28" s="47">
        <v>1.5749999999999997</v>
      </c>
      <c r="S28" s="47">
        <v>1.5749999999999997</v>
      </c>
      <c r="T28" s="47">
        <v>1.5749999999999997</v>
      </c>
      <c r="U28" s="47">
        <v>1.5749999999999997</v>
      </c>
      <c r="V28" s="47">
        <v>1.5749999999999997</v>
      </c>
      <c r="W28" s="47">
        <v>1.5749999999999997</v>
      </c>
      <c r="X28" s="47">
        <v>1.5749999999999997</v>
      </c>
      <c r="Y28" s="47">
        <v>1.5749999999999997</v>
      </c>
      <c r="Z28" s="47">
        <v>1.5749999999999997</v>
      </c>
      <c r="AA28" s="47">
        <v>1.5749999999999997</v>
      </c>
      <c r="AB28" s="48">
        <v>1.5749999999999997</v>
      </c>
      <c r="AC28" s="47">
        <v>0.67499999999999993</v>
      </c>
      <c r="AD28" s="47">
        <v>0.67499999999999993</v>
      </c>
      <c r="AE28" s="47">
        <v>0.67499999999999993</v>
      </c>
      <c r="AF28" s="47">
        <v>0.67499999999999993</v>
      </c>
      <c r="AG28" s="47">
        <v>0.67499999999999993</v>
      </c>
      <c r="AH28" s="47">
        <v>0.67499999999999993</v>
      </c>
      <c r="AI28" s="47">
        <v>0.67499999999999993</v>
      </c>
      <c r="AJ28" s="47">
        <v>0.67499999999999993</v>
      </c>
      <c r="AK28" s="47">
        <v>0.67499999999999993</v>
      </c>
      <c r="AL28" s="47">
        <v>0.67499999999999993</v>
      </c>
      <c r="AM28" s="47">
        <v>0.67499999999999993</v>
      </c>
      <c r="AN28" s="48">
        <v>0.67499999999999993</v>
      </c>
      <c r="AO28" s="47">
        <v>0</v>
      </c>
      <c r="AP28" s="47">
        <v>0</v>
      </c>
      <c r="AQ28" s="47">
        <v>0</v>
      </c>
      <c r="AR28" s="47">
        <v>0</v>
      </c>
      <c r="AS28" s="47">
        <v>0</v>
      </c>
      <c r="AT28" s="47">
        <v>0</v>
      </c>
      <c r="AU28" s="47">
        <v>0</v>
      </c>
      <c r="AV28" s="47">
        <v>0</v>
      </c>
      <c r="AW28" s="47">
        <v>0</v>
      </c>
      <c r="AX28" s="47">
        <v>0</v>
      </c>
      <c r="AY28" s="47">
        <v>0</v>
      </c>
      <c r="AZ28" s="48">
        <v>0</v>
      </c>
      <c r="BA28" s="47">
        <v>0</v>
      </c>
      <c r="BB28" s="47">
        <v>0</v>
      </c>
      <c r="BC28" s="47">
        <v>0</v>
      </c>
      <c r="BD28" s="47">
        <v>0</v>
      </c>
      <c r="BE28" s="47">
        <v>0</v>
      </c>
      <c r="BF28" s="47">
        <v>0</v>
      </c>
      <c r="BG28" s="47">
        <v>0</v>
      </c>
      <c r="BH28" s="47">
        <v>0</v>
      </c>
      <c r="BI28" s="47">
        <v>0</v>
      </c>
      <c r="BJ28" s="47">
        <v>0</v>
      </c>
      <c r="BK28" s="47">
        <v>0</v>
      </c>
      <c r="BL28" s="48">
        <v>0</v>
      </c>
      <c r="BM28" s="47">
        <v>0</v>
      </c>
      <c r="BN28" s="47">
        <v>0</v>
      </c>
      <c r="BO28" s="47">
        <v>0</v>
      </c>
      <c r="BP28" s="47">
        <v>0</v>
      </c>
      <c r="BQ28" s="47">
        <v>0</v>
      </c>
      <c r="BR28" s="47">
        <v>0</v>
      </c>
      <c r="BS28" s="47">
        <v>0</v>
      </c>
      <c r="BT28" s="47">
        <v>0</v>
      </c>
      <c r="BU28" s="47">
        <v>0</v>
      </c>
      <c r="BV28" s="47">
        <v>0</v>
      </c>
      <c r="BW28" s="47">
        <v>0</v>
      </c>
      <c r="BX28" s="48">
        <v>0</v>
      </c>
      <c r="BY28" s="47">
        <v>0</v>
      </c>
      <c r="BZ28" s="47">
        <v>0</v>
      </c>
      <c r="CA28" s="47">
        <v>0</v>
      </c>
      <c r="CB28" s="47">
        <v>0</v>
      </c>
      <c r="CC28" s="47">
        <v>0</v>
      </c>
      <c r="CD28" s="47">
        <v>0</v>
      </c>
      <c r="CE28" s="47">
        <v>0</v>
      </c>
      <c r="CF28" s="47">
        <v>0</v>
      </c>
      <c r="CG28" s="47">
        <v>0</v>
      </c>
      <c r="CH28" s="47">
        <v>0</v>
      </c>
      <c r="CI28" s="47">
        <v>0</v>
      </c>
      <c r="CJ28" s="48">
        <v>0</v>
      </c>
      <c r="CK28" s="47">
        <v>0</v>
      </c>
      <c r="CL28" s="47">
        <v>0</v>
      </c>
      <c r="CM28" s="47">
        <v>0</v>
      </c>
      <c r="CN28" s="47">
        <v>0</v>
      </c>
      <c r="CO28" s="47">
        <v>0</v>
      </c>
      <c r="CP28" s="47">
        <v>0</v>
      </c>
      <c r="CQ28" s="47">
        <v>0</v>
      </c>
      <c r="CR28" s="47">
        <v>0</v>
      </c>
      <c r="CS28" s="47">
        <v>0</v>
      </c>
      <c r="CT28" s="47">
        <v>0</v>
      </c>
      <c r="CU28" s="47">
        <v>0</v>
      </c>
      <c r="CV28" s="48">
        <v>0</v>
      </c>
      <c r="CW28" s="47">
        <v>0</v>
      </c>
      <c r="CX28" s="47">
        <v>0</v>
      </c>
      <c r="CY28" s="47">
        <v>0</v>
      </c>
      <c r="CZ28" s="47">
        <v>0</v>
      </c>
      <c r="DA28" s="47">
        <v>0</v>
      </c>
      <c r="DB28" s="47">
        <v>0</v>
      </c>
      <c r="DC28" s="47">
        <v>0</v>
      </c>
      <c r="DD28" s="47">
        <v>0</v>
      </c>
      <c r="DE28" s="47">
        <v>0</v>
      </c>
      <c r="DF28" s="47">
        <v>0</v>
      </c>
      <c r="DG28" s="47">
        <v>0</v>
      </c>
      <c r="DH28" s="48">
        <v>0</v>
      </c>
      <c r="DI28" s="47">
        <v>0</v>
      </c>
      <c r="DJ28" s="47">
        <v>0</v>
      </c>
      <c r="DK28" s="47">
        <v>0</v>
      </c>
      <c r="DL28" s="47">
        <v>0</v>
      </c>
      <c r="DM28" s="47">
        <v>0</v>
      </c>
      <c r="DN28" s="47">
        <v>0</v>
      </c>
      <c r="DO28" s="47">
        <v>0</v>
      </c>
      <c r="DP28" s="47">
        <v>0</v>
      </c>
      <c r="DQ28" s="47">
        <v>0</v>
      </c>
      <c r="DR28" s="47">
        <v>0</v>
      </c>
      <c r="DS28" s="47">
        <v>0</v>
      </c>
      <c r="DT28" s="161">
        <v>0</v>
      </c>
      <c r="DU28" s="158">
        <f>SUMIF($E$24:$DT$24,DU$24,$E28:$DT28)</f>
        <v>10.8</v>
      </c>
      <c r="DV28" s="50">
        <f t="shared" ref="DV28:ED28" si="22">SUMIF($E$24:$DT$24,DV$24,$E28:$DT28)</f>
        <v>18.899999999999995</v>
      </c>
      <c r="DW28" s="50">
        <f t="shared" si="22"/>
        <v>8.1</v>
      </c>
      <c r="DX28" s="50">
        <f t="shared" si="22"/>
        <v>0</v>
      </c>
      <c r="DY28" s="50">
        <f t="shared" si="22"/>
        <v>0</v>
      </c>
      <c r="DZ28" s="50">
        <f t="shared" si="22"/>
        <v>0</v>
      </c>
      <c r="EA28" s="50">
        <f t="shared" si="22"/>
        <v>0</v>
      </c>
      <c r="EB28" s="50">
        <f t="shared" si="22"/>
        <v>0</v>
      </c>
      <c r="EC28" s="50">
        <f t="shared" si="22"/>
        <v>0</v>
      </c>
      <c r="ED28" s="51">
        <f t="shared" si="22"/>
        <v>0</v>
      </c>
    </row>
    <row r="29" spans="1:134" hidden="1" outlineLevel="1">
      <c r="B29" s="5" t="s">
        <v>9</v>
      </c>
      <c r="D29" s="40"/>
      <c r="E29" s="47">
        <v>0</v>
      </c>
      <c r="F29" s="47">
        <v>0</v>
      </c>
      <c r="G29" s="47">
        <v>0</v>
      </c>
      <c r="H29" s="47">
        <v>0</v>
      </c>
      <c r="I29" s="47">
        <v>0</v>
      </c>
      <c r="J29" s="47">
        <v>0</v>
      </c>
      <c r="K29" s="47">
        <v>0</v>
      </c>
      <c r="L29" s="47">
        <v>2.16</v>
      </c>
      <c r="M29" s="47">
        <v>4.32</v>
      </c>
      <c r="N29" s="47">
        <v>6.48</v>
      </c>
      <c r="O29" s="47">
        <v>8.64</v>
      </c>
      <c r="P29" s="48">
        <v>10.8</v>
      </c>
      <c r="Q29" s="47">
        <v>12.375</v>
      </c>
      <c r="R29" s="47">
        <v>13.95</v>
      </c>
      <c r="S29" s="47">
        <v>15.524999999999999</v>
      </c>
      <c r="T29" s="47">
        <v>17.099999999999998</v>
      </c>
      <c r="U29" s="47">
        <v>18.674999999999997</v>
      </c>
      <c r="V29" s="47">
        <v>20.249999999999996</v>
      </c>
      <c r="W29" s="47">
        <v>21.824999999999996</v>
      </c>
      <c r="X29" s="47">
        <v>23.399999999999995</v>
      </c>
      <c r="Y29" s="47">
        <v>24.974999999999994</v>
      </c>
      <c r="Z29" s="47">
        <v>26.549999999999994</v>
      </c>
      <c r="AA29" s="47">
        <v>28.124999999999993</v>
      </c>
      <c r="AB29" s="48">
        <v>29.699999999999992</v>
      </c>
      <c r="AC29" s="47">
        <v>30.374999999999993</v>
      </c>
      <c r="AD29" s="47">
        <v>31.049999999999994</v>
      </c>
      <c r="AE29" s="47">
        <v>31.724999999999994</v>
      </c>
      <c r="AF29" s="47">
        <v>32.399999999999991</v>
      </c>
      <c r="AG29" s="47">
        <v>33.074999999999989</v>
      </c>
      <c r="AH29" s="47">
        <v>33.749999999999986</v>
      </c>
      <c r="AI29" s="47">
        <v>34.424999999999983</v>
      </c>
      <c r="AJ29" s="47">
        <v>35.09999999999998</v>
      </c>
      <c r="AK29" s="47">
        <v>35.774999999999977</v>
      </c>
      <c r="AL29" s="47">
        <v>36.449999999999974</v>
      </c>
      <c r="AM29" s="47">
        <v>37.124999999999972</v>
      </c>
      <c r="AN29" s="48">
        <v>37.799999999999969</v>
      </c>
      <c r="AO29" s="47">
        <v>37.799999999999969</v>
      </c>
      <c r="AP29" s="47">
        <v>37.799999999999969</v>
      </c>
      <c r="AQ29" s="47">
        <v>37.799999999999969</v>
      </c>
      <c r="AR29" s="47">
        <v>37.799999999999969</v>
      </c>
      <c r="AS29" s="47">
        <v>37.799999999999969</v>
      </c>
      <c r="AT29" s="47">
        <v>37.799999999999969</v>
      </c>
      <c r="AU29" s="47">
        <v>37.799999999999969</v>
      </c>
      <c r="AV29" s="47">
        <v>37.799999999999969</v>
      </c>
      <c r="AW29" s="47">
        <v>37.799999999999969</v>
      </c>
      <c r="AX29" s="47">
        <v>37.799999999999969</v>
      </c>
      <c r="AY29" s="47">
        <v>37.799999999999969</v>
      </c>
      <c r="AZ29" s="48">
        <v>37.799999999999969</v>
      </c>
      <c r="BA29" s="47">
        <v>37.799999999999969</v>
      </c>
      <c r="BB29" s="47">
        <v>37.799999999999969</v>
      </c>
      <c r="BC29" s="47">
        <v>37.799999999999969</v>
      </c>
      <c r="BD29" s="47">
        <v>37.799999999999969</v>
      </c>
      <c r="BE29" s="47">
        <v>37.799999999999969</v>
      </c>
      <c r="BF29" s="47">
        <v>37.799999999999969</v>
      </c>
      <c r="BG29" s="47">
        <v>37.799999999999969</v>
      </c>
      <c r="BH29" s="47">
        <v>37.799999999999969</v>
      </c>
      <c r="BI29" s="47">
        <v>37.799999999999969</v>
      </c>
      <c r="BJ29" s="47">
        <v>37.799999999999969</v>
      </c>
      <c r="BK29" s="47">
        <v>37.799999999999969</v>
      </c>
      <c r="BL29" s="48">
        <v>37.799999999999969</v>
      </c>
      <c r="BM29" s="47">
        <v>37.799999999999969</v>
      </c>
      <c r="BN29" s="47">
        <v>37.799999999999969</v>
      </c>
      <c r="BO29" s="47">
        <v>37.799999999999969</v>
      </c>
      <c r="BP29" s="47">
        <v>37.799999999999969</v>
      </c>
      <c r="BQ29" s="47">
        <v>37.799999999999969</v>
      </c>
      <c r="BR29" s="47">
        <v>37.799999999999969</v>
      </c>
      <c r="BS29" s="47">
        <v>37.799999999999969</v>
      </c>
      <c r="BT29" s="47">
        <v>37.799999999999969</v>
      </c>
      <c r="BU29" s="47">
        <v>37.799999999999969</v>
      </c>
      <c r="BV29" s="47">
        <v>37.799999999999969</v>
      </c>
      <c r="BW29" s="47">
        <v>37.799999999999969</v>
      </c>
      <c r="BX29" s="48">
        <v>37.799999999999969</v>
      </c>
      <c r="BY29" s="47">
        <v>37.799999999999969</v>
      </c>
      <c r="BZ29" s="47">
        <v>37.799999999999969</v>
      </c>
      <c r="CA29" s="47">
        <v>37.799999999999969</v>
      </c>
      <c r="CB29" s="47">
        <v>37.799999999999969</v>
      </c>
      <c r="CC29" s="47">
        <v>37.799999999999969</v>
      </c>
      <c r="CD29" s="47">
        <v>37.799999999999969</v>
      </c>
      <c r="CE29" s="47">
        <v>37.799999999999969</v>
      </c>
      <c r="CF29" s="47">
        <v>37.799999999999969</v>
      </c>
      <c r="CG29" s="47">
        <v>37.799999999999969</v>
      </c>
      <c r="CH29" s="47">
        <v>37.799999999999969</v>
      </c>
      <c r="CI29" s="47">
        <v>37.799999999999969</v>
      </c>
      <c r="CJ29" s="48">
        <v>37.799999999999969</v>
      </c>
      <c r="CK29" s="47">
        <v>37.799999999999969</v>
      </c>
      <c r="CL29" s="47">
        <v>37.799999999999969</v>
      </c>
      <c r="CM29" s="47">
        <v>37.799999999999969</v>
      </c>
      <c r="CN29" s="47">
        <v>37.799999999999969</v>
      </c>
      <c r="CO29" s="47">
        <v>37.799999999999969</v>
      </c>
      <c r="CP29" s="47">
        <v>37.799999999999969</v>
      </c>
      <c r="CQ29" s="47">
        <v>37.799999999999969</v>
      </c>
      <c r="CR29" s="47">
        <v>37.799999999999969</v>
      </c>
      <c r="CS29" s="47">
        <v>37.799999999999969</v>
      </c>
      <c r="CT29" s="47">
        <v>37.799999999999969</v>
      </c>
      <c r="CU29" s="47">
        <v>37.799999999999969</v>
      </c>
      <c r="CV29" s="48">
        <v>37.799999999999969</v>
      </c>
      <c r="CW29" s="47">
        <v>37.799999999999969</v>
      </c>
      <c r="CX29" s="47">
        <v>37.799999999999969</v>
      </c>
      <c r="CY29" s="47">
        <v>37.799999999999969</v>
      </c>
      <c r="CZ29" s="47">
        <v>37.799999999999969</v>
      </c>
      <c r="DA29" s="47">
        <v>37.799999999999969</v>
      </c>
      <c r="DB29" s="47">
        <v>37.799999999999969</v>
      </c>
      <c r="DC29" s="47">
        <v>37.799999999999969</v>
      </c>
      <c r="DD29" s="47">
        <v>37.799999999999969</v>
      </c>
      <c r="DE29" s="47">
        <v>37.799999999999969</v>
      </c>
      <c r="DF29" s="47">
        <v>37.799999999999969</v>
      </c>
      <c r="DG29" s="47">
        <v>37.799999999999969</v>
      </c>
      <c r="DH29" s="48">
        <v>37.799999999999969</v>
      </c>
      <c r="DI29" s="47">
        <v>37.799999999999969</v>
      </c>
      <c r="DJ29" s="47">
        <v>37.799999999999969</v>
      </c>
      <c r="DK29" s="47">
        <v>37.799999999999969</v>
      </c>
      <c r="DL29" s="47">
        <v>37.799999999999969</v>
      </c>
      <c r="DM29" s="47">
        <v>37.799999999999969</v>
      </c>
      <c r="DN29" s="47">
        <v>37.799999999999969</v>
      </c>
      <c r="DO29" s="47">
        <v>37.799999999999969</v>
      </c>
      <c r="DP29" s="47">
        <v>37.799999999999969</v>
      </c>
      <c r="DQ29" s="47">
        <v>37.799999999999969</v>
      </c>
      <c r="DR29" s="47">
        <v>37.799999999999969</v>
      </c>
      <c r="DS29" s="47">
        <v>37.799999999999969</v>
      </c>
      <c r="DT29" s="161">
        <v>37.799999999999969</v>
      </c>
      <c r="DU29" s="158">
        <f>SUMIF($E$22:$DT$22,DU$24,$E29:$DT29)</f>
        <v>10.8</v>
      </c>
      <c r="DV29" s="50">
        <f t="shared" ref="DV29:ED29" si="23">SUMIF($E$22:$DT$22,DV$24,$E29:$DT29)</f>
        <v>29.699999999999992</v>
      </c>
      <c r="DW29" s="50">
        <f t="shared" si="23"/>
        <v>37.799999999999969</v>
      </c>
      <c r="DX29" s="50">
        <f t="shared" si="23"/>
        <v>37.799999999999969</v>
      </c>
      <c r="DY29" s="50">
        <f t="shared" si="23"/>
        <v>37.799999999999969</v>
      </c>
      <c r="DZ29" s="50">
        <f t="shared" si="23"/>
        <v>37.799999999999969</v>
      </c>
      <c r="EA29" s="50">
        <f t="shared" si="23"/>
        <v>37.799999999999969</v>
      </c>
      <c r="EB29" s="50">
        <f t="shared" si="23"/>
        <v>37.799999999999969</v>
      </c>
      <c r="EC29" s="50">
        <f t="shared" si="23"/>
        <v>37.799999999999969</v>
      </c>
      <c r="ED29" s="51">
        <f t="shared" si="23"/>
        <v>37.799999999999969</v>
      </c>
    </row>
    <row r="30" spans="1:134" collapsed="1">
      <c r="B30" s="269" t="s">
        <v>57</v>
      </c>
      <c r="C30" s="270"/>
      <c r="D30" s="270"/>
      <c r="E30" s="270"/>
      <c r="F30" s="270"/>
      <c r="G30" s="270"/>
      <c r="H30" s="270"/>
      <c r="I30" s="270"/>
      <c r="J30" s="270"/>
      <c r="K30" s="270"/>
      <c r="L30" s="270"/>
      <c r="M30" s="270"/>
      <c r="N30" s="270"/>
      <c r="O30" s="270"/>
      <c r="P30" s="271"/>
      <c r="Q30" s="270"/>
      <c r="R30" s="270"/>
      <c r="S30" s="270"/>
      <c r="T30" s="270"/>
      <c r="U30" s="270"/>
      <c r="V30" s="270"/>
      <c r="W30" s="270"/>
      <c r="X30" s="270"/>
      <c r="Y30" s="270"/>
      <c r="Z30" s="270"/>
      <c r="AA30" s="270"/>
      <c r="AB30" s="271"/>
      <c r="AC30" s="270"/>
      <c r="AD30" s="270"/>
      <c r="AE30" s="270"/>
      <c r="AF30" s="270"/>
      <c r="AG30" s="270"/>
      <c r="AH30" s="270"/>
      <c r="AI30" s="270"/>
      <c r="AJ30" s="270"/>
      <c r="AK30" s="270"/>
      <c r="AL30" s="270"/>
      <c r="AM30" s="270"/>
      <c r="AN30" s="271"/>
      <c r="AO30" s="270"/>
      <c r="AP30" s="270"/>
      <c r="AQ30" s="270"/>
      <c r="AR30" s="270"/>
      <c r="AS30" s="270"/>
      <c r="AT30" s="270"/>
      <c r="AU30" s="270"/>
      <c r="AV30" s="270"/>
      <c r="AW30" s="270"/>
      <c r="AX30" s="270"/>
      <c r="AY30" s="270"/>
      <c r="AZ30" s="271"/>
      <c r="BA30" s="270"/>
      <c r="BB30" s="270"/>
      <c r="BC30" s="270"/>
      <c r="BD30" s="270"/>
      <c r="BE30" s="270"/>
      <c r="BF30" s="270"/>
      <c r="BG30" s="270"/>
      <c r="BH30" s="270"/>
      <c r="BI30" s="270"/>
      <c r="BJ30" s="270"/>
      <c r="BK30" s="270"/>
      <c r="BL30" s="271"/>
      <c r="BM30" s="270"/>
      <c r="BN30" s="270"/>
      <c r="BO30" s="270"/>
      <c r="BP30" s="270"/>
      <c r="BQ30" s="270"/>
      <c r="BR30" s="270"/>
      <c r="BS30" s="270"/>
      <c r="BT30" s="270"/>
      <c r="BU30" s="270"/>
      <c r="BV30" s="270"/>
      <c r="BW30" s="270"/>
      <c r="BX30" s="271"/>
      <c r="BY30" s="270"/>
      <c r="BZ30" s="270"/>
      <c r="CA30" s="270"/>
      <c r="CB30" s="270"/>
      <c r="CC30" s="270"/>
      <c r="CD30" s="270"/>
      <c r="CE30" s="270"/>
      <c r="CF30" s="270"/>
      <c r="CG30" s="270"/>
      <c r="CH30" s="270"/>
      <c r="CI30" s="270"/>
      <c r="CJ30" s="271"/>
      <c r="CK30" s="270"/>
      <c r="CL30" s="270"/>
      <c r="CM30" s="270"/>
      <c r="CN30" s="270"/>
      <c r="CO30" s="270"/>
      <c r="CP30" s="270"/>
      <c r="CQ30" s="270"/>
      <c r="CR30" s="270"/>
      <c r="CS30" s="270"/>
      <c r="CT30" s="270"/>
      <c r="CU30" s="270"/>
      <c r="CV30" s="271"/>
      <c r="CW30" s="270"/>
      <c r="CX30" s="270"/>
      <c r="CY30" s="270"/>
      <c r="CZ30" s="270"/>
      <c r="DA30" s="270"/>
      <c r="DB30" s="270"/>
      <c r="DC30" s="270"/>
      <c r="DD30" s="270"/>
      <c r="DE30" s="270"/>
      <c r="DF30" s="270"/>
      <c r="DG30" s="270"/>
      <c r="DH30" s="271"/>
      <c r="DI30" s="270"/>
      <c r="DJ30" s="270"/>
      <c r="DK30" s="270"/>
      <c r="DL30" s="270"/>
      <c r="DM30" s="270"/>
      <c r="DN30" s="270"/>
      <c r="DO30" s="270"/>
      <c r="DP30" s="270"/>
      <c r="DQ30" s="270"/>
      <c r="DR30" s="270"/>
      <c r="DS30" s="270"/>
      <c r="DT30" s="272"/>
      <c r="DU30" s="273"/>
      <c r="DV30" s="273"/>
      <c r="DW30" s="273"/>
      <c r="DX30" s="273"/>
      <c r="DY30" s="273"/>
      <c r="DZ30" s="273"/>
      <c r="EA30" s="273"/>
      <c r="EB30" s="273"/>
      <c r="EC30" s="273"/>
      <c r="ED30" s="274"/>
    </row>
    <row r="31" spans="1:134">
      <c r="B31" s="275" t="s">
        <v>58</v>
      </c>
      <c r="C31" s="276"/>
      <c r="D31" s="276"/>
      <c r="E31" s="276"/>
      <c r="F31" s="276"/>
      <c r="G31" s="276"/>
      <c r="H31" s="276"/>
      <c r="I31" s="276"/>
      <c r="J31" s="276"/>
      <c r="K31" s="276"/>
      <c r="L31" s="276"/>
      <c r="M31" s="276"/>
      <c r="N31" s="276"/>
      <c r="O31" s="276"/>
      <c r="P31" s="277"/>
      <c r="Q31" s="276"/>
      <c r="R31" s="276"/>
      <c r="S31" s="276"/>
      <c r="T31" s="276"/>
      <c r="U31" s="276"/>
      <c r="V31" s="276"/>
      <c r="W31" s="276"/>
      <c r="X31" s="276"/>
      <c r="Y31" s="276"/>
      <c r="Z31" s="276"/>
      <c r="AA31" s="276"/>
      <c r="AB31" s="277"/>
      <c r="AC31" s="276"/>
      <c r="AD31" s="276"/>
      <c r="AE31" s="276"/>
      <c r="AF31" s="276"/>
      <c r="AG31" s="276"/>
      <c r="AH31" s="276"/>
      <c r="AI31" s="276"/>
      <c r="AJ31" s="276"/>
      <c r="AK31" s="276"/>
      <c r="AL31" s="276"/>
      <c r="AM31" s="276"/>
      <c r="AN31" s="277"/>
      <c r="AO31" s="276"/>
      <c r="AP31" s="276"/>
      <c r="AQ31" s="276"/>
      <c r="AR31" s="276"/>
      <c r="AS31" s="276"/>
      <c r="AT31" s="276"/>
      <c r="AU31" s="276"/>
      <c r="AV31" s="276"/>
      <c r="AW31" s="276"/>
      <c r="AX31" s="276"/>
      <c r="AY31" s="276"/>
      <c r="AZ31" s="277"/>
      <c r="BA31" s="276"/>
      <c r="BB31" s="276"/>
      <c r="BC31" s="276"/>
      <c r="BD31" s="276"/>
      <c r="BE31" s="276"/>
      <c r="BF31" s="276"/>
      <c r="BG31" s="276"/>
      <c r="BH31" s="276"/>
      <c r="BI31" s="276"/>
      <c r="BJ31" s="276"/>
      <c r="BK31" s="276"/>
      <c r="BL31" s="277"/>
      <c r="BM31" s="276"/>
      <c r="BN31" s="276"/>
      <c r="BO31" s="276"/>
      <c r="BP31" s="276"/>
      <c r="BQ31" s="276"/>
      <c r="BR31" s="276"/>
      <c r="BS31" s="276"/>
      <c r="BT31" s="276"/>
      <c r="BU31" s="276"/>
      <c r="BV31" s="276"/>
      <c r="BW31" s="276"/>
      <c r="BX31" s="277"/>
      <c r="BY31" s="276"/>
      <c r="BZ31" s="276"/>
      <c r="CA31" s="276"/>
      <c r="CB31" s="276"/>
      <c r="CC31" s="276"/>
      <c r="CD31" s="276"/>
      <c r="CE31" s="276"/>
      <c r="CF31" s="276"/>
      <c r="CG31" s="276"/>
      <c r="CH31" s="276"/>
      <c r="CI31" s="276"/>
      <c r="CJ31" s="277"/>
      <c r="CK31" s="276"/>
      <c r="CL31" s="276"/>
      <c r="CM31" s="276"/>
      <c r="CN31" s="276"/>
      <c r="CO31" s="276"/>
      <c r="CP31" s="276"/>
      <c r="CQ31" s="276"/>
      <c r="CR31" s="276"/>
      <c r="CS31" s="276"/>
      <c r="CT31" s="276"/>
      <c r="CU31" s="276"/>
      <c r="CV31" s="277"/>
      <c r="CW31" s="276"/>
      <c r="CX31" s="276"/>
      <c r="CY31" s="276"/>
      <c r="CZ31" s="276"/>
      <c r="DA31" s="276"/>
      <c r="DB31" s="276"/>
      <c r="DC31" s="276"/>
      <c r="DD31" s="276"/>
      <c r="DE31" s="276"/>
      <c r="DF31" s="276"/>
      <c r="DG31" s="276"/>
      <c r="DH31" s="277"/>
      <c r="DI31" s="276"/>
      <c r="DJ31" s="276"/>
      <c r="DK31" s="276"/>
      <c r="DL31" s="276"/>
      <c r="DM31" s="276"/>
      <c r="DN31" s="276"/>
      <c r="DO31" s="276"/>
      <c r="DP31" s="276"/>
      <c r="DQ31" s="276"/>
      <c r="DR31" s="276"/>
      <c r="DS31" s="276"/>
      <c r="DT31" s="278"/>
      <c r="DU31" s="279"/>
      <c r="DV31" s="279"/>
      <c r="DW31" s="279"/>
      <c r="DX31" s="279"/>
      <c r="DY31" s="279"/>
      <c r="DZ31" s="279"/>
      <c r="EA31" s="279"/>
      <c r="EB31" s="279"/>
      <c r="EC31" s="279"/>
      <c r="ED31" s="280"/>
    </row>
    <row r="32" spans="1:134">
      <c r="B32" s="281" t="s">
        <v>50</v>
      </c>
      <c r="C32" s="73"/>
      <c r="D32" s="73"/>
      <c r="E32" s="282">
        <f>PF_SCF_W!E50</f>
        <v>0</v>
      </c>
      <c r="F32" s="282">
        <f>PF_SCF_W!F50</f>
        <v>0</v>
      </c>
      <c r="G32" s="282">
        <f>PF_SCF_W!G50</f>
        <v>0</v>
      </c>
      <c r="H32" s="282">
        <f>PF_SCF_W!H50</f>
        <v>0</v>
      </c>
      <c r="I32" s="282">
        <f>PF_SCF_W!I50</f>
        <v>0</v>
      </c>
      <c r="J32" s="282">
        <f>PF_SCF_W!J50</f>
        <v>0</v>
      </c>
      <c r="K32" s="282">
        <f>PF_SCF_W!K50</f>
        <v>0</v>
      </c>
      <c r="L32" s="282">
        <f>PF_SCF_W!L50</f>
        <v>0</v>
      </c>
      <c r="M32" s="282">
        <f>PF_SCF_W!M50</f>
        <v>0</v>
      </c>
      <c r="N32" s="282">
        <f>PF_SCF_W!N50</f>
        <v>0</v>
      </c>
      <c r="O32" s="282">
        <f>PF_SCF_W!O50</f>
        <v>0</v>
      </c>
      <c r="P32" s="283">
        <f>PF_SCF_W!P50</f>
        <v>0</v>
      </c>
      <c r="Q32" s="282">
        <f>PF_SCF_W!Q50</f>
        <v>7.2759576141834259E-12</v>
      </c>
      <c r="R32" s="282">
        <f>PF_SCF_W!R50</f>
        <v>7.2759576141834259E-12</v>
      </c>
      <c r="S32" s="282">
        <f>PF_SCF_W!S50</f>
        <v>7.2759576141834259E-12</v>
      </c>
      <c r="T32" s="282">
        <f>PF_SCF_W!T50</f>
        <v>7.2759576141834259E-12</v>
      </c>
      <c r="U32" s="282">
        <f>PF_SCF_W!U50</f>
        <v>7.2759576141834259E-12</v>
      </c>
      <c r="V32" s="282">
        <f>PF_SCF_W!V50</f>
        <v>7.2759576141834259E-12</v>
      </c>
      <c r="W32" s="282">
        <f>PF_SCF_W!W50</f>
        <v>7.2759576141834259E-12</v>
      </c>
      <c r="X32" s="282">
        <f>PF_SCF_W!X50</f>
        <v>7.2759576141834259E-12</v>
      </c>
      <c r="Y32" s="282">
        <f>PF_SCF_W!Y50</f>
        <v>7.2759576141834259E-12</v>
      </c>
      <c r="Z32" s="282">
        <f>PF_SCF_W!Z50</f>
        <v>7.2759576141834259E-12</v>
      </c>
      <c r="AA32" s="282">
        <f>PF_SCF_W!AA50</f>
        <v>7.2759576141834259E-12</v>
      </c>
      <c r="AB32" s="283">
        <f>PF_SCF_W!AB50</f>
        <v>7.2759576141834259E-12</v>
      </c>
      <c r="AC32" s="282">
        <f>PF_SCF_W!AC50</f>
        <v>7.2759576141834259E-12</v>
      </c>
      <c r="AD32" s="282">
        <f>PF_SCF_W!AD50</f>
        <v>7.2759576141834259E-12</v>
      </c>
      <c r="AE32" s="282">
        <f>PF_SCF_W!AE50</f>
        <v>-1.2732925824820995E-11</v>
      </c>
      <c r="AF32" s="282">
        <f>PF_SCF_W!AF50</f>
        <v>1.2732925824820995E-11</v>
      </c>
      <c r="AG32" s="282">
        <f>PF_SCF_W!AG50</f>
        <v>1.2732925824820995E-11</v>
      </c>
      <c r="AH32" s="282">
        <f>PF_SCF_W!AH50</f>
        <v>9.0949470177292824E-13</v>
      </c>
      <c r="AI32" s="282">
        <f>PF_SCF_W!AI50</f>
        <v>-2.7284841053187847E-12</v>
      </c>
      <c r="AJ32" s="282">
        <f>PF_SCF_W!AJ50</f>
        <v>6.3664629124104977E-12</v>
      </c>
      <c r="AK32" s="282">
        <f>PF_SCF_W!AK50</f>
        <v>6.3664629124104977E-12</v>
      </c>
      <c r="AL32" s="282">
        <f>PF_SCF_W!AL50</f>
        <v>-1.0004441719502211E-11</v>
      </c>
      <c r="AM32" s="282">
        <f>PF_SCF_W!AM50</f>
        <v>-1.4551915228366852E-11</v>
      </c>
      <c r="AN32" s="283">
        <f>PF_SCF_W!AN50</f>
        <v>-1.4551915228366852E-11</v>
      </c>
      <c r="AO32" s="282">
        <f>PF_SCF_W!AO50</f>
        <v>-8.1854523159563541E-12</v>
      </c>
      <c r="AP32" s="282">
        <f>PF_SCF_W!AP50</f>
        <v>1.3642420526593924E-11</v>
      </c>
      <c r="AQ32" s="282">
        <f>PF_SCF_W!AQ50</f>
        <v>-4.5474735088646412E-12</v>
      </c>
      <c r="AR32" s="282">
        <f>PF_SCF_W!AR50</f>
        <v>-1.0004441719502211E-11</v>
      </c>
      <c r="AS32" s="282">
        <f>PF_SCF_W!AS50</f>
        <v>9.0949470177292824E-13</v>
      </c>
      <c r="AT32" s="282">
        <f>PF_SCF_W!AT50</f>
        <v>-2.7284841053187847E-12</v>
      </c>
      <c r="AU32" s="282">
        <f>PF_SCF_W!AU50</f>
        <v>-6.3664629124104977E-12</v>
      </c>
      <c r="AV32" s="282">
        <f>PF_SCF_W!AV50</f>
        <v>-2.7284841053187847E-12</v>
      </c>
      <c r="AW32" s="282">
        <f>PF_SCF_W!AW50</f>
        <v>1.0913936421275139E-11</v>
      </c>
      <c r="AX32" s="282">
        <f>PF_SCF_W!AX50</f>
        <v>-1.0913936421275139E-11</v>
      </c>
      <c r="AY32" s="282">
        <f>PF_SCF_W!AY50</f>
        <v>1.546140993013978E-11</v>
      </c>
      <c r="AZ32" s="283">
        <f>PF_SCF_W!AZ50</f>
        <v>9.0949470177292824E-13</v>
      </c>
      <c r="BA32" s="282">
        <f>PF_SCF_W!BA50</f>
        <v>-1.1823431123048067E-11</v>
      </c>
      <c r="BB32" s="282">
        <f>PF_SCF_W!BB50</f>
        <v>-1.1823431123048067E-11</v>
      </c>
      <c r="BC32" s="282">
        <f>PF_SCF_W!BC50</f>
        <v>-9.0949470177292824E-13</v>
      </c>
      <c r="BD32" s="282">
        <f>PF_SCF_W!BD50</f>
        <v>-1.6370904631912708E-11</v>
      </c>
      <c r="BE32" s="282">
        <f>PF_SCF_W!BE50</f>
        <v>1.0913936421275139E-11</v>
      </c>
      <c r="BF32" s="282">
        <f>PF_SCF_W!BF50</f>
        <v>-5.4569682106375694E-12</v>
      </c>
      <c r="BG32" s="282">
        <f>PF_SCF_W!BG50</f>
        <v>2.8194335754960775E-11</v>
      </c>
      <c r="BH32" s="282">
        <f>PF_SCF_W!BH50</f>
        <v>1.3642420526593924E-11</v>
      </c>
      <c r="BI32" s="282">
        <f>PF_SCF_W!BI50</f>
        <v>2.7284841053187847E-11</v>
      </c>
      <c r="BJ32" s="282">
        <f>PF_SCF_W!BJ50</f>
        <v>-1.0913936421275139E-11</v>
      </c>
      <c r="BK32" s="282">
        <f>PF_SCF_W!BK50</f>
        <v>2.2737367544323206E-11</v>
      </c>
      <c r="BL32" s="283">
        <f>PF_SCF_W!BL50</f>
        <v>-2.4556356947869062E-11</v>
      </c>
      <c r="BM32" s="282">
        <f>PF_SCF_W!BM50</f>
        <v>-1.2732925824820995E-11</v>
      </c>
      <c r="BN32" s="282">
        <f>PF_SCF_W!BN50</f>
        <v>8.1854523159563541E-12</v>
      </c>
      <c r="BO32" s="282">
        <f>PF_SCF_W!BO50</f>
        <v>-1.3642420526593924E-11</v>
      </c>
      <c r="BP32" s="282">
        <f>PF_SCF_W!BP50</f>
        <v>7.2759576141834259E-12</v>
      </c>
      <c r="BQ32" s="282">
        <f>PF_SCF_W!BQ50</f>
        <v>1.7280399333685637E-11</v>
      </c>
      <c r="BR32" s="282">
        <f>PF_SCF_W!BR50</f>
        <v>-1.0004441719502211E-11</v>
      </c>
      <c r="BS32" s="282">
        <f>PF_SCF_W!BS50</f>
        <v>2.7284841053187847E-11</v>
      </c>
      <c r="BT32" s="282">
        <f>PF_SCF_W!BT50</f>
        <v>-9.0949470177292824E-13</v>
      </c>
      <c r="BU32" s="282">
        <f>PF_SCF_W!BU50</f>
        <v>-9.0949470177292824E-13</v>
      </c>
      <c r="BV32" s="282">
        <f>PF_SCF_W!BV50</f>
        <v>-1.0913936421275139E-11</v>
      </c>
      <c r="BW32" s="282">
        <f>PF_SCF_W!BW50</f>
        <v>2.8194335754960775E-11</v>
      </c>
      <c r="BX32" s="283">
        <f>PF_SCF_W!BX50</f>
        <v>-1.546140993013978E-11</v>
      </c>
      <c r="BY32" s="282">
        <f>PF_SCF_W!BY50</f>
        <v>-8.1854523159563541E-12</v>
      </c>
      <c r="BZ32" s="282">
        <f>PF_SCF_W!BZ50</f>
        <v>2.2737367544323206E-11</v>
      </c>
      <c r="CA32" s="282">
        <f>PF_SCF_W!CA50</f>
        <v>1.1823431123048067E-11</v>
      </c>
      <c r="CB32" s="282">
        <f>PF_SCF_W!CB50</f>
        <v>-1.0004441719502211E-11</v>
      </c>
      <c r="CC32" s="282">
        <f>PF_SCF_W!CC50</f>
        <v>-2.0918378140777349E-11</v>
      </c>
      <c r="CD32" s="282">
        <f>PF_SCF_W!CD50</f>
        <v>1.546140993013978E-11</v>
      </c>
      <c r="CE32" s="282">
        <f>PF_SCF_W!CE50</f>
        <v>2.7284841053187847E-12</v>
      </c>
      <c r="CF32" s="282">
        <f>PF_SCF_W!CF50</f>
        <v>1.9099388737231493E-11</v>
      </c>
      <c r="CG32" s="282">
        <f>PF_SCF_W!CG50</f>
        <v>-2.6375346351414919E-11</v>
      </c>
      <c r="CH32" s="282">
        <f>PF_SCF_W!CH50</f>
        <v>-2.2737367544323206E-11</v>
      </c>
      <c r="CI32" s="282">
        <f>PF_SCF_W!CI50</f>
        <v>4.5474735088646412E-12</v>
      </c>
      <c r="CJ32" s="283">
        <f>PF_SCF_W!CJ50</f>
        <v>-1.1823431123048067E-11</v>
      </c>
      <c r="CK32" s="282">
        <f>PF_SCF_W!CK50</f>
        <v>-2.7284841053187847E-12</v>
      </c>
      <c r="CL32" s="282">
        <f>PF_SCF_W!CL50</f>
        <v>1.0004441719502211E-11</v>
      </c>
      <c r="CM32" s="282">
        <f>PF_SCF_W!CM50</f>
        <v>1.0004441719502211E-11</v>
      </c>
      <c r="CN32" s="282">
        <f>PF_SCF_W!CN50</f>
        <v>1.546140993013978E-11</v>
      </c>
      <c r="CO32" s="282">
        <f>PF_SCF_W!CO50</f>
        <v>2.6375346351414919E-11</v>
      </c>
      <c r="CP32" s="282">
        <f>PF_SCF_W!CP50</f>
        <v>2.0918378140777349E-11</v>
      </c>
      <c r="CQ32" s="282">
        <f>PF_SCF_W!CQ50</f>
        <v>-1.546140993013978E-11</v>
      </c>
      <c r="CR32" s="282">
        <f>PF_SCF_W!CR50</f>
        <v>-1.546140993013978E-11</v>
      </c>
      <c r="CS32" s="282">
        <f>PF_SCF_W!CS50</f>
        <v>1.9099388737231493E-11</v>
      </c>
      <c r="CT32" s="282">
        <f>PF_SCF_W!CT50</f>
        <v>-1.1823431123048067E-11</v>
      </c>
      <c r="CU32" s="282">
        <f>PF_SCF_W!CU50</f>
        <v>1.546140993013978E-11</v>
      </c>
      <c r="CV32" s="283">
        <f>PF_SCF_W!CV50</f>
        <v>6.3664629124104977E-12</v>
      </c>
      <c r="CW32" s="282">
        <f>PF_SCF_W!CW50</f>
        <v>-2.0918378140777349E-11</v>
      </c>
      <c r="CX32" s="282">
        <f>PF_SCF_W!CX50</f>
        <v>1.0004441719502211E-11</v>
      </c>
      <c r="CY32" s="282">
        <f>PF_SCF_W!CY50</f>
        <v>2.6375346351414919E-11</v>
      </c>
      <c r="CZ32" s="282">
        <f>PF_SCF_W!CZ50</f>
        <v>1.0004441719502211E-11</v>
      </c>
      <c r="DA32" s="282">
        <f>PF_SCF_W!DA50</f>
        <v>-1.1823431123048067E-11</v>
      </c>
      <c r="DB32" s="282">
        <f>PF_SCF_W!DB50</f>
        <v>8.1854523159563541E-12</v>
      </c>
      <c r="DC32" s="282">
        <f>PF_SCF_W!DC50</f>
        <v>2.2737367544323206E-11</v>
      </c>
      <c r="DD32" s="282">
        <f>PF_SCF_W!DD50</f>
        <v>-1.9099388737231493E-11</v>
      </c>
      <c r="DE32" s="282">
        <f>PF_SCF_W!DE50</f>
        <v>4.5474735088646412E-12</v>
      </c>
      <c r="DF32" s="282">
        <f>PF_SCF_W!DF50</f>
        <v>4.5474735088646412E-12</v>
      </c>
      <c r="DG32" s="282">
        <f>PF_SCF_W!DG50</f>
        <v>-8.1854523159563541E-12</v>
      </c>
      <c r="DH32" s="283">
        <f>PF_SCF_W!DH50</f>
        <v>2.2737367544323206E-11</v>
      </c>
      <c r="DI32" s="282">
        <f>PF_SCF_W!DI50</f>
        <v>6.3664629124104977E-12</v>
      </c>
      <c r="DJ32" s="282">
        <f>PF_SCF_W!DJ50</f>
        <v>6.3664629124104977E-12</v>
      </c>
      <c r="DK32" s="282">
        <f>PF_SCF_W!DK50</f>
        <v>-2.8194335754960775E-11</v>
      </c>
      <c r="DL32" s="282">
        <f>PF_SCF_W!DL50</f>
        <v>-1.3642420526593924E-11</v>
      </c>
      <c r="DM32" s="282">
        <f>PF_SCF_W!DM50</f>
        <v>6.3664629124104977E-12</v>
      </c>
      <c r="DN32" s="282">
        <f>PF_SCF_W!DN50</f>
        <v>4.0927261579781771E-11</v>
      </c>
      <c r="DO32" s="282">
        <f>PF_SCF_W!DO50</f>
        <v>5.0022208597511053E-11</v>
      </c>
      <c r="DP32" s="282">
        <f>PF_SCF_W!DP50</f>
        <v>-2.0918378140777349E-11</v>
      </c>
      <c r="DQ32" s="282">
        <f>PF_SCF_W!DQ50</f>
        <v>1.0004441719502211E-11</v>
      </c>
      <c r="DR32" s="282">
        <f>PF_SCF_W!DR50</f>
        <v>-3.9108272176235914E-11</v>
      </c>
      <c r="DS32" s="282">
        <f>PF_SCF_W!DS50</f>
        <v>4.2746250983327627E-11</v>
      </c>
      <c r="DT32" s="284">
        <f>PF_SCF_W!DT50</f>
        <v>-3.9108272176235914E-11</v>
      </c>
      <c r="DU32" s="71">
        <f t="shared" ref="DU32:ED35" si="24">SUMIF($E$22:$DT$22,DU$24,$E32:$DT32)</f>
        <v>0</v>
      </c>
      <c r="DV32" s="71">
        <f t="shared" si="24"/>
        <v>7.2759576141834259E-12</v>
      </c>
      <c r="DW32" s="71">
        <f t="shared" si="24"/>
        <v>-1.4551915228366852E-11</v>
      </c>
      <c r="DX32" s="71">
        <f t="shared" si="24"/>
        <v>9.0949470177292824E-13</v>
      </c>
      <c r="DY32" s="71">
        <f t="shared" si="24"/>
        <v>-2.4556356947869062E-11</v>
      </c>
      <c r="DZ32" s="71">
        <f t="shared" si="24"/>
        <v>-1.546140993013978E-11</v>
      </c>
      <c r="EA32" s="71">
        <f t="shared" si="24"/>
        <v>-1.1823431123048067E-11</v>
      </c>
      <c r="EB32" s="71">
        <f t="shared" si="24"/>
        <v>6.3664629124104977E-12</v>
      </c>
      <c r="EC32" s="71">
        <f t="shared" si="24"/>
        <v>2.2737367544323206E-11</v>
      </c>
      <c r="ED32" s="72">
        <f t="shared" si="24"/>
        <v>-3.9108272176235914E-11</v>
      </c>
    </row>
    <row r="33" spans="2:134">
      <c r="B33" s="281" t="s">
        <v>59</v>
      </c>
      <c r="C33" s="73"/>
      <c r="D33" s="73">
        <v>7.31</v>
      </c>
      <c r="E33" s="68">
        <f>$D33/30*PF_IS_W!E45</f>
        <v>0</v>
      </c>
      <c r="F33" s="68">
        <f>$D33/30*PF_IS_W!F45</f>
        <v>0</v>
      </c>
      <c r="G33" s="68">
        <f>$D33/30*PF_IS_W!G45</f>
        <v>0</v>
      </c>
      <c r="H33" s="68">
        <f>$D33/30*PF_IS_W!H45</f>
        <v>0</v>
      </c>
      <c r="I33" s="68">
        <f>$D33/30*PF_IS_W!I45</f>
        <v>0</v>
      </c>
      <c r="J33" s="68">
        <f>$D33/30*PF_IS_W!J45</f>
        <v>0</v>
      </c>
      <c r="K33" s="68">
        <f>$D33/30*PF_IS_W!K45</f>
        <v>0</v>
      </c>
      <c r="L33" s="68">
        <f>$D33/30*PF_IS_W!L45</f>
        <v>40.231900800000005</v>
      </c>
      <c r="M33" s="68">
        <f>$D33/30*PF_IS_W!M45</f>
        <v>80.463801600000011</v>
      </c>
      <c r="N33" s="68">
        <f>$D33/30*PF_IS_W!N45</f>
        <v>120.69570239999999</v>
      </c>
      <c r="O33" s="68">
        <f>$D33/30*PF_IS_W!O45</f>
        <v>160.92760320000002</v>
      </c>
      <c r="P33" s="69">
        <f>$D33/30*PF_IS_W!P45</f>
        <v>201.15950400000003</v>
      </c>
      <c r="Q33" s="68">
        <f>$D33/30*PF_IS_W!Q45</f>
        <v>230.49526499999996</v>
      </c>
      <c r="R33" s="68">
        <f>$D33/30*PF_IS_W!R45</f>
        <v>259.83102599999995</v>
      </c>
      <c r="S33" s="68">
        <f>$D33/30*PF_IS_W!S45</f>
        <v>289.16678699999994</v>
      </c>
      <c r="T33" s="68">
        <f>$D33/30*PF_IS_W!T45</f>
        <v>318.50254799999993</v>
      </c>
      <c r="U33" s="68">
        <f>$D33/30*PF_IS_W!U45</f>
        <v>347.83830899999992</v>
      </c>
      <c r="V33" s="68">
        <f>$D33/30*PF_IS_W!V45</f>
        <v>377.17406999999992</v>
      </c>
      <c r="W33" s="68">
        <f>$D33/30*PF_IS_W!W45</f>
        <v>406.50983099999991</v>
      </c>
      <c r="X33" s="68">
        <f>$D33/30*PF_IS_W!X45</f>
        <v>435.84559199999995</v>
      </c>
      <c r="Y33" s="68">
        <f>$D33/30*PF_IS_W!Y45</f>
        <v>465.18135299999983</v>
      </c>
      <c r="Z33" s="68">
        <f>$D33/30*PF_IS_W!Z45</f>
        <v>494.51711399999982</v>
      </c>
      <c r="AA33" s="68">
        <f>$D33/30*PF_IS_W!AA45</f>
        <v>523.8528749999997</v>
      </c>
      <c r="AB33" s="69">
        <f>$D33/30*PF_IS_W!AB45</f>
        <v>553.18863599999975</v>
      </c>
      <c r="AC33" s="68">
        <f>$D33/30*PF_IS_W!AC45</f>
        <v>565.76110499999982</v>
      </c>
      <c r="AD33" s="68">
        <f>$D33/30*PF_IS_W!AD45</f>
        <v>578.33357399999989</v>
      </c>
      <c r="AE33" s="68">
        <f>$D33/30*PF_IS_W!AE45</f>
        <v>590.90604299999973</v>
      </c>
      <c r="AF33" s="68">
        <f>$D33/30*PF_IS_W!AF45</f>
        <v>603.47851199999968</v>
      </c>
      <c r="AG33" s="68">
        <f>$D33/30*PF_IS_W!AG45</f>
        <v>616.05098099999975</v>
      </c>
      <c r="AH33" s="68">
        <f>$D33/30*PF_IS_W!AH45</f>
        <v>628.62344999999971</v>
      </c>
      <c r="AI33" s="68">
        <f>$D33/30*PF_IS_W!AI45</f>
        <v>641.19591899999966</v>
      </c>
      <c r="AJ33" s="68">
        <f>$D33/30*PF_IS_W!AJ45</f>
        <v>653.76838799999962</v>
      </c>
      <c r="AK33" s="68">
        <f>$D33/30*PF_IS_W!AK45</f>
        <v>666.34085699999946</v>
      </c>
      <c r="AL33" s="68">
        <f>$D33/30*PF_IS_W!AL45</f>
        <v>678.91332599999942</v>
      </c>
      <c r="AM33" s="68">
        <f>$D33/30*PF_IS_W!AM45</f>
        <v>691.48579499999937</v>
      </c>
      <c r="AN33" s="69">
        <f>$D33/30*PF_IS_W!AN45</f>
        <v>704.05826399999933</v>
      </c>
      <c r="AO33" s="68">
        <f>$D33/30*PF_IS_W!AO45</f>
        <v>704.05826399999933</v>
      </c>
      <c r="AP33" s="68">
        <f>$D33/30*PF_IS_W!AP45</f>
        <v>704.05826399999933</v>
      </c>
      <c r="AQ33" s="68">
        <f>$D33/30*PF_IS_W!AQ45</f>
        <v>704.05826399999933</v>
      </c>
      <c r="AR33" s="68">
        <f>$D33/30*PF_IS_W!AR45</f>
        <v>704.05826399999933</v>
      </c>
      <c r="AS33" s="68">
        <f>$D33/30*PF_IS_W!AS45</f>
        <v>704.05826399999933</v>
      </c>
      <c r="AT33" s="68">
        <f>$D33/30*PF_IS_W!AT45</f>
        <v>704.05826399999933</v>
      </c>
      <c r="AU33" s="68">
        <f>$D33/30*PF_IS_W!AU45</f>
        <v>704.05826399999933</v>
      </c>
      <c r="AV33" s="68">
        <f>$D33/30*PF_IS_W!AV45</f>
        <v>704.05826399999933</v>
      </c>
      <c r="AW33" s="68">
        <f>$D33/30*PF_IS_W!AW45</f>
        <v>704.05826399999933</v>
      </c>
      <c r="AX33" s="68">
        <f>$D33/30*PF_IS_W!AX45</f>
        <v>704.05826399999933</v>
      </c>
      <c r="AY33" s="68">
        <f>$D33/30*PF_IS_W!AY45</f>
        <v>704.05826399999933</v>
      </c>
      <c r="AZ33" s="69">
        <f>$D33/30*PF_IS_W!AZ45</f>
        <v>704.05826399999933</v>
      </c>
      <c r="BA33" s="68">
        <f>$D33/30*PF_IS_W!BA45</f>
        <v>704.05826399999933</v>
      </c>
      <c r="BB33" s="68">
        <f>$D33/30*PF_IS_W!BB45</f>
        <v>704.05826399999933</v>
      </c>
      <c r="BC33" s="68">
        <f>$D33/30*PF_IS_W!BC45</f>
        <v>704.05826399999933</v>
      </c>
      <c r="BD33" s="68">
        <f>$D33/30*PF_IS_W!BD45</f>
        <v>704.05826399999933</v>
      </c>
      <c r="BE33" s="68">
        <f>$D33/30*PF_IS_W!BE45</f>
        <v>704.05826399999933</v>
      </c>
      <c r="BF33" s="68">
        <f>$D33/30*PF_IS_W!BF45</f>
        <v>704.05826399999933</v>
      </c>
      <c r="BG33" s="68">
        <f>$D33/30*PF_IS_W!BG45</f>
        <v>704.05826399999933</v>
      </c>
      <c r="BH33" s="68">
        <f>$D33/30*PF_IS_W!BH45</f>
        <v>704.05826399999933</v>
      </c>
      <c r="BI33" s="68">
        <f>$D33/30*PF_IS_W!BI45</f>
        <v>704.05826399999933</v>
      </c>
      <c r="BJ33" s="68">
        <f>$D33/30*PF_IS_W!BJ45</f>
        <v>704.05826399999933</v>
      </c>
      <c r="BK33" s="68">
        <f>$D33/30*PF_IS_W!BK45</f>
        <v>704.05826399999933</v>
      </c>
      <c r="BL33" s="69">
        <f>$D33/30*PF_IS_W!BL45</f>
        <v>704.05826399999933</v>
      </c>
      <c r="BM33" s="68">
        <f>$D33/30*PF_IS_W!BM45</f>
        <v>704.05826399999933</v>
      </c>
      <c r="BN33" s="68">
        <f>$D33/30*PF_IS_W!BN45</f>
        <v>704.05826399999933</v>
      </c>
      <c r="BO33" s="68">
        <f>$D33/30*PF_IS_W!BO45</f>
        <v>704.05826399999933</v>
      </c>
      <c r="BP33" s="68">
        <f>$D33/30*PF_IS_W!BP45</f>
        <v>704.05826399999933</v>
      </c>
      <c r="BQ33" s="68">
        <f>$D33/30*PF_IS_W!BQ45</f>
        <v>704.05826399999933</v>
      </c>
      <c r="BR33" s="68">
        <f>$D33/30*PF_IS_W!BR45</f>
        <v>704.05826399999933</v>
      </c>
      <c r="BS33" s="68">
        <f>$D33/30*PF_IS_W!BS45</f>
        <v>704.05826399999933</v>
      </c>
      <c r="BT33" s="68">
        <f>$D33/30*PF_IS_W!BT45</f>
        <v>704.05826399999933</v>
      </c>
      <c r="BU33" s="68">
        <f>$D33/30*PF_IS_W!BU45</f>
        <v>704.05826399999933</v>
      </c>
      <c r="BV33" s="68">
        <f>$D33/30*PF_IS_W!BV45</f>
        <v>704.05826399999933</v>
      </c>
      <c r="BW33" s="68">
        <f>$D33/30*PF_IS_W!BW45</f>
        <v>704.05826399999933</v>
      </c>
      <c r="BX33" s="69">
        <f>$D33/30*PF_IS_W!BX45</f>
        <v>704.05826399999933</v>
      </c>
      <c r="BY33" s="68">
        <f>$D33/30*PF_IS_W!BY45</f>
        <v>704.05826399999933</v>
      </c>
      <c r="BZ33" s="68">
        <f>$D33/30*PF_IS_W!BZ45</f>
        <v>704.05826399999933</v>
      </c>
      <c r="CA33" s="68">
        <f>$D33/30*PF_IS_W!CA45</f>
        <v>704.05826399999933</v>
      </c>
      <c r="CB33" s="68">
        <f>$D33/30*PF_IS_W!CB45</f>
        <v>704.05826399999933</v>
      </c>
      <c r="CC33" s="68">
        <f>$D33/30*PF_IS_W!CC45</f>
        <v>704.05826399999933</v>
      </c>
      <c r="CD33" s="68">
        <f>$D33/30*PF_IS_W!CD45</f>
        <v>704.05826399999933</v>
      </c>
      <c r="CE33" s="68">
        <f>$D33/30*PF_IS_W!CE45</f>
        <v>704.05826399999933</v>
      </c>
      <c r="CF33" s="68">
        <f>$D33/30*PF_IS_W!CF45</f>
        <v>704.05826399999933</v>
      </c>
      <c r="CG33" s="68">
        <f>$D33/30*PF_IS_W!CG45</f>
        <v>704.05826399999933</v>
      </c>
      <c r="CH33" s="68">
        <f>$D33/30*PF_IS_W!CH45</f>
        <v>704.05826399999933</v>
      </c>
      <c r="CI33" s="68">
        <f>$D33/30*PF_IS_W!CI45</f>
        <v>704.05826399999933</v>
      </c>
      <c r="CJ33" s="69">
        <f>$D33/30*PF_IS_W!CJ45</f>
        <v>704.05826399999933</v>
      </c>
      <c r="CK33" s="68">
        <f>$D33/30*PF_IS_W!CK45</f>
        <v>704.05826399999933</v>
      </c>
      <c r="CL33" s="68">
        <f>$D33/30*PF_IS_W!CL45</f>
        <v>704.05826399999933</v>
      </c>
      <c r="CM33" s="68">
        <f>$D33/30*PF_IS_W!CM45</f>
        <v>704.05826399999933</v>
      </c>
      <c r="CN33" s="68">
        <f>$D33/30*PF_IS_W!CN45</f>
        <v>704.05826399999933</v>
      </c>
      <c r="CO33" s="68">
        <f>$D33/30*PF_IS_W!CO45</f>
        <v>704.05826399999933</v>
      </c>
      <c r="CP33" s="68">
        <f>$D33/30*PF_IS_W!CP45</f>
        <v>704.05826399999933</v>
      </c>
      <c r="CQ33" s="68">
        <f>$D33/30*PF_IS_W!CQ45</f>
        <v>704.05826399999933</v>
      </c>
      <c r="CR33" s="68">
        <f>$D33/30*PF_IS_W!CR45</f>
        <v>704.05826399999933</v>
      </c>
      <c r="CS33" s="68">
        <f>$D33/30*PF_IS_W!CS45</f>
        <v>704.05826399999933</v>
      </c>
      <c r="CT33" s="68">
        <f>$D33/30*PF_IS_W!CT45</f>
        <v>704.05826399999933</v>
      </c>
      <c r="CU33" s="68">
        <f>$D33/30*PF_IS_W!CU45</f>
        <v>704.05826399999933</v>
      </c>
      <c r="CV33" s="69">
        <f>$D33/30*PF_IS_W!CV45</f>
        <v>704.05826399999933</v>
      </c>
      <c r="CW33" s="68">
        <f>$D33/30*PF_IS_W!CW45</f>
        <v>704.05826399999933</v>
      </c>
      <c r="CX33" s="68">
        <f>$D33/30*PF_IS_W!CX45</f>
        <v>704.05826399999933</v>
      </c>
      <c r="CY33" s="68">
        <f>$D33/30*PF_IS_W!CY45</f>
        <v>704.05826399999933</v>
      </c>
      <c r="CZ33" s="68">
        <f>$D33/30*PF_IS_W!CZ45</f>
        <v>704.05826399999933</v>
      </c>
      <c r="DA33" s="68">
        <f>$D33/30*PF_IS_W!DA45</f>
        <v>704.05826399999933</v>
      </c>
      <c r="DB33" s="68">
        <f>$D33/30*PF_IS_W!DB45</f>
        <v>704.05826399999933</v>
      </c>
      <c r="DC33" s="68">
        <f>$D33/30*PF_IS_W!DC45</f>
        <v>704.05826399999933</v>
      </c>
      <c r="DD33" s="68">
        <f>$D33/30*PF_IS_W!DD45</f>
        <v>704.05826399999933</v>
      </c>
      <c r="DE33" s="68">
        <f>$D33/30*PF_IS_W!DE45</f>
        <v>704.05826399999933</v>
      </c>
      <c r="DF33" s="68">
        <f>$D33/30*PF_IS_W!DF45</f>
        <v>704.05826399999933</v>
      </c>
      <c r="DG33" s="68">
        <f>$D33/30*PF_IS_W!DG45</f>
        <v>704.05826399999933</v>
      </c>
      <c r="DH33" s="69">
        <f>$D33/30*PF_IS_W!DH45</f>
        <v>704.05826399999933</v>
      </c>
      <c r="DI33" s="68">
        <f>$D33/30*PF_IS_W!DI45</f>
        <v>704.05826399999933</v>
      </c>
      <c r="DJ33" s="68">
        <f>$D33/30*PF_IS_W!DJ45</f>
        <v>704.05826399999933</v>
      </c>
      <c r="DK33" s="68">
        <f>$D33/30*PF_IS_W!DK45</f>
        <v>704.05826399999933</v>
      </c>
      <c r="DL33" s="68">
        <f>$D33/30*PF_IS_W!DL45</f>
        <v>704.05826399999933</v>
      </c>
      <c r="DM33" s="68">
        <f>$D33/30*PF_IS_W!DM45</f>
        <v>704.05826399999933</v>
      </c>
      <c r="DN33" s="68">
        <f>$D33/30*PF_IS_W!DN45</f>
        <v>704.05826399999933</v>
      </c>
      <c r="DO33" s="68">
        <f>$D33/30*PF_IS_W!DO45</f>
        <v>704.05826399999933</v>
      </c>
      <c r="DP33" s="68">
        <f>$D33/30*PF_IS_W!DP45</f>
        <v>704.05826399999933</v>
      </c>
      <c r="DQ33" s="68">
        <f>$D33/30*PF_IS_W!DQ45</f>
        <v>704.05826399999933</v>
      </c>
      <c r="DR33" s="68">
        <f>$D33/30*PF_IS_W!DR45</f>
        <v>704.05826399999933</v>
      </c>
      <c r="DS33" s="68">
        <f>$D33/30*PF_IS_W!DS45</f>
        <v>704.05826399999933</v>
      </c>
      <c r="DT33" s="285">
        <f>$D33/30*PF_IS_W!DT45</f>
        <v>704.05826399999933</v>
      </c>
      <c r="DU33" s="71">
        <f t="shared" si="24"/>
        <v>201.15950400000003</v>
      </c>
      <c r="DV33" s="71">
        <f t="shared" si="24"/>
        <v>553.18863599999975</v>
      </c>
      <c r="DW33" s="71">
        <f t="shared" si="24"/>
        <v>704.05826399999933</v>
      </c>
      <c r="DX33" s="71">
        <f t="shared" si="24"/>
        <v>704.05826399999933</v>
      </c>
      <c r="DY33" s="71">
        <f t="shared" si="24"/>
        <v>704.05826399999933</v>
      </c>
      <c r="DZ33" s="71">
        <f t="shared" si="24"/>
        <v>704.05826399999933</v>
      </c>
      <c r="EA33" s="71">
        <f t="shared" si="24"/>
        <v>704.05826399999933</v>
      </c>
      <c r="EB33" s="71">
        <f t="shared" si="24"/>
        <v>704.05826399999933</v>
      </c>
      <c r="EC33" s="71">
        <f t="shared" si="24"/>
        <v>704.05826399999933</v>
      </c>
      <c r="ED33" s="72">
        <f t="shared" si="24"/>
        <v>704.05826399999933</v>
      </c>
    </row>
    <row r="34" spans="2:134">
      <c r="B34" s="286" t="s">
        <v>60</v>
      </c>
      <c r="C34" s="287"/>
      <c r="D34" s="287">
        <v>117.7</v>
      </c>
      <c r="E34" s="84">
        <f>$D34/30*(Capex_W!E71+Capex_W!E81)</f>
        <v>0</v>
      </c>
      <c r="F34" s="84">
        <f>$D34/30*(Capex_W!F71+Capex_W!F81)</f>
        <v>0</v>
      </c>
      <c r="G34" s="84">
        <f>$D34/30*(Capex_W!G71+Capex_W!G81)</f>
        <v>0</v>
      </c>
      <c r="H34" s="84">
        <f>$D34/30*(Capex_W!H71+Capex_W!H81)</f>
        <v>67918.987804537028</v>
      </c>
      <c r="I34" s="84">
        <f>$D34/30*(Capex_W!I71+Capex_W!I81)</f>
        <v>77621.700348042315</v>
      </c>
      <c r="J34" s="84">
        <f>$D34/30*(Capex_W!J71+Capex_W!J81)</f>
        <v>67918.987804537028</v>
      </c>
      <c r="K34" s="84">
        <f>$D34/30*(Capex_W!K71+Capex_W!K81)</f>
        <v>67918.987804537028</v>
      </c>
      <c r="L34" s="84">
        <f>$D34/30*(Capex_W!L71+Capex_W!L81)</f>
        <v>84260.799540042324</v>
      </c>
      <c r="M34" s="84">
        <f>$D34/30*(Capex_W!M71+Capex_W!M81)</f>
        <v>74558.086996537022</v>
      </c>
      <c r="N34" s="84">
        <f>$D34/30*(Capex_W!N71+Capex_W!N81)</f>
        <v>77792.324511038794</v>
      </c>
      <c r="O34" s="84">
        <f>$D34/30*(Capex_W!O71+Capex_W!O81)</f>
        <v>77792.324511038794</v>
      </c>
      <c r="P34" s="85">
        <f>$D34/30*(Capex_W!P71+Capex_W!P81)</f>
        <v>81026.562025540567</v>
      </c>
      <c r="Q34" s="84">
        <f>$D34/30*(Capex_W!Q71+Capex_W!Q81)</f>
        <v>104356.0102737081</v>
      </c>
      <c r="R34" s="84">
        <f>$D34/30*(Capex_W!R71+Capex_W!R81)</f>
        <v>124259.0103629497</v>
      </c>
      <c r="S34" s="84">
        <f>$D34/30*(Capex_W!S71+Capex_W!S81)</f>
        <v>109331.76029601849</v>
      </c>
      <c r="T34" s="84">
        <f>$D34/30*(Capex_W!T71+Capex_W!T81)</f>
        <v>114307.5103183289</v>
      </c>
      <c r="U34" s="84">
        <f>$D34/30*(Capex_W!U71+Capex_W!U81)</f>
        <v>124259.0103629497</v>
      </c>
      <c r="V34" s="84">
        <f>$D34/30*(Capex_W!V71+Capex_W!V81)</f>
        <v>104356.0102737081</v>
      </c>
      <c r="W34" s="84">
        <f>$D34/30*(Capex_W!W71+Capex_W!W81)</f>
        <v>114307.5103183289</v>
      </c>
      <c r="X34" s="84">
        <f>$D34/30*(Capex_W!X71+Capex_W!X81)</f>
        <v>119283.2603406393</v>
      </c>
      <c r="Y34" s="84">
        <f>$D34/30*(Capex_W!Y71+Capex_W!Y81)</f>
        <v>104356.0102737081</v>
      </c>
      <c r="Z34" s="84">
        <f>$D34/30*(Capex_W!Z71+Capex_W!Z81)</f>
        <v>114307.5103183289</v>
      </c>
      <c r="AA34" s="84">
        <f>$D34/30*(Capex_W!AA71+Capex_W!AA81)</f>
        <v>114307.5103183289</v>
      </c>
      <c r="AB34" s="85">
        <f>$D34/30*(Capex_W!AB71+Capex_W!AB81)</f>
        <v>114307.5103183289</v>
      </c>
      <c r="AC34" s="84">
        <f>$D34/30*(Capex_W!AC71+Capex_W!AC81)</f>
        <v>45114.956190484343</v>
      </c>
      <c r="AD34" s="84">
        <f>$D34/30*(Capex_W!AD71+Capex_W!AD81)</f>
        <v>2074.7184975</v>
      </c>
      <c r="AE34" s="84">
        <f>$D34/30*(Capex_W!AE71+Capex_W!AE81)</f>
        <v>2074.7184975</v>
      </c>
      <c r="AF34" s="84">
        <f>$D34/30*(Capex_W!AF71+Capex_W!AF81)</f>
        <v>2074.7184975</v>
      </c>
      <c r="AG34" s="84">
        <f>$D34/30*(Capex_W!AG71+Capex_W!AG81)</f>
        <v>2074.7184975</v>
      </c>
      <c r="AH34" s="84">
        <f>$D34/30*(Capex_W!AH71+Capex_W!AH81)</f>
        <v>2074.7184975</v>
      </c>
      <c r="AI34" s="84">
        <f>$D34/30*(Capex_W!AI71+Capex_W!AI81)</f>
        <v>2074.7184975</v>
      </c>
      <c r="AJ34" s="84">
        <f>$D34/30*(Capex_W!AJ71+Capex_W!AJ81)</f>
        <v>2074.7184975</v>
      </c>
      <c r="AK34" s="84">
        <f>$D34/30*(Capex_W!AK71+Capex_W!AK81)</f>
        <v>2074.7184975</v>
      </c>
      <c r="AL34" s="84">
        <f>$D34/30*(Capex_W!AL71+Capex_W!AL81)</f>
        <v>2074.7184975</v>
      </c>
      <c r="AM34" s="84">
        <f>$D34/30*(Capex_W!AM71+Capex_W!AM81)</f>
        <v>2074.7184975</v>
      </c>
      <c r="AN34" s="85">
        <f>$D34/30*(Capex_W!AN71+Capex_W!AN81)</f>
        <v>2074.7184975</v>
      </c>
      <c r="AO34" s="84">
        <f>$D34/30*(Capex_W!AO71+Capex_W!AO81)</f>
        <v>0</v>
      </c>
      <c r="AP34" s="84">
        <f>$D34/30*(Capex_W!AP71+Capex_W!AP81)</f>
        <v>0</v>
      </c>
      <c r="AQ34" s="84">
        <f>$D34/30*(Capex_W!AQ71+Capex_W!AQ81)</f>
        <v>0</v>
      </c>
      <c r="AR34" s="84">
        <f>$D34/30*(Capex_W!AR71+Capex_W!AR81)</f>
        <v>0</v>
      </c>
      <c r="AS34" s="84">
        <f>$D34/30*(Capex_W!AS71+Capex_W!AS81)</f>
        <v>0</v>
      </c>
      <c r="AT34" s="84">
        <f>$D34/30*(Capex_W!AT71+Capex_W!AT81)</f>
        <v>0</v>
      </c>
      <c r="AU34" s="84">
        <f>$D34/30*(Capex_W!AU71+Capex_W!AU81)</f>
        <v>0</v>
      </c>
      <c r="AV34" s="84">
        <f>$D34/30*(Capex_W!AV71+Capex_W!AV81)</f>
        <v>0</v>
      </c>
      <c r="AW34" s="84">
        <f>$D34/30*(Capex_W!AW71+Capex_W!AW81)</f>
        <v>0</v>
      </c>
      <c r="AX34" s="84">
        <f>$D34/30*(Capex_W!AX71+Capex_W!AX81)</f>
        <v>0</v>
      </c>
      <c r="AY34" s="84">
        <f>$D34/30*(Capex_W!AY71+Capex_W!AY81)</f>
        <v>0</v>
      </c>
      <c r="AZ34" s="85">
        <f>$D34/30*(Capex_W!AZ71+Capex_W!AZ81)</f>
        <v>0</v>
      </c>
      <c r="BA34" s="84">
        <f>$D34/30*(Capex_W!BA71+Capex_W!BA81)</f>
        <v>0</v>
      </c>
      <c r="BB34" s="84">
        <f>$D34/30*(Capex_W!BB71+Capex_W!BB81)</f>
        <v>0</v>
      </c>
      <c r="BC34" s="84">
        <f>$D34/30*(Capex_W!BC71+Capex_W!BC81)</f>
        <v>0</v>
      </c>
      <c r="BD34" s="84">
        <f>$D34/30*(Capex_W!BD71+Capex_W!BD81)</f>
        <v>0</v>
      </c>
      <c r="BE34" s="84">
        <f>$D34/30*(Capex_W!BE71+Capex_W!BE81)</f>
        <v>0</v>
      </c>
      <c r="BF34" s="84">
        <f>$D34/30*(Capex_W!BF71+Capex_W!BF81)</f>
        <v>0</v>
      </c>
      <c r="BG34" s="84">
        <f>$D34/30*(Capex_W!BG71+Capex_W!BG81)</f>
        <v>0</v>
      </c>
      <c r="BH34" s="84">
        <f>$D34/30*(Capex_W!BH71+Capex_W!BH81)</f>
        <v>0</v>
      </c>
      <c r="BI34" s="84">
        <f>$D34/30*(Capex_W!BI71+Capex_W!BI81)</f>
        <v>0</v>
      </c>
      <c r="BJ34" s="84">
        <f>$D34/30*(Capex_W!BJ71+Capex_W!BJ81)</f>
        <v>0</v>
      </c>
      <c r="BK34" s="84">
        <f>$D34/30*(Capex_W!BK71+Capex_W!BK81)</f>
        <v>0</v>
      </c>
      <c r="BL34" s="85">
        <f>$D34/30*(Capex_W!BL71+Capex_W!BL81)</f>
        <v>0</v>
      </c>
      <c r="BM34" s="84">
        <f>$D34/30*(Capex_W!BM71+Capex_W!BM81)</f>
        <v>0</v>
      </c>
      <c r="BN34" s="84">
        <f>$D34/30*(Capex_W!BN71+Capex_W!BN81)</f>
        <v>0</v>
      </c>
      <c r="BO34" s="84">
        <f>$D34/30*(Capex_W!BO71+Capex_W!BO81)</f>
        <v>0</v>
      </c>
      <c r="BP34" s="84">
        <f>$D34/30*(Capex_W!BP71+Capex_W!BP81)</f>
        <v>0</v>
      </c>
      <c r="BQ34" s="84">
        <f>$D34/30*(Capex_W!BQ71+Capex_W!BQ81)</f>
        <v>0</v>
      </c>
      <c r="BR34" s="84">
        <f>$D34/30*(Capex_W!BR71+Capex_W!BR81)</f>
        <v>0</v>
      </c>
      <c r="BS34" s="84">
        <f>$D34/30*(Capex_W!BS71+Capex_W!BS81)</f>
        <v>0</v>
      </c>
      <c r="BT34" s="84">
        <f>$D34/30*(Capex_W!BT71+Capex_W!BT81)</f>
        <v>0</v>
      </c>
      <c r="BU34" s="84">
        <f>$D34/30*(Capex_W!BU71+Capex_W!BU81)</f>
        <v>0</v>
      </c>
      <c r="BV34" s="84">
        <f>$D34/30*(Capex_W!BV71+Capex_W!BV81)</f>
        <v>0</v>
      </c>
      <c r="BW34" s="84">
        <f>$D34/30*(Capex_W!BW71+Capex_W!BW81)</f>
        <v>0</v>
      </c>
      <c r="BX34" s="85">
        <f>$D34/30*(Capex_W!BX71+Capex_W!BX81)</f>
        <v>0</v>
      </c>
      <c r="BY34" s="84">
        <f>$D34/30*(Capex_W!BY71+Capex_W!BY81)</f>
        <v>0</v>
      </c>
      <c r="BZ34" s="84">
        <f>$D34/30*(Capex_W!BZ71+Capex_W!BZ81)</f>
        <v>0</v>
      </c>
      <c r="CA34" s="84">
        <f>$D34/30*(Capex_W!CA71+Capex_W!CA81)</f>
        <v>0</v>
      </c>
      <c r="CB34" s="84">
        <f>$D34/30*(Capex_W!CB71+Capex_W!CB81)</f>
        <v>0</v>
      </c>
      <c r="CC34" s="84">
        <f>$D34/30*(Capex_W!CC71+Capex_W!CC81)</f>
        <v>0</v>
      </c>
      <c r="CD34" s="84">
        <f>$D34/30*(Capex_W!CD71+Capex_W!CD81)</f>
        <v>0</v>
      </c>
      <c r="CE34" s="84">
        <f>$D34/30*(Capex_W!CE71+Capex_W!CE81)</f>
        <v>0</v>
      </c>
      <c r="CF34" s="84">
        <f>$D34/30*(Capex_W!CF71+Capex_W!CF81)</f>
        <v>0</v>
      </c>
      <c r="CG34" s="84">
        <f>$D34/30*(Capex_W!CG71+Capex_W!CG81)</f>
        <v>0</v>
      </c>
      <c r="CH34" s="84">
        <f>$D34/30*(Capex_W!CH71+Capex_W!CH81)</f>
        <v>0</v>
      </c>
      <c r="CI34" s="84">
        <f>$D34/30*(Capex_W!CI71+Capex_W!CI81)</f>
        <v>0</v>
      </c>
      <c r="CJ34" s="85">
        <f>$D34/30*(Capex_W!CJ71+Capex_W!CJ81)</f>
        <v>0</v>
      </c>
      <c r="CK34" s="84">
        <f>$D34/30*(Capex_W!CK71+Capex_W!CK81)</f>
        <v>0</v>
      </c>
      <c r="CL34" s="84">
        <f>$D34/30*(Capex_W!CL71+Capex_W!CL81)</f>
        <v>0</v>
      </c>
      <c r="CM34" s="84">
        <f>$D34/30*(Capex_W!CM71+Capex_W!CM81)</f>
        <v>0</v>
      </c>
      <c r="CN34" s="84">
        <f>$D34/30*(Capex_W!CN71+Capex_W!CN81)</f>
        <v>0</v>
      </c>
      <c r="CO34" s="84">
        <f>$D34/30*(Capex_W!CO71+Capex_W!CO81)</f>
        <v>0</v>
      </c>
      <c r="CP34" s="84">
        <f>$D34/30*(Capex_W!CP71+Capex_W!CP81)</f>
        <v>0</v>
      </c>
      <c r="CQ34" s="84">
        <f>$D34/30*(Capex_W!CQ71+Capex_W!CQ81)</f>
        <v>0</v>
      </c>
      <c r="CR34" s="84">
        <f>$D34/30*(Capex_W!CR71+Capex_W!CR81)</f>
        <v>0</v>
      </c>
      <c r="CS34" s="84">
        <f>$D34/30*(Capex_W!CS71+Capex_W!CS81)</f>
        <v>0</v>
      </c>
      <c r="CT34" s="84">
        <f>$D34/30*(Capex_W!CT71+Capex_W!CT81)</f>
        <v>0</v>
      </c>
      <c r="CU34" s="84">
        <f>$D34/30*(Capex_W!CU71+Capex_W!CU81)</f>
        <v>0</v>
      </c>
      <c r="CV34" s="85">
        <f>$D34/30*(Capex_W!CV71+Capex_W!CV81)</f>
        <v>0</v>
      </c>
      <c r="CW34" s="84">
        <f>$D34/30*(Capex_W!CW71+Capex_W!CW81)</f>
        <v>0</v>
      </c>
      <c r="CX34" s="84">
        <f>$D34/30*(Capex_W!CX71+Capex_W!CX81)</f>
        <v>0</v>
      </c>
      <c r="CY34" s="84">
        <f>$D34/30*(Capex_W!CY71+Capex_W!CY81)</f>
        <v>0</v>
      </c>
      <c r="CZ34" s="84">
        <f>$D34/30*(Capex_W!CZ71+Capex_W!CZ81)</f>
        <v>0</v>
      </c>
      <c r="DA34" s="84">
        <f>$D34/30*(Capex_W!DA71+Capex_W!DA81)</f>
        <v>0</v>
      </c>
      <c r="DB34" s="84">
        <f>$D34/30*(Capex_W!DB71+Capex_W!DB81)</f>
        <v>0</v>
      </c>
      <c r="DC34" s="84">
        <f>$D34/30*(Capex_W!DC71+Capex_W!DC81)</f>
        <v>0</v>
      </c>
      <c r="DD34" s="84">
        <f>$D34/30*(Capex_W!DD71+Capex_W!DD81)</f>
        <v>0</v>
      </c>
      <c r="DE34" s="84">
        <f>$D34/30*(Capex_W!DE71+Capex_W!DE81)</f>
        <v>0</v>
      </c>
      <c r="DF34" s="84">
        <f>$D34/30*(Capex_W!DF71+Capex_W!DF81)</f>
        <v>0</v>
      </c>
      <c r="DG34" s="84">
        <f>$D34/30*(Capex_W!DG71+Capex_W!DG81)</f>
        <v>0</v>
      </c>
      <c r="DH34" s="85">
        <f>$D34/30*(Capex_W!DH71+Capex_W!DH81)</f>
        <v>0</v>
      </c>
      <c r="DI34" s="84">
        <f>$D34/30*(Capex_W!DI71+Capex_W!DI81)</f>
        <v>0</v>
      </c>
      <c r="DJ34" s="84">
        <f>$D34/30*(Capex_W!DJ71+Capex_W!DJ81)</f>
        <v>0</v>
      </c>
      <c r="DK34" s="84">
        <f>$D34/30*(Capex_W!DK71+Capex_W!DK81)</f>
        <v>0</v>
      </c>
      <c r="DL34" s="84">
        <f>$D34/30*(Capex_W!DL71+Capex_W!DL81)</f>
        <v>0</v>
      </c>
      <c r="DM34" s="84">
        <f>$D34/30*(Capex_W!DM71+Capex_W!DM81)</f>
        <v>0</v>
      </c>
      <c r="DN34" s="84">
        <f>$D34/30*(Capex_W!DN71+Capex_W!DN81)</f>
        <v>0</v>
      </c>
      <c r="DO34" s="84">
        <f>$D34/30*(Capex_W!DO71+Capex_W!DO81)</f>
        <v>0</v>
      </c>
      <c r="DP34" s="84">
        <f>$D34/30*(Capex_W!DP71+Capex_W!DP81)</f>
        <v>0</v>
      </c>
      <c r="DQ34" s="84">
        <f>$D34/30*(Capex_W!DQ71+Capex_W!DQ81)</f>
        <v>0</v>
      </c>
      <c r="DR34" s="84">
        <f>$D34/30*(Capex_W!DR71+Capex_W!DR81)</f>
        <v>0</v>
      </c>
      <c r="DS34" s="84">
        <f>$D34/30*(Capex_W!DS71+Capex_W!DS81)</f>
        <v>0</v>
      </c>
      <c r="DT34" s="288">
        <f>$D34/30*(Capex_W!DT71+Capex_W!DT81)</f>
        <v>0</v>
      </c>
      <c r="DU34" s="87">
        <f t="shared" si="24"/>
        <v>81026.562025540567</v>
      </c>
      <c r="DV34" s="87">
        <f t="shared" si="24"/>
        <v>114307.5103183289</v>
      </c>
      <c r="DW34" s="87">
        <f t="shared" si="24"/>
        <v>2074.7184975</v>
      </c>
      <c r="DX34" s="87">
        <f t="shared" si="24"/>
        <v>0</v>
      </c>
      <c r="DY34" s="87">
        <f t="shared" si="24"/>
        <v>0</v>
      </c>
      <c r="DZ34" s="87">
        <f t="shared" si="24"/>
        <v>0</v>
      </c>
      <c r="EA34" s="87">
        <f t="shared" si="24"/>
        <v>0</v>
      </c>
      <c r="EB34" s="87">
        <f t="shared" si="24"/>
        <v>0</v>
      </c>
      <c r="EC34" s="87">
        <f t="shared" si="24"/>
        <v>0</v>
      </c>
      <c r="ED34" s="90">
        <f t="shared" si="24"/>
        <v>0</v>
      </c>
    </row>
    <row r="35" spans="2:134">
      <c r="B35" s="281" t="s">
        <v>61</v>
      </c>
      <c r="C35" s="73"/>
      <c r="D35" s="73"/>
      <c r="E35" s="68">
        <f>SUBTOTAL(9,E32:E34)</f>
        <v>0</v>
      </c>
      <c r="F35" s="68">
        <f t="shared" ref="F35:BQ35" si="25">SUBTOTAL(9,F32:F34)</f>
        <v>0</v>
      </c>
      <c r="G35" s="68">
        <f t="shared" si="25"/>
        <v>0</v>
      </c>
      <c r="H35" s="68">
        <f t="shared" si="25"/>
        <v>67918.987804537028</v>
      </c>
      <c r="I35" s="68">
        <f t="shared" si="25"/>
        <v>77621.700348042315</v>
      </c>
      <c r="J35" s="68">
        <f t="shared" si="25"/>
        <v>67918.987804537028</v>
      </c>
      <c r="K35" s="68">
        <f t="shared" si="25"/>
        <v>67918.987804537028</v>
      </c>
      <c r="L35" s="68">
        <f t="shared" si="25"/>
        <v>84301.031440842329</v>
      </c>
      <c r="M35" s="68">
        <f t="shared" si="25"/>
        <v>74638.550798137017</v>
      </c>
      <c r="N35" s="68">
        <f t="shared" si="25"/>
        <v>77913.020213438795</v>
      </c>
      <c r="O35" s="68">
        <f t="shared" si="25"/>
        <v>77953.2521142388</v>
      </c>
      <c r="P35" s="69">
        <f t="shared" si="25"/>
        <v>81227.721529540562</v>
      </c>
      <c r="Q35" s="68">
        <f t="shared" si="25"/>
        <v>104586.50553870811</v>
      </c>
      <c r="R35" s="68">
        <f t="shared" si="25"/>
        <v>124518.84138894972</v>
      </c>
      <c r="S35" s="68">
        <f t="shared" si="25"/>
        <v>109620.9270830185</v>
      </c>
      <c r="T35" s="68">
        <f t="shared" si="25"/>
        <v>114626.01286632891</v>
      </c>
      <c r="U35" s="68">
        <f t="shared" si="25"/>
        <v>124606.84867194972</v>
      </c>
      <c r="V35" s="68">
        <f t="shared" si="25"/>
        <v>104733.18434370811</v>
      </c>
      <c r="W35" s="68">
        <f t="shared" si="25"/>
        <v>114714.02014932891</v>
      </c>
      <c r="X35" s="68">
        <f t="shared" si="25"/>
        <v>119719.10593263932</v>
      </c>
      <c r="Y35" s="68">
        <f t="shared" si="25"/>
        <v>104821.19162670811</v>
      </c>
      <c r="Z35" s="68">
        <f t="shared" si="25"/>
        <v>114802.0274323289</v>
      </c>
      <c r="AA35" s="68">
        <f t="shared" si="25"/>
        <v>114831.36319332891</v>
      </c>
      <c r="AB35" s="69">
        <f t="shared" si="25"/>
        <v>114860.69895432891</v>
      </c>
      <c r="AC35" s="68">
        <f t="shared" si="25"/>
        <v>45680.717295484348</v>
      </c>
      <c r="AD35" s="68">
        <f t="shared" si="25"/>
        <v>2653.0520715000071</v>
      </c>
      <c r="AE35" s="68">
        <f t="shared" si="25"/>
        <v>2665.6245404999872</v>
      </c>
      <c r="AF35" s="68">
        <f t="shared" si="25"/>
        <v>2678.1970095000124</v>
      </c>
      <c r="AG35" s="68">
        <f t="shared" si="25"/>
        <v>2690.7694785000126</v>
      </c>
      <c r="AH35" s="68">
        <f t="shared" si="25"/>
        <v>2703.3419475000005</v>
      </c>
      <c r="AI35" s="68">
        <f t="shared" si="25"/>
        <v>2715.9144164999971</v>
      </c>
      <c r="AJ35" s="68">
        <f t="shared" si="25"/>
        <v>2728.4868855000059</v>
      </c>
      <c r="AK35" s="68">
        <f t="shared" si="25"/>
        <v>2741.0593545000056</v>
      </c>
      <c r="AL35" s="68">
        <f t="shared" si="25"/>
        <v>2753.6318234999894</v>
      </c>
      <c r="AM35" s="68">
        <f t="shared" si="25"/>
        <v>2766.2042924999851</v>
      </c>
      <c r="AN35" s="69">
        <f t="shared" si="25"/>
        <v>2778.7767614999848</v>
      </c>
      <c r="AO35" s="68">
        <f t="shared" si="25"/>
        <v>704.05826399999114</v>
      </c>
      <c r="AP35" s="68">
        <f t="shared" si="25"/>
        <v>704.05826400001297</v>
      </c>
      <c r="AQ35" s="68">
        <f t="shared" si="25"/>
        <v>704.05826399999478</v>
      </c>
      <c r="AR35" s="68">
        <f t="shared" si="25"/>
        <v>704.05826399998932</v>
      </c>
      <c r="AS35" s="68">
        <f t="shared" si="25"/>
        <v>704.05826400000024</v>
      </c>
      <c r="AT35" s="68">
        <f t="shared" si="25"/>
        <v>704.0582639999966</v>
      </c>
      <c r="AU35" s="68">
        <f t="shared" si="25"/>
        <v>704.05826399999296</v>
      </c>
      <c r="AV35" s="68">
        <f t="shared" si="25"/>
        <v>704.0582639999966</v>
      </c>
      <c r="AW35" s="68">
        <f t="shared" si="25"/>
        <v>704.05826400001024</v>
      </c>
      <c r="AX35" s="68">
        <f t="shared" si="25"/>
        <v>704.05826399998841</v>
      </c>
      <c r="AY35" s="68">
        <f t="shared" si="25"/>
        <v>704.05826400001479</v>
      </c>
      <c r="AZ35" s="69">
        <f t="shared" si="25"/>
        <v>704.05826400000024</v>
      </c>
      <c r="BA35" s="68">
        <f t="shared" si="25"/>
        <v>704.0582639999875</v>
      </c>
      <c r="BB35" s="68">
        <f t="shared" si="25"/>
        <v>704.0582639999875</v>
      </c>
      <c r="BC35" s="68">
        <f t="shared" si="25"/>
        <v>704.05826399999842</v>
      </c>
      <c r="BD35" s="68">
        <f t="shared" si="25"/>
        <v>704.05826399998296</v>
      </c>
      <c r="BE35" s="68">
        <f t="shared" si="25"/>
        <v>704.05826400001024</v>
      </c>
      <c r="BF35" s="68">
        <f t="shared" si="25"/>
        <v>704.05826399999387</v>
      </c>
      <c r="BG35" s="68">
        <f t="shared" si="25"/>
        <v>704.05826400002752</v>
      </c>
      <c r="BH35" s="68">
        <f t="shared" si="25"/>
        <v>704.05826400001297</v>
      </c>
      <c r="BI35" s="68">
        <f t="shared" si="25"/>
        <v>704.05826400002661</v>
      </c>
      <c r="BJ35" s="68">
        <f t="shared" si="25"/>
        <v>704.05826399998841</v>
      </c>
      <c r="BK35" s="68">
        <f t="shared" si="25"/>
        <v>704.05826400002206</v>
      </c>
      <c r="BL35" s="69">
        <f t="shared" si="25"/>
        <v>704.05826399997477</v>
      </c>
      <c r="BM35" s="68">
        <f t="shared" si="25"/>
        <v>704.05826399998659</v>
      </c>
      <c r="BN35" s="68">
        <f t="shared" si="25"/>
        <v>704.05826400000751</v>
      </c>
      <c r="BO35" s="68">
        <f t="shared" si="25"/>
        <v>704.05826399998568</v>
      </c>
      <c r="BP35" s="68">
        <f t="shared" si="25"/>
        <v>704.0582640000066</v>
      </c>
      <c r="BQ35" s="68">
        <f t="shared" si="25"/>
        <v>704.05826400001661</v>
      </c>
      <c r="BR35" s="68">
        <f t="shared" ref="BR35:DT35" si="26">SUBTOTAL(9,BR32:BR34)</f>
        <v>704.05826399998932</v>
      </c>
      <c r="BS35" s="68">
        <f t="shared" si="26"/>
        <v>704.05826400002661</v>
      </c>
      <c r="BT35" s="68">
        <f t="shared" si="26"/>
        <v>704.05826399999842</v>
      </c>
      <c r="BU35" s="68">
        <f t="shared" si="26"/>
        <v>704.05826399999842</v>
      </c>
      <c r="BV35" s="68">
        <f t="shared" si="26"/>
        <v>704.05826399998841</v>
      </c>
      <c r="BW35" s="68">
        <f t="shared" si="26"/>
        <v>704.05826400002752</v>
      </c>
      <c r="BX35" s="69">
        <f t="shared" si="26"/>
        <v>704.05826399998386</v>
      </c>
      <c r="BY35" s="68">
        <f t="shared" si="26"/>
        <v>704.05826399999114</v>
      </c>
      <c r="BZ35" s="68">
        <f t="shared" si="26"/>
        <v>704.05826400002206</v>
      </c>
      <c r="CA35" s="68">
        <f t="shared" si="26"/>
        <v>704.05826400001115</v>
      </c>
      <c r="CB35" s="68">
        <f t="shared" si="26"/>
        <v>704.05826399998932</v>
      </c>
      <c r="CC35" s="68">
        <f t="shared" si="26"/>
        <v>704.05826399997841</v>
      </c>
      <c r="CD35" s="68">
        <f t="shared" si="26"/>
        <v>704.05826400001479</v>
      </c>
      <c r="CE35" s="68">
        <f t="shared" si="26"/>
        <v>704.05826400000205</v>
      </c>
      <c r="CF35" s="68">
        <f t="shared" si="26"/>
        <v>704.05826400001843</v>
      </c>
      <c r="CG35" s="68">
        <f t="shared" si="26"/>
        <v>704.05826399997295</v>
      </c>
      <c r="CH35" s="68">
        <f t="shared" si="26"/>
        <v>704.05826399997659</v>
      </c>
      <c r="CI35" s="68">
        <f t="shared" si="26"/>
        <v>704.05826400000387</v>
      </c>
      <c r="CJ35" s="69">
        <f t="shared" si="26"/>
        <v>704.0582639999875</v>
      </c>
      <c r="CK35" s="68">
        <f t="shared" si="26"/>
        <v>704.0582639999966</v>
      </c>
      <c r="CL35" s="68">
        <f t="shared" si="26"/>
        <v>704.05826400000933</v>
      </c>
      <c r="CM35" s="68">
        <f t="shared" si="26"/>
        <v>704.05826400000933</v>
      </c>
      <c r="CN35" s="68">
        <f t="shared" si="26"/>
        <v>704.05826400001479</v>
      </c>
      <c r="CO35" s="68">
        <f t="shared" si="26"/>
        <v>704.0582640000257</v>
      </c>
      <c r="CP35" s="68">
        <f t="shared" si="26"/>
        <v>704.05826400002024</v>
      </c>
      <c r="CQ35" s="68">
        <f t="shared" si="26"/>
        <v>704.05826399998386</v>
      </c>
      <c r="CR35" s="68">
        <f t="shared" si="26"/>
        <v>704.05826399998386</v>
      </c>
      <c r="CS35" s="68">
        <f t="shared" si="26"/>
        <v>704.05826400001843</v>
      </c>
      <c r="CT35" s="68">
        <f t="shared" si="26"/>
        <v>704.0582639999875</v>
      </c>
      <c r="CU35" s="68">
        <f t="shared" si="26"/>
        <v>704.05826400001479</v>
      </c>
      <c r="CV35" s="69">
        <f t="shared" si="26"/>
        <v>704.05826400000569</v>
      </c>
      <c r="CW35" s="68">
        <f t="shared" si="26"/>
        <v>704.05826399997841</v>
      </c>
      <c r="CX35" s="68">
        <f t="shared" si="26"/>
        <v>704.05826400000933</v>
      </c>
      <c r="CY35" s="68">
        <f t="shared" si="26"/>
        <v>704.0582640000257</v>
      </c>
      <c r="CZ35" s="68">
        <f t="shared" si="26"/>
        <v>704.05826400000933</v>
      </c>
      <c r="DA35" s="68">
        <f t="shared" si="26"/>
        <v>704.0582639999875</v>
      </c>
      <c r="DB35" s="68">
        <f t="shared" si="26"/>
        <v>704.05826400000751</v>
      </c>
      <c r="DC35" s="68">
        <f t="shared" si="26"/>
        <v>704.05826400002206</v>
      </c>
      <c r="DD35" s="68">
        <f t="shared" si="26"/>
        <v>704.05826399998023</v>
      </c>
      <c r="DE35" s="68">
        <f t="shared" si="26"/>
        <v>704.05826400000387</v>
      </c>
      <c r="DF35" s="68">
        <f t="shared" si="26"/>
        <v>704.05826400000387</v>
      </c>
      <c r="DG35" s="68">
        <f t="shared" si="26"/>
        <v>704.05826399999114</v>
      </c>
      <c r="DH35" s="69">
        <f t="shared" si="26"/>
        <v>704.05826400002206</v>
      </c>
      <c r="DI35" s="68">
        <f t="shared" si="26"/>
        <v>704.05826400000569</v>
      </c>
      <c r="DJ35" s="68">
        <f t="shared" si="26"/>
        <v>704.05826400000569</v>
      </c>
      <c r="DK35" s="68">
        <f t="shared" si="26"/>
        <v>704.05826399997113</v>
      </c>
      <c r="DL35" s="68">
        <f t="shared" si="26"/>
        <v>704.05826399998568</v>
      </c>
      <c r="DM35" s="68">
        <f t="shared" si="26"/>
        <v>704.05826400000569</v>
      </c>
      <c r="DN35" s="68">
        <f t="shared" si="26"/>
        <v>704.05826400004025</v>
      </c>
      <c r="DO35" s="68">
        <f t="shared" si="26"/>
        <v>704.05826400004935</v>
      </c>
      <c r="DP35" s="68">
        <f t="shared" si="26"/>
        <v>704.05826399997841</v>
      </c>
      <c r="DQ35" s="68">
        <f t="shared" si="26"/>
        <v>704.05826400000933</v>
      </c>
      <c r="DR35" s="68">
        <f t="shared" si="26"/>
        <v>704.05826399996022</v>
      </c>
      <c r="DS35" s="68">
        <f t="shared" si="26"/>
        <v>704.05826400004207</v>
      </c>
      <c r="DT35" s="285">
        <f t="shared" si="26"/>
        <v>704.05826399996022</v>
      </c>
      <c r="DU35" s="71">
        <f t="shared" si="24"/>
        <v>81227.721529540562</v>
      </c>
      <c r="DV35" s="71">
        <f t="shared" si="24"/>
        <v>114860.69895432891</v>
      </c>
      <c r="DW35" s="71">
        <f t="shared" si="24"/>
        <v>2778.7767614999848</v>
      </c>
      <c r="DX35" s="71">
        <f t="shared" si="24"/>
        <v>704.05826400000024</v>
      </c>
      <c r="DY35" s="71">
        <f t="shared" si="24"/>
        <v>704.05826399997477</v>
      </c>
      <c r="DZ35" s="71">
        <f t="shared" si="24"/>
        <v>704.05826399998386</v>
      </c>
      <c r="EA35" s="71">
        <f t="shared" si="24"/>
        <v>704.0582639999875</v>
      </c>
      <c r="EB35" s="71">
        <f t="shared" si="24"/>
        <v>704.05826400000569</v>
      </c>
      <c r="EC35" s="71">
        <f t="shared" si="24"/>
        <v>704.05826400002206</v>
      </c>
      <c r="ED35" s="72">
        <f t="shared" si="24"/>
        <v>704.05826399996022</v>
      </c>
    </row>
    <row r="36" spans="2:134">
      <c r="B36" s="275" t="s">
        <v>62</v>
      </c>
      <c r="C36" s="276"/>
      <c r="D36" s="276"/>
      <c r="E36" s="276"/>
      <c r="F36" s="276"/>
      <c r="G36" s="276"/>
      <c r="H36" s="276"/>
      <c r="I36" s="276"/>
      <c r="J36" s="276"/>
      <c r="K36" s="276"/>
      <c r="L36" s="276"/>
      <c r="M36" s="276"/>
      <c r="N36" s="276"/>
      <c r="O36" s="276"/>
      <c r="P36" s="277"/>
      <c r="Q36" s="276"/>
      <c r="R36" s="276"/>
      <c r="S36" s="276"/>
      <c r="T36" s="276"/>
      <c r="U36" s="276"/>
      <c r="V36" s="276"/>
      <c r="W36" s="276"/>
      <c r="X36" s="276"/>
      <c r="Y36" s="276"/>
      <c r="Z36" s="276"/>
      <c r="AA36" s="276"/>
      <c r="AB36" s="277"/>
      <c r="AC36" s="276"/>
      <c r="AD36" s="276"/>
      <c r="AE36" s="276"/>
      <c r="AF36" s="276"/>
      <c r="AG36" s="276"/>
      <c r="AH36" s="276"/>
      <c r="AI36" s="276"/>
      <c r="AJ36" s="276"/>
      <c r="AK36" s="276"/>
      <c r="AL36" s="276"/>
      <c r="AM36" s="276"/>
      <c r="AN36" s="277"/>
      <c r="AO36" s="276"/>
      <c r="AP36" s="276"/>
      <c r="AQ36" s="276"/>
      <c r="AR36" s="276"/>
      <c r="AS36" s="276"/>
      <c r="AT36" s="276"/>
      <c r="AU36" s="276"/>
      <c r="AV36" s="276"/>
      <c r="AW36" s="276"/>
      <c r="AX36" s="276"/>
      <c r="AY36" s="276"/>
      <c r="AZ36" s="277"/>
      <c r="BA36" s="276"/>
      <c r="BB36" s="276"/>
      <c r="BC36" s="276"/>
      <c r="BD36" s="276"/>
      <c r="BE36" s="276"/>
      <c r="BF36" s="276"/>
      <c r="BG36" s="276"/>
      <c r="BH36" s="276"/>
      <c r="BI36" s="276"/>
      <c r="BJ36" s="276"/>
      <c r="BK36" s="276"/>
      <c r="BL36" s="277"/>
      <c r="BM36" s="276"/>
      <c r="BN36" s="276"/>
      <c r="BO36" s="276"/>
      <c r="BP36" s="276"/>
      <c r="BQ36" s="276"/>
      <c r="BR36" s="276"/>
      <c r="BS36" s="276"/>
      <c r="BT36" s="276"/>
      <c r="BU36" s="276"/>
      <c r="BV36" s="276"/>
      <c r="BW36" s="276"/>
      <c r="BX36" s="277"/>
      <c r="BY36" s="276"/>
      <c r="BZ36" s="276"/>
      <c r="CA36" s="276"/>
      <c r="CB36" s="276"/>
      <c r="CC36" s="276"/>
      <c r="CD36" s="276"/>
      <c r="CE36" s="276"/>
      <c r="CF36" s="276"/>
      <c r="CG36" s="276"/>
      <c r="CH36" s="276"/>
      <c r="CI36" s="276"/>
      <c r="CJ36" s="277"/>
      <c r="CK36" s="276"/>
      <c r="CL36" s="276"/>
      <c r="CM36" s="276"/>
      <c r="CN36" s="276"/>
      <c r="CO36" s="276"/>
      <c r="CP36" s="276"/>
      <c r="CQ36" s="276"/>
      <c r="CR36" s="276"/>
      <c r="CS36" s="276"/>
      <c r="CT36" s="276"/>
      <c r="CU36" s="276"/>
      <c r="CV36" s="277"/>
      <c r="CW36" s="276"/>
      <c r="CX36" s="276"/>
      <c r="CY36" s="276"/>
      <c r="CZ36" s="276"/>
      <c r="DA36" s="276"/>
      <c r="DB36" s="276"/>
      <c r="DC36" s="276"/>
      <c r="DD36" s="276"/>
      <c r="DE36" s="276"/>
      <c r="DF36" s="276"/>
      <c r="DG36" s="276"/>
      <c r="DH36" s="277"/>
      <c r="DI36" s="276"/>
      <c r="DJ36" s="276"/>
      <c r="DK36" s="276"/>
      <c r="DL36" s="276"/>
      <c r="DM36" s="276"/>
      <c r="DN36" s="276"/>
      <c r="DO36" s="276"/>
      <c r="DP36" s="276"/>
      <c r="DQ36" s="276"/>
      <c r="DR36" s="276"/>
      <c r="DS36" s="276"/>
      <c r="DT36" s="278"/>
      <c r="DU36" s="289"/>
      <c r="DV36" s="289"/>
      <c r="DW36" s="289"/>
      <c r="DX36" s="289"/>
      <c r="DY36" s="289"/>
      <c r="DZ36" s="289"/>
      <c r="EA36" s="289"/>
      <c r="EB36" s="289"/>
      <c r="EC36" s="289"/>
      <c r="ED36" s="290"/>
    </row>
    <row r="37" spans="2:134">
      <c r="B37" s="281" t="s">
        <v>63</v>
      </c>
      <c r="C37" s="73"/>
      <c r="D37" s="73"/>
      <c r="E37" s="68">
        <f>Capex_W!E88+Capex_W!E90</f>
        <v>0</v>
      </c>
      <c r="F37" s="68">
        <f>Capex_W!F88+Capex_W!F90</f>
        <v>0</v>
      </c>
      <c r="G37" s="68">
        <f>Capex_W!G88+Capex_W!G90</f>
        <v>0</v>
      </c>
      <c r="H37" s="68">
        <f>Capex_W!H88+Capex_W!H90</f>
        <v>29042.238827312256</v>
      </c>
      <c r="I37" s="68">
        <f>Capex_W!I88+Capex_W!I90</f>
        <v>61406.702249002454</v>
      </c>
      <c r="J37" s="68">
        <f>Capex_W!J88+Capex_W!J90</f>
        <v>90448.941076314717</v>
      </c>
      <c r="K37" s="68">
        <f>Capex_W!K88+Capex_W!K90</f>
        <v>119491.17990362697</v>
      </c>
      <c r="L37" s="68">
        <f>Capex_W!L88+Capex_W!L90</f>
        <v>147195.64332531716</v>
      </c>
      <c r="M37" s="68">
        <f>Capex_W!M88+Capex_W!M90</f>
        <v>171577.88215262941</v>
      </c>
      <c r="N37" s="68">
        <f>Capex_W!N88+Capex_W!N90</f>
        <v>197067.52917806763</v>
      </c>
      <c r="O37" s="68">
        <f>Capex_W!O88+Capex_W!O90</f>
        <v>222557.17620350589</v>
      </c>
      <c r="P37" s="69">
        <f>Capex_W!P88+Capex_W!P90</f>
        <v>249154.2314270701</v>
      </c>
      <c r="Q37" s="68">
        <f>Capex_W!Q88+Capex_W!Q90</f>
        <v>284354.99649761315</v>
      </c>
      <c r="R37" s="68">
        <f>Capex_W!R88+Capex_W!R90</f>
        <v>326370.58124893135</v>
      </c>
      <c r="S37" s="68">
        <f>Capex_W!S88+Capex_W!S90</f>
        <v>363275.05123966816</v>
      </c>
      <c r="T37" s="68">
        <f>Capex_W!T88+Capex_W!T90</f>
        <v>402078.22615059873</v>
      </c>
      <c r="U37" s="68">
        <f>Capex_W!U88+Capex_W!U90</f>
        <v>444288.81090191694</v>
      </c>
      <c r="V37" s="68">
        <f>Capex_W!V88+Capex_W!V90</f>
        <v>479684.57597245992</v>
      </c>
      <c r="W37" s="68">
        <f>Capex_W!W88+Capex_W!W90</f>
        <v>518487.75088339054</v>
      </c>
      <c r="X37" s="68">
        <f>Capex_W!X88+Capex_W!X90</f>
        <v>558994.63071451499</v>
      </c>
      <c r="Y37" s="68">
        <f>Capex_W!Y88+Capex_W!Y90</f>
        <v>594390.39578505792</v>
      </c>
      <c r="Z37" s="68">
        <f>Capex_W!Z88+Capex_W!Z90</f>
        <v>633193.57069598848</v>
      </c>
      <c r="AA37" s="68">
        <f>Capex_W!AA88+Capex_W!AA90</f>
        <v>671996.74560691905</v>
      </c>
      <c r="AB37" s="69">
        <f>Capex_W!AB88+Capex_W!AB90</f>
        <v>710799.92051784974</v>
      </c>
      <c r="AC37" s="68">
        <f>Capex_W!AC88+Capex_W!AC90</f>
        <v>725536.96807752596</v>
      </c>
      <c r="AD37" s="68">
        <f>Capex_W!AD88+Capex_W!AD90</f>
        <v>725536.96807752596</v>
      </c>
      <c r="AE37" s="68">
        <f>Capex_W!AE88+Capex_W!AE90</f>
        <v>725536.96807752596</v>
      </c>
      <c r="AF37" s="68">
        <f>Capex_W!AF88+Capex_W!AF90</f>
        <v>725536.96807752596</v>
      </c>
      <c r="AG37" s="68">
        <f>Capex_W!AG88+Capex_W!AG90</f>
        <v>725536.96807752596</v>
      </c>
      <c r="AH37" s="68">
        <f>Capex_W!AH88+Capex_W!AH90</f>
        <v>725536.96807752596</v>
      </c>
      <c r="AI37" s="68">
        <f>Capex_W!AI88+Capex_W!AI90</f>
        <v>725536.96807752596</v>
      </c>
      <c r="AJ37" s="68">
        <f>Capex_W!AJ88+Capex_W!AJ90</f>
        <v>725536.96807752596</v>
      </c>
      <c r="AK37" s="68">
        <f>Capex_W!AK88+Capex_W!AK90</f>
        <v>725536.96807752596</v>
      </c>
      <c r="AL37" s="68">
        <f>Capex_W!AL88+Capex_W!AL90</f>
        <v>725536.96807752596</v>
      </c>
      <c r="AM37" s="68">
        <f>Capex_W!AM88+Capex_W!AM90</f>
        <v>725536.96807752596</v>
      </c>
      <c r="AN37" s="69">
        <f>Capex_W!AN88+Capex_W!AN90</f>
        <v>725536.96807752596</v>
      </c>
      <c r="AO37" s="68">
        <f>Capex_W!AO88+Capex_W!AO90</f>
        <v>725536.96807752596</v>
      </c>
      <c r="AP37" s="68">
        <f>Capex_W!AP88+Capex_W!AP90</f>
        <v>725536.96807752596</v>
      </c>
      <c r="AQ37" s="68">
        <f>Capex_W!AQ88+Capex_W!AQ90</f>
        <v>725536.96807752596</v>
      </c>
      <c r="AR37" s="68">
        <f>Capex_W!AR88+Capex_W!AR90</f>
        <v>725536.96807752596</v>
      </c>
      <c r="AS37" s="68">
        <f>Capex_W!AS88+Capex_W!AS90</f>
        <v>725536.96807752596</v>
      </c>
      <c r="AT37" s="68">
        <f>Capex_W!AT88+Capex_W!AT90</f>
        <v>725536.96807752596</v>
      </c>
      <c r="AU37" s="68">
        <f>Capex_W!AU88+Capex_W!AU90</f>
        <v>725536.96807752596</v>
      </c>
      <c r="AV37" s="68">
        <f>Capex_W!AV88+Capex_W!AV90</f>
        <v>725536.96807752596</v>
      </c>
      <c r="AW37" s="68">
        <f>Capex_W!AW88+Capex_W!AW90</f>
        <v>725536.96807752596</v>
      </c>
      <c r="AX37" s="68">
        <f>Capex_W!AX88+Capex_W!AX90</f>
        <v>725536.96807752596</v>
      </c>
      <c r="AY37" s="68">
        <f>Capex_W!AY88+Capex_W!AY90</f>
        <v>725536.96807752596</v>
      </c>
      <c r="AZ37" s="69">
        <f>Capex_W!AZ88+Capex_W!AZ90</f>
        <v>725536.96807752596</v>
      </c>
      <c r="BA37" s="68">
        <f>Capex_W!BA88+Capex_W!BA90</f>
        <v>725536.96807752596</v>
      </c>
      <c r="BB37" s="68">
        <f>Capex_W!BB88+Capex_W!BB90</f>
        <v>725536.96807752596</v>
      </c>
      <c r="BC37" s="68">
        <f>Capex_W!BC88+Capex_W!BC90</f>
        <v>725536.96807752596</v>
      </c>
      <c r="BD37" s="68">
        <f>Capex_W!BD88+Capex_W!BD90</f>
        <v>725536.96807752596</v>
      </c>
      <c r="BE37" s="68">
        <f>Capex_W!BE88+Capex_W!BE90</f>
        <v>725536.96807752596</v>
      </c>
      <c r="BF37" s="68">
        <f>Capex_W!BF88+Capex_W!BF90</f>
        <v>725536.96807752596</v>
      </c>
      <c r="BG37" s="68">
        <f>Capex_W!BG88+Capex_W!BG90</f>
        <v>725536.96807752596</v>
      </c>
      <c r="BH37" s="68">
        <f>Capex_W!BH88+Capex_W!BH90</f>
        <v>725536.96807752596</v>
      </c>
      <c r="BI37" s="68">
        <f>Capex_W!BI88+Capex_W!BI90</f>
        <v>725536.96807752596</v>
      </c>
      <c r="BJ37" s="68">
        <f>Capex_W!BJ88+Capex_W!BJ90</f>
        <v>725536.96807752596</v>
      </c>
      <c r="BK37" s="68">
        <f>Capex_W!BK88+Capex_W!BK90</f>
        <v>725536.96807752596</v>
      </c>
      <c r="BL37" s="69">
        <f>Capex_W!BL88+Capex_W!BL90</f>
        <v>725536.96807752596</v>
      </c>
      <c r="BM37" s="68">
        <f>Capex_W!BM88+Capex_W!BM90</f>
        <v>725536.96807752596</v>
      </c>
      <c r="BN37" s="68">
        <f>Capex_W!BN88+Capex_W!BN90</f>
        <v>725536.96807752596</v>
      </c>
      <c r="BO37" s="68">
        <f>Capex_W!BO88+Capex_W!BO90</f>
        <v>725536.96807752596</v>
      </c>
      <c r="BP37" s="68">
        <f>Capex_W!BP88+Capex_W!BP90</f>
        <v>725536.96807752596</v>
      </c>
      <c r="BQ37" s="68">
        <f>Capex_W!BQ88+Capex_W!BQ90</f>
        <v>725536.96807752596</v>
      </c>
      <c r="BR37" s="68">
        <f>Capex_W!BR88+Capex_W!BR90</f>
        <v>725536.96807752596</v>
      </c>
      <c r="BS37" s="68">
        <f>Capex_W!BS88+Capex_W!BS90</f>
        <v>725536.96807752596</v>
      </c>
      <c r="BT37" s="68">
        <f>Capex_W!BT88+Capex_W!BT90</f>
        <v>725536.96807752596</v>
      </c>
      <c r="BU37" s="68">
        <f>Capex_W!BU88+Capex_W!BU90</f>
        <v>725536.96807752596</v>
      </c>
      <c r="BV37" s="68">
        <f>Capex_W!BV88+Capex_W!BV90</f>
        <v>725536.96807752596</v>
      </c>
      <c r="BW37" s="68">
        <f>Capex_W!BW88+Capex_W!BW90</f>
        <v>725536.96807752596</v>
      </c>
      <c r="BX37" s="69">
        <f>Capex_W!BX88+Capex_W!BX90</f>
        <v>725536.96807752596</v>
      </c>
      <c r="BY37" s="68">
        <f>Capex_W!BY88+Capex_W!BY90</f>
        <v>725536.96807752596</v>
      </c>
      <c r="BZ37" s="68">
        <f>Capex_W!BZ88+Capex_W!BZ90</f>
        <v>725536.96807752596</v>
      </c>
      <c r="CA37" s="68">
        <f>Capex_W!CA88+Capex_W!CA90</f>
        <v>725536.96807752596</v>
      </c>
      <c r="CB37" s="68">
        <f>Capex_W!CB88+Capex_W!CB90</f>
        <v>725536.96807752596</v>
      </c>
      <c r="CC37" s="68">
        <f>Capex_W!CC88+Capex_W!CC90</f>
        <v>725536.96807752596</v>
      </c>
      <c r="CD37" s="68">
        <f>Capex_W!CD88+Capex_W!CD90</f>
        <v>725536.96807752596</v>
      </c>
      <c r="CE37" s="68">
        <f>Capex_W!CE88+Capex_W!CE90</f>
        <v>725536.96807752596</v>
      </c>
      <c r="CF37" s="68">
        <f>Capex_W!CF88+Capex_W!CF90</f>
        <v>725536.96807752596</v>
      </c>
      <c r="CG37" s="68">
        <f>Capex_W!CG88+Capex_W!CG90</f>
        <v>725536.96807752596</v>
      </c>
      <c r="CH37" s="68">
        <f>Capex_W!CH88+Capex_W!CH90</f>
        <v>725536.96807752596</v>
      </c>
      <c r="CI37" s="68">
        <f>Capex_W!CI88+Capex_W!CI90</f>
        <v>725536.96807752596</v>
      </c>
      <c r="CJ37" s="69">
        <f>Capex_W!CJ88+Capex_W!CJ90</f>
        <v>725536.96807752596</v>
      </c>
      <c r="CK37" s="68">
        <f>Capex_W!CK88+Capex_W!CK90</f>
        <v>725536.96807752596</v>
      </c>
      <c r="CL37" s="68">
        <f>Capex_W!CL88+Capex_W!CL90</f>
        <v>725536.96807752596</v>
      </c>
      <c r="CM37" s="68">
        <f>Capex_W!CM88+Capex_W!CM90</f>
        <v>725536.96807752596</v>
      </c>
      <c r="CN37" s="68">
        <f>Capex_W!CN88+Capex_W!CN90</f>
        <v>725536.96807752596</v>
      </c>
      <c r="CO37" s="68">
        <f>Capex_W!CO88+Capex_W!CO90</f>
        <v>725536.96807752596</v>
      </c>
      <c r="CP37" s="68">
        <f>Capex_W!CP88+Capex_W!CP90</f>
        <v>725536.96807752596</v>
      </c>
      <c r="CQ37" s="68">
        <f>Capex_W!CQ88+Capex_W!CQ90</f>
        <v>725536.96807752596</v>
      </c>
      <c r="CR37" s="68">
        <f>Capex_W!CR88+Capex_W!CR90</f>
        <v>725536.96807752596</v>
      </c>
      <c r="CS37" s="68">
        <f>Capex_W!CS88+Capex_W!CS90</f>
        <v>725536.96807752596</v>
      </c>
      <c r="CT37" s="68">
        <f>Capex_W!CT88+Capex_W!CT90</f>
        <v>725536.96807752596</v>
      </c>
      <c r="CU37" s="68">
        <f>Capex_W!CU88+Capex_W!CU90</f>
        <v>725536.96807752596</v>
      </c>
      <c r="CV37" s="69">
        <f>Capex_W!CV88+Capex_W!CV90</f>
        <v>725536.96807752596</v>
      </c>
      <c r="CW37" s="68">
        <f>Capex_W!CW88+Capex_W!CW90</f>
        <v>725536.96807752596</v>
      </c>
      <c r="CX37" s="68">
        <f>Capex_W!CX88+Capex_W!CX90</f>
        <v>725536.96807752596</v>
      </c>
      <c r="CY37" s="68">
        <f>Capex_W!CY88+Capex_W!CY90</f>
        <v>725536.96807752596</v>
      </c>
      <c r="CZ37" s="68">
        <f>Capex_W!CZ88+Capex_W!CZ90</f>
        <v>725536.96807752596</v>
      </c>
      <c r="DA37" s="68">
        <f>Capex_W!DA88+Capex_W!DA90</f>
        <v>725536.96807752596</v>
      </c>
      <c r="DB37" s="68">
        <f>Capex_W!DB88+Capex_W!DB90</f>
        <v>725536.96807752596</v>
      </c>
      <c r="DC37" s="68">
        <f>Capex_W!DC88+Capex_W!DC90</f>
        <v>725536.96807752596</v>
      </c>
      <c r="DD37" s="68">
        <f>Capex_W!DD88+Capex_W!DD90</f>
        <v>725536.96807752596</v>
      </c>
      <c r="DE37" s="68">
        <f>Capex_W!DE88+Capex_W!DE90</f>
        <v>725536.96807752596</v>
      </c>
      <c r="DF37" s="68">
        <f>Capex_W!DF88+Capex_W!DF90</f>
        <v>725536.96807752596</v>
      </c>
      <c r="DG37" s="68">
        <f>Capex_W!DG88+Capex_W!DG90</f>
        <v>725536.96807752596</v>
      </c>
      <c r="DH37" s="69">
        <f>Capex_W!DH88+Capex_W!DH90</f>
        <v>725536.96807752596</v>
      </c>
      <c r="DI37" s="68">
        <f>Capex_W!DI88+Capex_W!DI90</f>
        <v>725536.96807752596</v>
      </c>
      <c r="DJ37" s="68">
        <f>Capex_W!DJ88+Capex_W!DJ90</f>
        <v>725536.96807752596</v>
      </c>
      <c r="DK37" s="68">
        <f>Capex_W!DK88+Capex_W!DK90</f>
        <v>725536.96807752596</v>
      </c>
      <c r="DL37" s="68">
        <f>Capex_W!DL88+Capex_W!DL90</f>
        <v>725536.96807752596</v>
      </c>
      <c r="DM37" s="68">
        <f>Capex_W!DM88+Capex_W!DM90</f>
        <v>725536.96807752596</v>
      </c>
      <c r="DN37" s="68">
        <f>Capex_W!DN88+Capex_W!DN90</f>
        <v>725536.96807752596</v>
      </c>
      <c r="DO37" s="68">
        <f>Capex_W!DO88+Capex_W!DO90</f>
        <v>725536.96807752596</v>
      </c>
      <c r="DP37" s="68">
        <f>Capex_W!DP88+Capex_W!DP90</f>
        <v>725536.96807752596</v>
      </c>
      <c r="DQ37" s="68">
        <f>Capex_W!DQ88+Capex_W!DQ90</f>
        <v>725536.96807752596</v>
      </c>
      <c r="DR37" s="68">
        <f>Capex_W!DR88+Capex_W!DR90</f>
        <v>725536.96807752596</v>
      </c>
      <c r="DS37" s="68">
        <f>Capex_W!DS88+Capex_W!DS90</f>
        <v>725536.96807752596</v>
      </c>
      <c r="DT37" s="285">
        <f>Capex_W!DT88+Capex_W!DT90</f>
        <v>725536.96807752596</v>
      </c>
      <c r="DU37" s="71">
        <f t="shared" ref="DU37:ED42" si="27">SUMIF($E$22:$DT$22,DU$24,$E37:$DT37)</f>
        <v>249154.2314270701</v>
      </c>
      <c r="DV37" s="71">
        <f t="shared" si="27"/>
        <v>710799.92051784974</v>
      </c>
      <c r="DW37" s="71">
        <f t="shared" si="27"/>
        <v>725536.96807752596</v>
      </c>
      <c r="DX37" s="71">
        <f t="shared" si="27"/>
        <v>725536.96807752596</v>
      </c>
      <c r="DY37" s="71">
        <f t="shared" si="27"/>
        <v>725536.96807752596</v>
      </c>
      <c r="DZ37" s="71">
        <f t="shared" si="27"/>
        <v>725536.96807752596</v>
      </c>
      <c r="EA37" s="71">
        <f t="shared" si="27"/>
        <v>725536.96807752596</v>
      </c>
      <c r="EB37" s="71">
        <f t="shared" si="27"/>
        <v>725536.96807752596</v>
      </c>
      <c r="EC37" s="71">
        <f t="shared" si="27"/>
        <v>725536.96807752596</v>
      </c>
      <c r="ED37" s="72">
        <f t="shared" si="27"/>
        <v>725536.96807752596</v>
      </c>
    </row>
    <row r="38" spans="2:134">
      <c r="B38" s="281" t="s">
        <v>64</v>
      </c>
      <c r="C38" s="73"/>
      <c r="D38" s="73"/>
      <c r="E38" s="68">
        <f>Capex_W!E89+Capex_W!E91</f>
        <v>0</v>
      </c>
      <c r="F38" s="68">
        <f>Capex_W!F89+Capex_W!F91</f>
        <v>0</v>
      </c>
      <c r="G38" s="68">
        <f>Capex_W!G89+Capex_W!G91</f>
        <v>0</v>
      </c>
      <c r="H38" s="68">
        <f>Capex_W!H89+Capex_W!H91</f>
        <v>0</v>
      </c>
      <c r="I38" s="68">
        <f>Capex_W!I89+Capex_W!I91</f>
        <v>0</v>
      </c>
      <c r="J38" s="68">
        <f>Capex_W!J89+Capex_W!J91</f>
        <v>0</v>
      </c>
      <c r="K38" s="68">
        <f>Capex_W!K89+Capex_W!K91</f>
        <v>0</v>
      </c>
      <c r="L38" s="68">
        <f>Capex_W!L89+Capex_W!L91</f>
        <v>0</v>
      </c>
      <c r="M38" s="68">
        <f>Capex_W!M89+Capex_W!M91</f>
        <v>0</v>
      </c>
      <c r="N38" s="68">
        <f>Capex_W!N89+Capex_W!N91</f>
        <v>0</v>
      </c>
      <c r="O38" s="68">
        <f>Capex_W!O89+Capex_W!O91</f>
        <v>0</v>
      </c>
      <c r="P38" s="69">
        <f>Capex_W!P89+Capex_W!P91</f>
        <v>0</v>
      </c>
      <c r="Q38" s="68">
        <f>Capex_W!Q89+Capex_W!Q91</f>
        <v>0</v>
      </c>
      <c r="R38" s="68">
        <f>Capex_W!R89+Capex_W!R91</f>
        <v>0</v>
      </c>
      <c r="S38" s="68">
        <f>Capex_W!S89+Capex_W!S91</f>
        <v>0</v>
      </c>
      <c r="T38" s="68">
        <f>Capex_W!T89+Capex_W!T91</f>
        <v>0</v>
      </c>
      <c r="U38" s="68">
        <f>Capex_W!U89+Capex_W!U91</f>
        <v>0</v>
      </c>
      <c r="V38" s="68">
        <f>Capex_W!V89+Capex_W!V91</f>
        <v>0</v>
      </c>
      <c r="W38" s="68">
        <f>Capex_W!W89+Capex_W!W91</f>
        <v>0</v>
      </c>
      <c r="X38" s="68">
        <f>Capex_W!X89+Capex_W!X91</f>
        <v>0</v>
      </c>
      <c r="Y38" s="68">
        <f>Capex_W!Y89+Capex_W!Y91</f>
        <v>0</v>
      </c>
      <c r="Z38" s="68">
        <f>Capex_W!Z89+Capex_W!Z91</f>
        <v>0</v>
      </c>
      <c r="AA38" s="68">
        <f>Capex_W!AA89+Capex_W!AA91</f>
        <v>0</v>
      </c>
      <c r="AB38" s="69">
        <f>Capex_W!AB89+Capex_W!AB91</f>
        <v>0</v>
      </c>
      <c r="AC38" s="68">
        <f>Capex_W!AC89+Capex_W!AC91</f>
        <v>0</v>
      </c>
      <c r="AD38" s="68">
        <f>Capex_W!AD89+Capex_W!AD91</f>
        <v>0</v>
      </c>
      <c r="AE38" s="68">
        <f>Capex_W!AE89+Capex_W!AE91</f>
        <v>0</v>
      </c>
      <c r="AF38" s="68">
        <f>Capex_W!AF89+Capex_W!AF91</f>
        <v>0</v>
      </c>
      <c r="AG38" s="68">
        <f>Capex_W!AG89+Capex_W!AG91</f>
        <v>0</v>
      </c>
      <c r="AH38" s="68">
        <f>Capex_W!AH89+Capex_W!AH91</f>
        <v>0</v>
      </c>
      <c r="AI38" s="68">
        <f>Capex_W!AI89+Capex_W!AI91</f>
        <v>0</v>
      </c>
      <c r="AJ38" s="68">
        <f>Capex_W!AJ89+Capex_W!AJ91</f>
        <v>0</v>
      </c>
      <c r="AK38" s="68">
        <f>Capex_W!AK89+Capex_W!AK91</f>
        <v>0</v>
      </c>
      <c r="AL38" s="68">
        <f>Capex_W!AL89+Capex_W!AL91</f>
        <v>0</v>
      </c>
      <c r="AM38" s="68">
        <f>Capex_W!AM89+Capex_W!AM91</f>
        <v>0</v>
      </c>
      <c r="AN38" s="69">
        <f>Capex_W!AN89+Capex_W!AN91</f>
        <v>0</v>
      </c>
      <c r="AO38" s="68">
        <f>Capex_W!AO89+Capex_W!AO91</f>
        <v>0</v>
      </c>
      <c r="AP38" s="68">
        <f>Capex_W!AP89+Capex_W!AP91</f>
        <v>0</v>
      </c>
      <c r="AQ38" s="68">
        <f>Capex_W!AQ89+Capex_W!AQ91</f>
        <v>0</v>
      </c>
      <c r="AR38" s="68">
        <f>Capex_W!AR89+Capex_W!AR91</f>
        <v>0</v>
      </c>
      <c r="AS38" s="68">
        <f>Capex_W!AS89+Capex_W!AS91</f>
        <v>0</v>
      </c>
      <c r="AT38" s="68">
        <f>Capex_W!AT89+Capex_W!AT91</f>
        <v>0</v>
      </c>
      <c r="AU38" s="68">
        <f>Capex_W!AU89+Capex_W!AU91</f>
        <v>0</v>
      </c>
      <c r="AV38" s="68">
        <f>Capex_W!AV89+Capex_W!AV91</f>
        <v>0</v>
      </c>
      <c r="AW38" s="68">
        <f>Capex_W!AW89+Capex_W!AW91</f>
        <v>0</v>
      </c>
      <c r="AX38" s="68">
        <f>Capex_W!AX89+Capex_W!AX91</f>
        <v>0</v>
      </c>
      <c r="AY38" s="68">
        <f>Capex_W!AY89+Capex_W!AY91</f>
        <v>0</v>
      </c>
      <c r="AZ38" s="69">
        <f>Capex_W!AZ89+Capex_W!AZ91</f>
        <v>0</v>
      </c>
      <c r="BA38" s="68">
        <f>Capex_W!BA89+Capex_W!BA91</f>
        <v>0</v>
      </c>
      <c r="BB38" s="68">
        <f>Capex_W!BB89+Capex_W!BB91</f>
        <v>0</v>
      </c>
      <c r="BC38" s="68">
        <f>Capex_W!BC89+Capex_W!BC91</f>
        <v>0</v>
      </c>
      <c r="BD38" s="68">
        <f>Capex_W!BD89+Capex_W!BD91</f>
        <v>0</v>
      </c>
      <c r="BE38" s="68">
        <f>Capex_W!BE89+Capex_W!BE91</f>
        <v>0</v>
      </c>
      <c r="BF38" s="68">
        <f>Capex_W!BF89+Capex_W!BF91</f>
        <v>0</v>
      </c>
      <c r="BG38" s="68">
        <f>Capex_W!BG89+Capex_W!BG91</f>
        <v>0</v>
      </c>
      <c r="BH38" s="68">
        <f>Capex_W!BH89+Capex_W!BH91</f>
        <v>0</v>
      </c>
      <c r="BI38" s="68">
        <f>Capex_W!BI89+Capex_W!BI91</f>
        <v>0</v>
      </c>
      <c r="BJ38" s="68">
        <f>Capex_W!BJ89+Capex_W!BJ91</f>
        <v>0</v>
      </c>
      <c r="BK38" s="68">
        <f>Capex_W!BK89+Capex_W!BK91</f>
        <v>0</v>
      </c>
      <c r="BL38" s="69">
        <f>Capex_W!BL89+Capex_W!BL91</f>
        <v>0</v>
      </c>
      <c r="BM38" s="68">
        <f>Capex_W!BM89+Capex_W!BM91</f>
        <v>0</v>
      </c>
      <c r="BN38" s="68">
        <f>Capex_W!BN89+Capex_W!BN91</f>
        <v>0</v>
      </c>
      <c r="BO38" s="68">
        <f>Capex_W!BO89+Capex_W!BO91</f>
        <v>0</v>
      </c>
      <c r="BP38" s="68">
        <f>Capex_W!BP89+Capex_W!BP91</f>
        <v>0</v>
      </c>
      <c r="BQ38" s="68">
        <f>Capex_W!BQ89+Capex_W!BQ91</f>
        <v>0</v>
      </c>
      <c r="BR38" s="68">
        <f>Capex_W!BR89+Capex_W!BR91</f>
        <v>0</v>
      </c>
      <c r="BS38" s="68">
        <f>Capex_W!BS89+Capex_W!BS91</f>
        <v>0</v>
      </c>
      <c r="BT38" s="68">
        <f>Capex_W!BT89+Capex_W!BT91</f>
        <v>0</v>
      </c>
      <c r="BU38" s="68">
        <f>Capex_W!BU89+Capex_W!BU91</f>
        <v>0</v>
      </c>
      <c r="BV38" s="68">
        <f>Capex_W!BV89+Capex_W!BV91</f>
        <v>0</v>
      </c>
      <c r="BW38" s="68">
        <f>Capex_W!BW89+Capex_W!BW91</f>
        <v>0</v>
      </c>
      <c r="BX38" s="69">
        <f>Capex_W!BX89+Capex_W!BX91</f>
        <v>0</v>
      </c>
      <c r="BY38" s="68">
        <f>Capex_W!BY89+Capex_W!BY91</f>
        <v>0</v>
      </c>
      <c r="BZ38" s="68">
        <f>Capex_W!BZ89+Capex_W!BZ91</f>
        <v>0</v>
      </c>
      <c r="CA38" s="68">
        <f>Capex_W!CA89+Capex_W!CA91</f>
        <v>0</v>
      </c>
      <c r="CB38" s="68">
        <f>Capex_W!CB89+Capex_W!CB91</f>
        <v>0</v>
      </c>
      <c r="CC38" s="68">
        <f>Capex_W!CC89+Capex_W!CC91</f>
        <v>0</v>
      </c>
      <c r="CD38" s="68">
        <f>Capex_W!CD89+Capex_W!CD91</f>
        <v>0</v>
      </c>
      <c r="CE38" s="68">
        <f>Capex_W!CE89+Capex_W!CE91</f>
        <v>0</v>
      </c>
      <c r="CF38" s="68">
        <f>Capex_W!CF89+Capex_W!CF91</f>
        <v>0</v>
      </c>
      <c r="CG38" s="68">
        <f>Capex_W!CG89+Capex_W!CG91</f>
        <v>0</v>
      </c>
      <c r="CH38" s="68">
        <f>Capex_W!CH89+Capex_W!CH91</f>
        <v>0</v>
      </c>
      <c r="CI38" s="68">
        <f>Capex_W!CI89+Capex_W!CI91</f>
        <v>0</v>
      </c>
      <c r="CJ38" s="69">
        <f>Capex_W!CJ89+Capex_W!CJ91</f>
        <v>0</v>
      </c>
      <c r="CK38" s="68">
        <f>Capex_W!CK89+Capex_W!CK91</f>
        <v>0</v>
      </c>
      <c r="CL38" s="68">
        <f>Capex_W!CL89+Capex_W!CL91</f>
        <v>0</v>
      </c>
      <c r="CM38" s="68">
        <f>Capex_W!CM89+Capex_W!CM91</f>
        <v>0</v>
      </c>
      <c r="CN38" s="68">
        <f>Capex_W!CN89+Capex_W!CN91</f>
        <v>0</v>
      </c>
      <c r="CO38" s="68">
        <f>Capex_W!CO89+Capex_W!CO91</f>
        <v>0</v>
      </c>
      <c r="CP38" s="68">
        <f>Capex_W!CP89+Capex_W!CP91</f>
        <v>0</v>
      </c>
      <c r="CQ38" s="68">
        <f>Capex_W!CQ89+Capex_W!CQ91</f>
        <v>0</v>
      </c>
      <c r="CR38" s="68">
        <f>Capex_W!CR89+Capex_W!CR91</f>
        <v>0</v>
      </c>
      <c r="CS38" s="68">
        <f>Capex_W!CS89+Capex_W!CS91</f>
        <v>0</v>
      </c>
      <c r="CT38" s="68">
        <f>Capex_W!CT89+Capex_W!CT91</f>
        <v>0</v>
      </c>
      <c r="CU38" s="68">
        <f>Capex_W!CU89+Capex_W!CU91</f>
        <v>0</v>
      </c>
      <c r="CV38" s="69">
        <f>Capex_W!CV89+Capex_W!CV91</f>
        <v>0</v>
      </c>
      <c r="CW38" s="68">
        <f>Capex_W!CW89+Capex_W!CW91</f>
        <v>0</v>
      </c>
      <c r="CX38" s="68">
        <f>Capex_W!CX89+Capex_W!CX91</f>
        <v>0</v>
      </c>
      <c r="CY38" s="68">
        <f>Capex_W!CY89+Capex_W!CY91</f>
        <v>0</v>
      </c>
      <c r="CZ38" s="68">
        <f>Capex_W!CZ89+Capex_W!CZ91</f>
        <v>0</v>
      </c>
      <c r="DA38" s="68">
        <f>Capex_W!DA89+Capex_W!DA91</f>
        <v>0</v>
      </c>
      <c r="DB38" s="68">
        <f>Capex_W!DB89+Capex_W!DB91</f>
        <v>0</v>
      </c>
      <c r="DC38" s="68">
        <f>Capex_W!DC89+Capex_W!DC91</f>
        <v>0</v>
      </c>
      <c r="DD38" s="68">
        <f>Capex_W!DD89+Capex_W!DD91</f>
        <v>0</v>
      </c>
      <c r="DE38" s="68">
        <f>Capex_W!DE89+Capex_W!DE91</f>
        <v>0</v>
      </c>
      <c r="DF38" s="68">
        <f>Capex_W!DF89+Capex_W!DF91</f>
        <v>0</v>
      </c>
      <c r="DG38" s="68">
        <f>Capex_W!DG89+Capex_W!DG91</f>
        <v>0</v>
      </c>
      <c r="DH38" s="69">
        <f>Capex_W!DH89+Capex_W!DH91</f>
        <v>0</v>
      </c>
      <c r="DI38" s="68">
        <f>Capex_W!DI89+Capex_W!DI91</f>
        <v>0</v>
      </c>
      <c r="DJ38" s="68">
        <f>Capex_W!DJ89+Capex_W!DJ91</f>
        <v>0</v>
      </c>
      <c r="DK38" s="68">
        <f>Capex_W!DK89+Capex_W!DK91</f>
        <v>0</v>
      </c>
      <c r="DL38" s="68">
        <f>Capex_W!DL89+Capex_W!DL91</f>
        <v>0</v>
      </c>
      <c r="DM38" s="68">
        <f>Capex_W!DM89+Capex_W!DM91</f>
        <v>0</v>
      </c>
      <c r="DN38" s="68">
        <f>Capex_W!DN89+Capex_W!DN91</f>
        <v>0</v>
      </c>
      <c r="DO38" s="68">
        <f>Capex_W!DO89+Capex_W!DO91</f>
        <v>0</v>
      </c>
      <c r="DP38" s="68">
        <f>Capex_W!DP89+Capex_W!DP91</f>
        <v>0</v>
      </c>
      <c r="DQ38" s="68">
        <f>Capex_W!DQ89+Capex_W!DQ91</f>
        <v>0</v>
      </c>
      <c r="DR38" s="68">
        <f>Capex_W!DR89+Capex_W!DR91</f>
        <v>0</v>
      </c>
      <c r="DS38" s="68">
        <f>Capex_W!DS89+Capex_W!DS91</f>
        <v>0</v>
      </c>
      <c r="DT38" s="285">
        <f>Capex_W!DT89+Capex_W!DT91</f>
        <v>0</v>
      </c>
      <c r="DU38" s="71">
        <f t="shared" si="27"/>
        <v>0</v>
      </c>
      <c r="DV38" s="71">
        <f t="shared" si="27"/>
        <v>0</v>
      </c>
      <c r="DW38" s="71">
        <f t="shared" si="27"/>
        <v>0</v>
      </c>
      <c r="DX38" s="71">
        <f t="shared" si="27"/>
        <v>0</v>
      </c>
      <c r="DY38" s="71">
        <f t="shared" si="27"/>
        <v>0</v>
      </c>
      <c r="DZ38" s="71">
        <f t="shared" si="27"/>
        <v>0</v>
      </c>
      <c r="EA38" s="71">
        <f t="shared" si="27"/>
        <v>0</v>
      </c>
      <c r="EB38" s="71">
        <f t="shared" si="27"/>
        <v>0</v>
      </c>
      <c r="EC38" s="71">
        <f t="shared" si="27"/>
        <v>0</v>
      </c>
      <c r="ED38" s="72">
        <f t="shared" si="27"/>
        <v>0</v>
      </c>
    </row>
    <row r="39" spans="2:134">
      <c r="B39" s="281" t="s">
        <v>65</v>
      </c>
      <c r="C39" s="73"/>
      <c r="D39" s="73"/>
      <c r="E39" s="68">
        <f>Capex_W!E92</f>
        <v>0</v>
      </c>
      <c r="F39" s="68">
        <f>Capex_W!F92</f>
        <v>0</v>
      </c>
      <c r="G39" s="68">
        <f>Capex_W!G92</f>
        <v>0</v>
      </c>
      <c r="H39" s="68">
        <f>Capex_W!H92</f>
        <v>0</v>
      </c>
      <c r="I39" s="68">
        <f>Capex_W!I92</f>
        <v>0</v>
      </c>
      <c r="J39" s="68">
        <f>Capex_W!J92</f>
        <v>0</v>
      </c>
      <c r="K39" s="68">
        <f>Capex_W!K92</f>
        <v>0</v>
      </c>
      <c r="L39" s="68">
        <f>Capex_W!L92</f>
        <v>1908.2088000000003</v>
      </c>
      <c r="M39" s="68">
        <f>Capex_W!M92</f>
        <v>3816.4176000000007</v>
      </c>
      <c r="N39" s="68">
        <f>Capex_W!N92</f>
        <v>5724.626400000001</v>
      </c>
      <c r="O39" s="68">
        <f>Capex_W!O92</f>
        <v>7632.8352000000014</v>
      </c>
      <c r="P39" s="69">
        <f>Capex_W!P92</f>
        <v>9541.0440000000017</v>
      </c>
      <c r="Q39" s="68">
        <f>Capex_W!Q92</f>
        <v>10932.446250000001</v>
      </c>
      <c r="R39" s="68">
        <f>Capex_W!R92</f>
        <v>12323.8485</v>
      </c>
      <c r="S39" s="68">
        <f>Capex_W!S92</f>
        <v>13715.250749999999</v>
      </c>
      <c r="T39" s="68">
        <f>Capex_W!T92</f>
        <v>15106.652999999998</v>
      </c>
      <c r="U39" s="68">
        <f>Capex_W!U92</f>
        <v>16498.055249999998</v>
      </c>
      <c r="V39" s="68">
        <f>Capex_W!V92</f>
        <v>17889.457499999997</v>
      </c>
      <c r="W39" s="68">
        <f>Capex_W!W92</f>
        <v>19280.859749999996</v>
      </c>
      <c r="X39" s="68">
        <f>Capex_W!X92</f>
        <v>20672.261999999995</v>
      </c>
      <c r="Y39" s="68">
        <f>Capex_W!Y92</f>
        <v>22063.664249999994</v>
      </c>
      <c r="Z39" s="68">
        <f>Capex_W!Z92</f>
        <v>23455.066499999994</v>
      </c>
      <c r="AA39" s="68">
        <f>Capex_W!AA92</f>
        <v>24846.468749999993</v>
      </c>
      <c r="AB39" s="69">
        <f>Capex_W!AB92</f>
        <v>26237.870999999992</v>
      </c>
      <c r="AC39" s="68">
        <f>Capex_W!AC92</f>
        <v>26834.186249999992</v>
      </c>
      <c r="AD39" s="68">
        <f>Capex_W!AD92</f>
        <v>27430.501499999991</v>
      </c>
      <c r="AE39" s="68">
        <f>Capex_W!AE92</f>
        <v>28026.816749999991</v>
      </c>
      <c r="AF39" s="68">
        <f>Capex_W!AF92</f>
        <v>28623.131999999991</v>
      </c>
      <c r="AG39" s="68">
        <f>Capex_W!AG92</f>
        <v>29219.44724999999</v>
      </c>
      <c r="AH39" s="68">
        <f>Capex_W!AH92</f>
        <v>29815.76249999999</v>
      </c>
      <c r="AI39" s="68">
        <f>Capex_W!AI92</f>
        <v>30412.077749999989</v>
      </c>
      <c r="AJ39" s="68">
        <f>Capex_W!AJ92</f>
        <v>31008.392999999989</v>
      </c>
      <c r="AK39" s="68">
        <f>Capex_W!AK92</f>
        <v>31604.708249999989</v>
      </c>
      <c r="AL39" s="68">
        <f>Capex_W!AL92</f>
        <v>32201.023499999988</v>
      </c>
      <c r="AM39" s="68">
        <f>Capex_W!AM92</f>
        <v>32797.338749999988</v>
      </c>
      <c r="AN39" s="69">
        <f>Capex_W!AN92</f>
        <v>33393.653999999988</v>
      </c>
      <c r="AO39" s="68">
        <f>Capex_W!AO92</f>
        <v>33393.653999999988</v>
      </c>
      <c r="AP39" s="68">
        <f>Capex_W!AP92</f>
        <v>33393.653999999988</v>
      </c>
      <c r="AQ39" s="68">
        <f>Capex_W!AQ92</f>
        <v>33393.653999999988</v>
      </c>
      <c r="AR39" s="68">
        <f>Capex_W!AR92</f>
        <v>33393.653999999988</v>
      </c>
      <c r="AS39" s="68">
        <f>Capex_W!AS92</f>
        <v>33393.653999999988</v>
      </c>
      <c r="AT39" s="68">
        <f>Capex_W!AT92</f>
        <v>33393.653999999988</v>
      </c>
      <c r="AU39" s="68">
        <f>Capex_W!AU92</f>
        <v>33393.653999999988</v>
      </c>
      <c r="AV39" s="68">
        <f>Capex_W!AV92</f>
        <v>33393.653999999988</v>
      </c>
      <c r="AW39" s="68">
        <f>Capex_W!AW92</f>
        <v>33393.653999999988</v>
      </c>
      <c r="AX39" s="68">
        <f>Capex_W!AX92</f>
        <v>33393.653999999988</v>
      </c>
      <c r="AY39" s="68">
        <f>Capex_W!AY92</f>
        <v>33393.653999999988</v>
      </c>
      <c r="AZ39" s="69">
        <f>Capex_W!AZ92</f>
        <v>33393.653999999988</v>
      </c>
      <c r="BA39" s="68">
        <f>Capex_W!BA92</f>
        <v>33393.653999999988</v>
      </c>
      <c r="BB39" s="68">
        <f>Capex_W!BB92</f>
        <v>33393.653999999988</v>
      </c>
      <c r="BC39" s="68">
        <f>Capex_W!BC92</f>
        <v>33393.653999999988</v>
      </c>
      <c r="BD39" s="68">
        <f>Capex_W!BD92</f>
        <v>33393.653999999988</v>
      </c>
      <c r="BE39" s="68">
        <f>Capex_W!BE92</f>
        <v>33393.653999999988</v>
      </c>
      <c r="BF39" s="68">
        <f>Capex_W!BF92</f>
        <v>33393.653999999988</v>
      </c>
      <c r="BG39" s="68">
        <f>Capex_W!BG92</f>
        <v>33393.653999999988</v>
      </c>
      <c r="BH39" s="68">
        <f>Capex_W!BH92</f>
        <v>33393.653999999988</v>
      </c>
      <c r="BI39" s="68">
        <f>Capex_W!BI92</f>
        <v>33393.653999999988</v>
      </c>
      <c r="BJ39" s="68">
        <f>Capex_W!BJ92</f>
        <v>33393.653999999988</v>
      </c>
      <c r="BK39" s="68">
        <f>Capex_W!BK92</f>
        <v>33393.653999999988</v>
      </c>
      <c r="BL39" s="69">
        <f>Capex_W!BL92</f>
        <v>33393.653999999988</v>
      </c>
      <c r="BM39" s="68">
        <f>Capex_W!BM92</f>
        <v>33393.653999999988</v>
      </c>
      <c r="BN39" s="68">
        <f>Capex_W!BN92</f>
        <v>33393.653999999988</v>
      </c>
      <c r="BO39" s="68">
        <f>Capex_W!BO92</f>
        <v>33393.653999999988</v>
      </c>
      <c r="BP39" s="68">
        <f>Capex_W!BP92</f>
        <v>33393.653999999988</v>
      </c>
      <c r="BQ39" s="68">
        <f>Capex_W!BQ92</f>
        <v>33393.653999999988</v>
      </c>
      <c r="BR39" s="68">
        <f>Capex_W!BR92</f>
        <v>33393.653999999988</v>
      </c>
      <c r="BS39" s="68">
        <f>Capex_W!BS92</f>
        <v>33393.653999999988</v>
      </c>
      <c r="BT39" s="68">
        <f>Capex_W!BT92</f>
        <v>33393.653999999988</v>
      </c>
      <c r="BU39" s="68">
        <f>Capex_W!BU92</f>
        <v>33393.653999999988</v>
      </c>
      <c r="BV39" s="68">
        <f>Capex_W!BV92</f>
        <v>33393.653999999988</v>
      </c>
      <c r="BW39" s="68">
        <f>Capex_W!BW92</f>
        <v>33393.653999999988</v>
      </c>
      <c r="BX39" s="69">
        <f>Capex_W!BX92</f>
        <v>33393.653999999988</v>
      </c>
      <c r="BY39" s="68">
        <f>Capex_W!BY92</f>
        <v>33393.653999999988</v>
      </c>
      <c r="BZ39" s="68">
        <f>Capex_W!BZ92</f>
        <v>33393.653999999988</v>
      </c>
      <c r="CA39" s="68">
        <f>Capex_W!CA92</f>
        <v>33393.653999999988</v>
      </c>
      <c r="CB39" s="68">
        <f>Capex_W!CB92</f>
        <v>33393.653999999988</v>
      </c>
      <c r="CC39" s="68">
        <f>Capex_W!CC92</f>
        <v>33393.653999999988</v>
      </c>
      <c r="CD39" s="68">
        <f>Capex_W!CD92</f>
        <v>33393.653999999988</v>
      </c>
      <c r="CE39" s="68">
        <f>Capex_W!CE92</f>
        <v>33393.653999999988</v>
      </c>
      <c r="CF39" s="68">
        <f>Capex_W!CF92</f>
        <v>33393.653999999988</v>
      </c>
      <c r="CG39" s="68">
        <f>Capex_W!CG92</f>
        <v>33393.653999999988</v>
      </c>
      <c r="CH39" s="68">
        <f>Capex_W!CH92</f>
        <v>33393.653999999988</v>
      </c>
      <c r="CI39" s="68">
        <f>Capex_W!CI92</f>
        <v>33393.653999999988</v>
      </c>
      <c r="CJ39" s="69">
        <f>Capex_W!CJ92</f>
        <v>33393.653999999988</v>
      </c>
      <c r="CK39" s="68">
        <f>Capex_W!CK92</f>
        <v>33393.653999999988</v>
      </c>
      <c r="CL39" s="68">
        <f>Capex_W!CL92</f>
        <v>33393.653999999988</v>
      </c>
      <c r="CM39" s="68">
        <f>Capex_W!CM92</f>
        <v>33393.653999999988</v>
      </c>
      <c r="CN39" s="68">
        <f>Capex_W!CN92</f>
        <v>33393.653999999988</v>
      </c>
      <c r="CO39" s="68">
        <f>Capex_W!CO92</f>
        <v>33393.653999999988</v>
      </c>
      <c r="CP39" s="68">
        <f>Capex_W!CP92</f>
        <v>33393.653999999988</v>
      </c>
      <c r="CQ39" s="68">
        <f>Capex_W!CQ92</f>
        <v>33393.653999999988</v>
      </c>
      <c r="CR39" s="68">
        <f>Capex_W!CR92</f>
        <v>33393.653999999988</v>
      </c>
      <c r="CS39" s="68">
        <f>Capex_W!CS92</f>
        <v>33393.653999999988</v>
      </c>
      <c r="CT39" s="68">
        <f>Capex_W!CT92</f>
        <v>33393.653999999988</v>
      </c>
      <c r="CU39" s="68">
        <f>Capex_W!CU92</f>
        <v>33393.653999999988</v>
      </c>
      <c r="CV39" s="69">
        <f>Capex_W!CV92</f>
        <v>33393.653999999988</v>
      </c>
      <c r="CW39" s="68">
        <f>Capex_W!CW92</f>
        <v>33393.653999999988</v>
      </c>
      <c r="CX39" s="68">
        <f>Capex_W!CX92</f>
        <v>33393.653999999988</v>
      </c>
      <c r="CY39" s="68">
        <f>Capex_W!CY92</f>
        <v>33393.653999999988</v>
      </c>
      <c r="CZ39" s="68">
        <f>Capex_W!CZ92</f>
        <v>33393.653999999988</v>
      </c>
      <c r="DA39" s="68">
        <f>Capex_W!DA92</f>
        <v>33393.653999999988</v>
      </c>
      <c r="DB39" s="68">
        <f>Capex_W!DB92</f>
        <v>33393.653999999988</v>
      </c>
      <c r="DC39" s="68">
        <f>Capex_W!DC92</f>
        <v>33393.653999999988</v>
      </c>
      <c r="DD39" s="68">
        <f>Capex_W!DD92</f>
        <v>33393.653999999988</v>
      </c>
      <c r="DE39" s="68">
        <f>Capex_W!DE92</f>
        <v>33393.653999999988</v>
      </c>
      <c r="DF39" s="68">
        <f>Capex_W!DF92</f>
        <v>33393.653999999988</v>
      </c>
      <c r="DG39" s="68">
        <f>Capex_W!DG92</f>
        <v>33393.653999999988</v>
      </c>
      <c r="DH39" s="69">
        <f>Capex_W!DH92</f>
        <v>33393.653999999988</v>
      </c>
      <c r="DI39" s="68">
        <f>Capex_W!DI92</f>
        <v>33393.653999999988</v>
      </c>
      <c r="DJ39" s="68">
        <f>Capex_W!DJ92</f>
        <v>33393.653999999988</v>
      </c>
      <c r="DK39" s="68">
        <f>Capex_W!DK92</f>
        <v>33393.653999999988</v>
      </c>
      <c r="DL39" s="68">
        <f>Capex_W!DL92</f>
        <v>33393.653999999988</v>
      </c>
      <c r="DM39" s="68">
        <f>Capex_W!DM92</f>
        <v>33393.653999999988</v>
      </c>
      <c r="DN39" s="68">
        <f>Capex_W!DN92</f>
        <v>33393.653999999988</v>
      </c>
      <c r="DO39" s="68">
        <f>Capex_W!DO92</f>
        <v>33393.653999999988</v>
      </c>
      <c r="DP39" s="68">
        <f>Capex_W!DP92</f>
        <v>33393.653999999988</v>
      </c>
      <c r="DQ39" s="68">
        <f>Capex_W!DQ92</f>
        <v>33393.653999999988</v>
      </c>
      <c r="DR39" s="68">
        <f>Capex_W!DR92</f>
        <v>33393.653999999988</v>
      </c>
      <c r="DS39" s="68">
        <f>Capex_W!DS92</f>
        <v>33393.653999999988</v>
      </c>
      <c r="DT39" s="285">
        <f>Capex_W!DT92</f>
        <v>33393.653999999988</v>
      </c>
      <c r="DU39" s="71">
        <f t="shared" si="27"/>
        <v>9541.0440000000017</v>
      </c>
      <c r="DV39" s="71">
        <f t="shared" si="27"/>
        <v>26237.870999999992</v>
      </c>
      <c r="DW39" s="71">
        <f t="shared" si="27"/>
        <v>33393.653999999988</v>
      </c>
      <c r="DX39" s="71">
        <f t="shared" si="27"/>
        <v>33393.653999999988</v>
      </c>
      <c r="DY39" s="71">
        <f t="shared" si="27"/>
        <v>33393.653999999988</v>
      </c>
      <c r="DZ39" s="71">
        <f t="shared" si="27"/>
        <v>33393.653999999988</v>
      </c>
      <c r="EA39" s="71">
        <f t="shared" si="27"/>
        <v>33393.653999999988</v>
      </c>
      <c r="EB39" s="71">
        <f t="shared" si="27"/>
        <v>33393.653999999988</v>
      </c>
      <c r="EC39" s="71">
        <f t="shared" si="27"/>
        <v>33393.653999999988</v>
      </c>
      <c r="ED39" s="72">
        <f t="shared" si="27"/>
        <v>33393.653999999988</v>
      </c>
    </row>
    <row r="40" spans="2:134">
      <c r="B40" s="286" t="s">
        <v>66</v>
      </c>
      <c r="C40" s="287"/>
      <c r="D40" s="287"/>
      <c r="E40" s="84">
        <f>-Capex_W!E109</f>
        <v>0</v>
      </c>
      <c r="F40" s="84">
        <f>-Capex_W!F109</f>
        <v>0</v>
      </c>
      <c r="G40" s="84">
        <f>-Capex_W!G109</f>
        <v>0</v>
      </c>
      <c r="H40" s="84">
        <f>-Capex_W!H109</f>
        <v>-242.01865689426876</v>
      </c>
      <c r="I40" s="84">
        <f>-Capex_W!I109</f>
        <v>-753.74117563595587</v>
      </c>
      <c r="J40" s="84">
        <f>-Capex_W!J109</f>
        <v>-1507.4823512719117</v>
      </c>
      <c r="K40" s="84">
        <f>-Capex_W!K109</f>
        <v>-2503.2421838021364</v>
      </c>
      <c r="L40" s="84">
        <f>-Capex_W!L109</f>
        <v>-3782.8783448464455</v>
      </c>
      <c r="M40" s="84">
        <f>-Capex_W!M109</f>
        <v>-5318.7056294516906</v>
      </c>
      <c r="N40" s="84">
        <f>-Capex_W!N109</f>
        <v>-7119.9524392689209</v>
      </c>
      <c r="O40" s="84">
        <f>-Capex_W!O109</f>
        <v>-9186.6187742981365</v>
      </c>
      <c r="P40" s="85">
        <f>-Capex_W!P109</f>
        <v>-11527.933036190387</v>
      </c>
      <c r="Q40" s="84">
        <f>-Capex_W!Q109</f>
        <v>-14201.23706950383</v>
      </c>
      <c r="R40" s="84">
        <f>-Capex_W!R109</f>
        <v>-17263.321038244925</v>
      </c>
      <c r="S40" s="84">
        <f>-Capex_W!S109</f>
        <v>-20671.592319408825</v>
      </c>
      <c r="T40" s="84">
        <f>-Capex_W!T109</f>
        <v>-24441.873453997148</v>
      </c>
      <c r="U40" s="84">
        <f>-Capex_W!U109</f>
        <v>-28602.559524013122</v>
      </c>
      <c r="V40" s="84">
        <f>-Capex_W!V109</f>
        <v>-33096.860365450288</v>
      </c>
      <c r="W40" s="84">
        <f>-Capex_W!W109</f>
        <v>-37953.171060311877</v>
      </c>
      <c r="X40" s="84">
        <f>-Capex_W!X109</f>
        <v>-43185.689149599501</v>
      </c>
      <c r="Y40" s="84">
        <f>-Capex_W!Y109</f>
        <v>-48751.822010308315</v>
      </c>
      <c r="Z40" s="84">
        <f>-Capex_W!Z109</f>
        <v>-54679.964724441554</v>
      </c>
      <c r="AA40" s="84">
        <f>-Capex_W!AA109</f>
        <v>-60970.117291999217</v>
      </c>
      <c r="AB40" s="85">
        <f>-Capex_W!AB109</f>
        <v>-67622.279712981297</v>
      </c>
      <c r="AC40" s="84">
        <f>-Capex_W!AC109</f>
        <v>-74413.815176127348</v>
      </c>
      <c r="AD40" s="84">
        <f>-Capex_W!AD109</f>
        <v>-81221.914951773404</v>
      </c>
      <c r="AE40" s="84">
        <f>-Capex_W!AE109</f>
        <v>-88046.579039919452</v>
      </c>
      <c r="AF40" s="84">
        <f>-Capex_W!AF109</f>
        <v>-94887.807440565506</v>
      </c>
      <c r="AG40" s="84">
        <f>-Capex_W!AG109</f>
        <v>-101745.60015371155</v>
      </c>
      <c r="AH40" s="84">
        <f>-Capex_W!AH109</f>
        <v>-108619.9571793576</v>
      </c>
      <c r="AI40" s="84">
        <f>-Capex_W!AI109</f>
        <v>-115510.87851750366</v>
      </c>
      <c r="AJ40" s="84">
        <f>-Capex_W!AJ109</f>
        <v>-122418.36416814971</v>
      </c>
      <c r="AK40" s="84">
        <f>-Capex_W!AK109</f>
        <v>-129342.41413129577</v>
      </c>
      <c r="AL40" s="84">
        <f>-Capex_W!AL109</f>
        <v>-136283.02840694183</v>
      </c>
      <c r="AM40" s="84">
        <f>-Capex_W!AM109</f>
        <v>-143240.20699508788</v>
      </c>
      <c r="AN40" s="85">
        <f>-Capex_W!AN109</f>
        <v>-150213.94989573394</v>
      </c>
      <c r="AO40" s="84">
        <f>-Capex_W!AO109</f>
        <v>-157187.69279638</v>
      </c>
      <c r="AP40" s="84">
        <f>-Capex_W!AP109</f>
        <v>-164161.43569702606</v>
      </c>
      <c r="AQ40" s="84">
        <f>-Capex_W!AQ109</f>
        <v>-171135.17859767211</v>
      </c>
      <c r="AR40" s="84">
        <f>-Capex_W!AR109</f>
        <v>-178108.92149831817</v>
      </c>
      <c r="AS40" s="84">
        <f>-Capex_W!AS109</f>
        <v>-185082.66439896423</v>
      </c>
      <c r="AT40" s="84">
        <f>-Capex_W!AT109</f>
        <v>-192056.40729961029</v>
      </c>
      <c r="AU40" s="84">
        <f>-Capex_W!AU109</f>
        <v>-199030.15020025635</v>
      </c>
      <c r="AV40" s="84">
        <f>-Capex_W!AV109</f>
        <v>-205950.8873009024</v>
      </c>
      <c r="AW40" s="84">
        <f>-Capex_W!AW109</f>
        <v>-212818.61860154846</v>
      </c>
      <c r="AX40" s="84">
        <f>-Capex_W!AX109</f>
        <v>-219633.3441021945</v>
      </c>
      <c r="AY40" s="84">
        <f>-Capex_W!AY109</f>
        <v>-226395.06380284057</v>
      </c>
      <c r="AZ40" s="85">
        <f>-Capex_W!AZ109</f>
        <v>-233103.77770348662</v>
      </c>
      <c r="BA40" s="84">
        <f>-Capex_W!BA109</f>
        <v>-239773.84154163266</v>
      </c>
      <c r="BB40" s="84">
        <f>-Capex_W!BB109</f>
        <v>-246405.2553172787</v>
      </c>
      <c r="BC40" s="84">
        <f>-Capex_W!BC109</f>
        <v>-252998.01903042477</v>
      </c>
      <c r="BD40" s="84">
        <f>-Capex_W!BD109</f>
        <v>-259552.13268107083</v>
      </c>
      <c r="BE40" s="84">
        <f>-Capex_W!BE109</f>
        <v>-266067.59626921685</v>
      </c>
      <c r="BF40" s="84">
        <f>-Capex_W!BF109</f>
        <v>-272544.40979486291</v>
      </c>
      <c r="BG40" s="84">
        <f>-Capex_W!BG109</f>
        <v>-278982.57325800898</v>
      </c>
      <c r="BH40" s="84">
        <f>-Capex_W!BH109</f>
        <v>-285382.08665865503</v>
      </c>
      <c r="BI40" s="84">
        <f>-Capex_W!BI109</f>
        <v>-291742.94999680109</v>
      </c>
      <c r="BJ40" s="84">
        <f>-Capex_W!BJ109</f>
        <v>-298065.16327244713</v>
      </c>
      <c r="BK40" s="84">
        <f>-Capex_W!BK109</f>
        <v>-304348.72648559319</v>
      </c>
      <c r="BL40" s="85">
        <f>-Capex_W!BL109</f>
        <v>-310593.63963623921</v>
      </c>
      <c r="BM40" s="84">
        <f>-Capex_W!BM109</f>
        <v>-316821.98847438529</v>
      </c>
      <c r="BN40" s="84">
        <f>-Capex_W!BN109</f>
        <v>-323033.77300003136</v>
      </c>
      <c r="BO40" s="84">
        <f>-Capex_W!BO109</f>
        <v>-329228.99321317743</v>
      </c>
      <c r="BP40" s="84">
        <f>-Capex_W!BP109</f>
        <v>-335407.64911382349</v>
      </c>
      <c r="BQ40" s="84">
        <f>-Capex_W!BQ109</f>
        <v>-341569.74070196954</v>
      </c>
      <c r="BR40" s="84">
        <f>-Capex_W!BR109</f>
        <v>-347715.26797761559</v>
      </c>
      <c r="BS40" s="84">
        <f>-Capex_W!BS109</f>
        <v>-353844.23094076163</v>
      </c>
      <c r="BT40" s="84">
        <f>-Capex_W!BT109</f>
        <v>-359956.62959140766</v>
      </c>
      <c r="BU40" s="84">
        <f>-Capex_W!BU109</f>
        <v>-366052.46392955369</v>
      </c>
      <c r="BV40" s="84">
        <f>-Capex_W!BV109</f>
        <v>-372131.73395519971</v>
      </c>
      <c r="BW40" s="84">
        <f>-Capex_W!BW109</f>
        <v>-378194.43966834579</v>
      </c>
      <c r="BX40" s="85">
        <f>-Capex_W!BX109</f>
        <v>-384240.58106899186</v>
      </c>
      <c r="BY40" s="84">
        <f>-Capex_W!BY109</f>
        <v>-390286.72246963793</v>
      </c>
      <c r="BZ40" s="84">
        <f>-Capex_W!BZ109</f>
        <v>-396332.863870284</v>
      </c>
      <c r="CA40" s="84">
        <f>-Capex_W!CA109</f>
        <v>-402379.00527093007</v>
      </c>
      <c r="CB40" s="84">
        <f>-Capex_W!CB109</f>
        <v>-408425.14667157613</v>
      </c>
      <c r="CC40" s="84">
        <f>-Capex_W!CC109</f>
        <v>-414471.2880722222</v>
      </c>
      <c r="CD40" s="84">
        <f>-Capex_W!CD109</f>
        <v>-420517.42947286827</v>
      </c>
      <c r="CE40" s="84">
        <f>-Capex_W!CE109</f>
        <v>-426563.57087351434</v>
      </c>
      <c r="CF40" s="84">
        <f>-Capex_W!CF109</f>
        <v>-432609.71227416041</v>
      </c>
      <c r="CG40" s="84">
        <f>-Capex_W!CG109</f>
        <v>-438655.85367480648</v>
      </c>
      <c r="CH40" s="84">
        <f>-Capex_W!CH109</f>
        <v>-444701.99507545255</v>
      </c>
      <c r="CI40" s="84">
        <f>-Capex_W!CI109</f>
        <v>-450748.13647609862</v>
      </c>
      <c r="CJ40" s="85">
        <f>-Capex_W!CJ109</f>
        <v>-456794.27787674469</v>
      </c>
      <c r="CK40" s="84">
        <f>-Capex_W!CK109</f>
        <v>-462840.41927739076</v>
      </c>
      <c r="CL40" s="84">
        <f>-Capex_W!CL109</f>
        <v>-468886.56067803683</v>
      </c>
      <c r="CM40" s="84">
        <f>-Capex_W!CM109</f>
        <v>-474932.70207868289</v>
      </c>
      <c r="CN40" s="84">
        <f>-Capex_W!CN109</f>
        <v>-480978.84347932896</v>
      </c>
      <c r="CO40" s="84">
        <f>-Capex_W!CO109</f>
        <v>-487024.98487997503</v>
      </c>
      <c r="CP40" s="84">
        <f>-Capex_W!CP109</f>
        <v>-493071.1262806211</v>
      </c>
      <c r="CQ40" s="84">
        <f>-Capex_W!CQ109</f>
        <v>-499117.26768126717</v>
      </c>
      <c r="CR40" s="84">
        <f>-Capex_W!CR109</f>
        <v>-505163.40908191324</v>
      </c>
      <c r="CS40" s="84">
        <f>-Capex_W!CS109</f>
        <v>-511209.55048255931</v>
      </c>
      <c r="CT40" s="84">
        <f>-Capex_W!CT109</f>
        <v>-517255.69188320538</v>
      </c>
      <c r="CU40" s="84">
        <f>-Capex_W!CU109</f>
        <v>-523301.83328385145</v>
      </c>
      <c r="CV40" s="85">
        <f>-Capex_W!CV109</f>
        <v>-529347.97468449746</v>
      </c>
      <c r="CW40" s="84">
        <f>-Capex_W!CW109</f>
        <v>-535394.11608514353</v>
      </c>
      <c r="CX40" s="84">
        <f>-Capex_W!CX109</f>
        <v>-541440.2574857896</v>
      </c>
      <c r="CY40" s="84">
        <f>-Capex_W!CY109</f>
        <v>-547486.39888643567</v>
      </c>
      <c r="CZ40" s="84">
        <f>-Capex_W!CZ109</f>
        <v>-553532.54028708173</v>
      </c>
      <c r="DA40" s="84">
        <f>-Capex_W!DA109</f>
        <v>-559578.6816877278</v>
      </c>
      <c r="DB40" s="84">
        <f>-Capex_W!DB109</f>
        <v>-565624.82308837387</v>
      </c>
      <c r="DC40" s="84">
        <f>-Capex_W!DC109</f>
        <v>-571670.96448901994</v>
      </c>
      <c r="DD40" s="84">
        <f>-Capex_W!DD109</f>
        <v>-577717.10588966601</v>
      </c>
      <c r="DE40" s="84">
        <f>-Capex_W!DE109</f>
        <v>-583763.24729031208</v>
      </c>
      <c r="DF40" s="84">
        <f>-Capex_W!DF109</f>
        <v>-589809.38869095815</v>
      </c>
      <c r="DG40" s="84">
        <f>-Capex_W!DG109</f>
        <v>-595855.53009160422</v>
      </c>
      <c r="DH40" s="85">
        <f>-Capex_W!DH109</f>
        <v>-601901.67149225029</v>
      </c>
      <c r="DI40" s="84">
        <f>-Capex_W!DI109</f>
        <v>-607947.81289289636</v>
      </c>
      <c r="DJ40" s="84">
        <f>-Capex_W!DJ109</f>
        <v>-613993.95429354243</v>
      </c>
      <c r="DK40" s="84">
        <f>-Capex_W!DK109</f>
        <v>-620040.09569418849</v>
      </c>
      <c r="DL40" s="84">
        <f>-Capex_W!DL109</f>
        <v>-626086.23709483456</v>
      </c>
      <c r="DM40" s="84">
        <f>-Capex_W!DM109</f>
        <v>-632132.37849548063</v>
      </c>
      <c r="DN40" s="84">
        <f>-Capex_W!DN109</f>
        <v>-638178.5198961267</v>
      </c>
      <c r="DO40" s="84">
        <f>-Capex_W!DO109</f>
        <v>-644224.66129677277</v>
      </c>
      <c r="DP40" s="84">
        <f>-Capex_W!DP109</f>
        <v>-650270.80269741884</v>
      </c>
      <c r="DQ40" s="84">
        <f>-Capex_W!DQ109</f>
        <v>-656316.94409806491</v>
      </c>
      <c r="DR40" s="84">
        <f>-Capex_W!DR109</f>
        <v>-662363.08549871098</v>
      </c>
      <c r="DS40" s="84">
        <f>-Capex_W!DS109</f>
        <v>-668409.22689935705</v>
      </c>
      <c r="DT40" s="288">
        <f>-Capex_W!DT109</f>
        <v>-674455.36830000312</v>
      </c>
      <c r="DU40" s="87">
        <f t="shared" si="27"/>
        <v>-11527.933036190387</v>
      </c>
      <c r="DV40" s="87">
        <f t="shared" si="27"/>
        <v>-67622.279712981297</v>
      </c>
      <c r="DW40" s="87">
        <f t="shared" si="27"/>
        <v>-150213.94989573394</v>
      </c>
      <c r="DX40" s="87">
        <f t="shared" si="27"/>
        <v>-233103.77770348662</v>
      </c>
      <c r="DY40" s="87">
        <f t="shared" si="27"/>
        <v>-310593.63963623921</v>
      </c>
      <c r="DZ40" s="87">
        <f t="shared" si="27"/>
        <v>-384240.58106899186</v>
      </c>
      <c r="EA40" s="87">
        <f t="shared" si="27"/>
        <v>-456794.27787674469</v>
      </c>
      <c r="EB40" s="87">
        <f t="shared" si="27"/>
        <v>-529347.97468449746</v>
      </c>
      <c r="EC40" s="87">
        <f t="shared" si="27"/>
        <v>-601901.67149225029</v>
      </c>
      <c r="ED40" s="90">
        <f t="shared" si="27"/>
        <v>-674455.36830000312</v>
      </c>
    </row>
    <row r="41" spans="2:134">
      <c r="B41" s="291" t="s">
        <v>67</v>
      </c>
      <c r="C41" s="292"/>
      <c r="D41" s="292"/>
      <c r="E41" s="293">
        <f>SUBTOTAL(9,E37:E40)</f>
        <v>0</v>
      </c>
      <c r="F41" s="293">
        <f t="shared" ref="F41:BQ41" si="28">SUBTOTAL(9,F37:F40)</f>
        <v>0</v>
      </c>
      <c r="G41" s="293">
        <f t="shared" si="28"/>
        <v>0</v>
      </c>
      <c r="H41" s="293">
        <f t="shared" si="28"/>
        <v>28800.220170417986</v>
      </c>
      <c r="I41" s="293">
        <f t="shared" si="28"/>
        <v>60652.961073366496</v>
      </c>
      <c r="J41" s="293">
        <f t="shared" si="28"/>
        <v>88941.458725042801</v>
      </c>
      <c r="K41" s="293">
        <f t="shared" si="28"/>
        <v>116987.93771982483</v>
      </c>
      <c r="L41" s="293">
        <f t="shared" si="28"/>
        <v>145320.9737804707</v>
      </c>
      <c r="M41" s="293">
        <f t="shared" si="28"/>
        <v>170075.59412317773</v>
      </c>
      <c r="N41" s="293">
        <f t="shared" si="28"/>
        <v>195672.20313879871</v>
      </c>
      <c r="O41" s="293">
        <f t="shared" si="28"/>
        <v>221003.39262920775</v>
      </c>
      <c r="P41" s="294">
        <f t="shared" si="28"/>
        <v>247167.3423908797</v>
      </c>
      <c r="Q41" s="293">
        <f t="shared" si="28"/>
        <v>281086.20567810931</v>
      </c>
      <c r="R41" s="293">
        <f t="shared" si="28"/>
        <v>321431.10871068644</v>
      </c>
      <c r="S41" s="293">
        <f t="shared" si="28"/>
        <v>356318.70967025933</v>
      </c>
      <c r="T41" s="293">
        <f t="shared" si="28"/>
        <v>392743.00569660158</v>
      </c>
      <c r="U41" s="293">
        <f t="shared" si="28"/>
        <v>432184.30662790377</v>
      </c>
      <c r="V41" s="293">
        <f t="shared" si="28"/>
        <v>464477.17310700967</v>
      </c>
      <c r="W41" s="293">
        <f t="shared" si="28"/>
        <v>499815.43957307859</v>
      </c>
      <c r="X41" s="293">
        <f t="shared" si="28"/>
        <v>536481.20356491546</v>
      </c>
      <c r="Y41" s="293">
        <f t="shared" si="28"/>
        <v>567702.23802474968</v>
      </c>
      <c r="Z41" s="293">
        <f t="shared" si="28"/>
        <v>601968.67247154692</v>
      </c>
      <c r="AA41" s="293">
        <f t="shared" si="28"/>
        <v>635873.09706491989</v>
      </c>
      <c r="AB41" s="294">
        <f t="shared" si="28"/>
        <v>669415.51180486847</v>
      </c>
      <c r="AC41" s="293">
        <f t="shared" si="28"/>
        <v>677957.33915139863</v>
      </c>
      <c r="AD41" s="293">
        <f t="shared" si="28"/>
        <v>671745.55462575261</v>
      </c>
      <c r="AE41" s="293">
        <f t="shared" si="28"/>
        <v>665517.20578760654</v>
      </c>
      <c r="AF41" s="293">
        <f t="shared" si="28"/>
        <v>659272.2926369604</v>
      </c>
      <c r="AG41" s="293">
        <f t="shared" si="28"/>
        <v>653010.81517381442</v>
      </c>
      <c r="AH41" s="293">
        <f t="shared" si="28"/>
        <v>646732.77339816827</v>
      </c>
      <c r="AI41" s="293">
        <f t="shared" si="28"/>
        <v>640438.16731002228</v>
      </c>
      <c r="AJ41" s="293">
        <f t="shared" si="28"/>
        <v>634126.99690937623</v>
      </c>
      <c r="AK41" s="293">
        <f t="shared" si="28"/>
        <v>627799.26219623024</v>
      </c>
      <c r="AL41" s="293">
        <f t="shared" si="28"/>
        <v>621454.96317058417</v>
      </c>
      <c r="AM41" s="293">
        <f t="shared" si="28"/>
        <v>615094.09983243805</v>
      </c>
      <c r="AN41" s="294">
        <f t="shared" si="28"/>
        <v>608716.67218179198</v>
      </c>
      <c r="AO41" s="293">
        <f t="shared" si="28"/>
        <v>601742.92928114592</v>
      </c>
      <c r="AP41" s="293">
        <f t="shared" si="28"/>
        <v>594769.18638049986</v>
      </c>
      <c r="AQ41" s="293">
        <f t="shared" si="28"/>
        <v>587795.4434798538</v>
      </c>
      <c r="AR41" s="293">
        <f t="shared" si="28"/>
        <v>580821.70057920774</v>
      </c>
      <c r="AS41" s="293">
        <f t="shared" si="28"/>
        <v>573847.95767856168</v>
      </c>
      <c r="AT41" s="293">
        <f t="shared" si="28"/>
        <v>566874.21477791562</v>
      </c>
      <c r="AU41" s="293">
        <f t="shared" si="28"/>
        <v>559900.47187726956</v>
      </c>
      <c r="AV41" s="293">
        <f t="shared" si="28"/>
        <v>552979.73477662355</v>
      </c>
      <c r="AW41" s="293">
        <f t="shared" si="28"/>
        <v>546112.00347597746</v>
      </c>
      <c r="AX41" s="293">
        <f t="shared" si="28"/>
        <v>539297.27797533141</v>
      </c>
      <c r="AY41" s="293">
        <f t="shared" si="28"/>
        <v>532535.55827468541</v>
      </c>
      <c r="AZ41" s="294">
        <f t="shared" si="28"/>
        <v>525826.84437403933</v>
      </c>
      <c r="BA41" s="293">
        <f t="shared" si="28"/>
        <v>519156.78053589328</v>
      </c>
      <c r="BB41" s="293">
        <f t="shared" si="28"/>
        <v>512525.36676024727</v>
      </c>
      <c r="BC41" s="293">
        <f t="shared" si="28"/>
        <v>505932.60304710118</v>
      </c>
      <c r="BD41" s="293">
        <f t="shared" si="28"/>
        <v>499378.48939645512</v>
      </c>
      <c r="BE41" s="293">
        <f t="shared" si="28"/>
        <v>492863.02580830909</v>
      </c>
      <c r="BF41" s="293">
        <f t="shared" si="28"/>
        <v>486386.21228266304</v>
      </c>
      <c r="BG41" s="293">
        <f t="shared" si="28"/>
        <v>479948.04881951696</v>
      </c>
      <c r="BH41" s="293">
        <f t="shared" si="28"/>
        <v>473548.53541887092</v>
      </c>
      <c r="BI41" s="293">
        <f t="shared" si="28"/>
        <v>467187.67208072485</v>
      </c>
      <c r="BJ41" s="293">
        <f t="shared" si="28"/>
        <v>460865.45880507882</v>
      </c>
      <c r="BK41" s="293">
        <f t="shared" si="28"/>
        <v>454581.89559193276</v>
      </c>
      <c r="BL41" s="294">
        <f t="shared" si="28"/>
        <v>448336.98244128673</v>
      </c>
      <c r="BM41" s="293">
        <f t="shared" si="28"/>
        <v>442108.63360314065</v>
      </c>
      <c r="BN41" s="293">
        <f t="shared" si="28"/>
        <v>435896.84907749458</v>
      </c>
      <c r="BO41" s="293">
        <f t="shared" si="28"/>
        <v>429701.62886434852</v>
      </c>
      <c r="BP41" s="293">
        <f t="shared" si="28"/>
        <v>423522.97296370246</v>
      </c>
      <c r="BQ41" s="293">
        <f t="shared" si="28"/>
        <v>417360.8813755564</v>
      </c>
      <c r="BR41" s="293">
        <f t="shared" ref="BR41:DT41" si="29">SUBTOTAL(9,BR37:BR40)</f>
        <v>411215.35409991036</v>
      </c>
      <c r="BS41" s="293">
        <f t="shared" si="29"/>
        <v>405086.39113676432</v>
      </c>
      <c r="BT41" s="293">
        <f t="shared" si="29"/>
        <v>398973.99248611828</v>
      </c>
      <c r="BU41" s="293">
        <f t="shared" si="29"/>
        <v>392878.15814797225</v>
      </c>
      <c r="BV41" s="293">
        <f t="shared" si="29"/>
        <v>386798.88812232623</v>
      </c>
      <c r="BW41" s="293">
        <f t="shared" si="29"/>
        <v>380736.18240918015</v>
      </c>
      <c r="BX41" s="294">
        <f t="shared" si="29"/>
        <v>374690.04100853408</v>
      </c>
      <c r="BY41" s="293">
        <f t="shared" si="29"/>
        <v>368643.89960788802</v>
      </c>
      <c r="BZ41" s="293">
        <f t="shared" si="29"/>
        <v>362597.75820724195</v>
      </c>
      <c r="CA41" s="293">
        <f t="shared" si="29"/>
        <v>356551.61680659588</v>
      </c>
      <c r="CB41" s="293">
        <f t="shared" si="29"/>
        <v>350505.47540594981</v>
      </c>
      <c r="CC41" s="293">
        <f t="shared" si="29"/>
        <v>344459.33400530374</v>
      </c>
      <c r="CD41" s="293">
        <f t="shared" si="29"/>
        <v>338413.19260465767</v>
      </c>
      <c r="CE41" s="293">
        <f t="shared" si="29"/>
        <v>332367.0512040116</v>
      </c>
      <c r="CF41" s="293">
        <f t="shared" si="29"/>
        <v>326320.90980336553</v>
      </c>
      <c r="CG41" s="293">
        <f t="shared" si="29"/>
        <v>320274.76840271946</v>
      </c>
      <c r="CH41" s="293">
        <f t="shared" si="29"/>
        <v>314228.62700207339</v>
      </c>
      <c r="CI41" s="293">
        <f t="shared" si="29"/>
        <v>308182.48560142732</v>
      </c>
      <c r="CJ41" s="294">
        <f t="shared" si="29"/>
        <v>302136.34420078126</v>
      </c>
      <c r="CK41" s="293">
        <f t="shared" si="29"/>
        <v>296090.20280013519</v>
      </c>
      <c r="CL41" s="293">
        <f t="shared" si="29"/>
        <v>290044.06139948912</v>
      </c>
      <c r="CM41" s="293">
        <f t="shared" si="29"/>
        <v>283997.91999884305</v>
      </c>
      <c r="CN41" s="293">
        <f t="shared" si="29"/>
        <v>277951.77859819698</v>
      </c>
      <c r="CO41" s="293">
        <f t="shared" si="29"/>
        <v>271905.63719755091</v>
      </c>
      <c r="CP41" s="293">
        <f t="shared" si="29"/>
        <v>265859.49579690484</v>
      </c>
      <c r="CQ41" s="293">
        <f t="shared" si="29"/>
        <v>259813.35439625877</v>
      </c>
      <c r="CR41" s="293">
        <f t="shared" si="29"/>
        <v>253767.2129956127</v>
      </c>
      <c r="CS41" s="293">
        <f t="shared" si="29"/>
        <v>247721.07159496663</v>
      </c>
      <c r="CT41" s="293">
        <f t="shared" si="29"/>
        <v>241674.93019432056</v>
      </c>
      <c r="CU41" s="293">
        <f t="shared" si="29"/>
        <v>235628.7887936745</v>
      </c>
      <c r="CV41" s="294">
        <f t="shared" si="29"/>
        <v>229582.64739302848</v>
      </c>
      <c r="CW41" s="293">
        <f t="shared" si="29"/>
        <v>223536.50599238242</v>
      </c>
      <c r="CX41" s="293">
        <f t="shared" si="29"/>
        <v>217490.36459173635</v>
      </c>
      <c r="CY41" s="293">
        <f t="shared" si="29"/>
        <v>211444.22319109028</v>
      </c>
      <c r="CZ41" s="293">
        <f t="shared" si="29"/>
        <v>205398.08179044421</v>
      </c>
      <c r="DA41" s="293">
        <f t="shared" si="29"/>
        <v>199351.94038979814</v>
      </c>
      <c r="DB41" s="293">
        <f t="shared" si="29"/>
        <v>193305.79898915207</v>
      </c>
      <c r="DC41" s="293">
        <f t="shared" si="29"/>
        <v>187259.657588506</v>
      </c>
      <c r="DD41" s="293">
        <f t="shared" si="29"/>
        <v>181213.51618785993</v>
      </c>
      <c r="DE41" s="293">
        <f t="shared" si="29"/>
        <v>175167.37478721386</v>
      </c>
      <c r="DF41" s="293">
        <f t="shared" si="29"/>
        <v>169121.23338656779</v>
      </c>
      <c r="DG41" s="293">
        <f t="shared" si="29"/>
        <v>163075.09198592172</v>
      </c>
      <c r="DH41" s="294">
        <f t="shared" si="29"/>
        <v>157028.95058527566</v>
      </c>
      <c r="DI41" s="293">
        <f t="shared" si="29"/>
        <v>150982.80918462959</v>
      </c>
      <c r="DJ41" s="293">
        <f t="shared" si="29"/>
        <v>144936.66778398352</v>
      </c>
      <c r="DK41" s="293">
        <f t="shared" si="29"/>
        <v>138890.52638333745</v>
      </c>
      <c r="DL41" s="293">
        <f t="shared" si="29"/>
        <v>132844.38498269138</v>
      </c>
      <c r="DM41" s="293">
        <f t="shared" si="29"/>
        <v>126798.24358204531</v>
      </c>
      <c r="DN41" s="293">
        <f t="shared" si="29"/>
        <v>120752.10218139924</v>
      </c>
      <c r="DO41" s="293">
        <f t="shared" si="29"/>
        <v>114705.96078075317</v>
      </c>
      <c r="DP41" s="293">
        <f t="shared" si="29"/>
        <v>108659.8193801071</v>
      </c>
      <c r="DQ41" s="293">
        <f t="shared" si="29"/>
        <v>102613.67797946103</v>
      </c>
      <c r="DR41" s="293">
        <f t="shared" si="29"/>
        <v>96567.536578814965</v>
      </c>
      <c r="DS41" s="293">
        <f t="shared" si="29"/>
        <v>90521.395178168896</v>
      </c>
      <c r="DT41" s="295">
        <f t="shared" si="29"/>
        <v>84475.253777522827</v>
      </c>
      <c r="DU41" s="296">
        <f t="shared" si="27"/>
        <v>247167.3423908797</v>
      </c>
      <c r="DV41" s="296">
        <f t="shared" si="27"/>
        <v>669415.51180486847</v>
      </c>
      <c r="DW41" s="296">
        <f t="shared" si="27"/>
        <v>608716.67218179198</v>
      </c>
      <c r="DX41" s="296">
        <f t="shared" si="27"/>
        <v>525826.84437403933</v>
      </c>
      <c r="DY41" s="296">
        <f t="shared" si="27"/>
        <v>448336.98244128673</v>
      </c>
      <c r="DZ41" s="296">
        <f t="shared" si="27"/>
        <v>374690.04100853408</v>
      </c>
      <c r="EA41" s="296">
        <f t="shared" si="27"/>
        <v>302136.34420078126</v>
      </c>
      <c r="EB41" s="296">
        <f t="shared" si="27"/>
        <v>229582.64739302848</v>
      </c>
      <c r="EC41" s="296">
        <f t="shared" si="27"/>
        <v>157028.95058527566</v>
      </c>
      <c r="ED41" s="297">
        <f t="shared" si="27"/>
        <v>84475.253777522827</v>
      </c>
    </row>
    <row r="42" spans="2:134">
      <c r="B42" s="269" t="s">
        <v>68</v>
      </c>
      <c r="C42" s="270"/>
      <c r="D42" s="270"/>
      <c r="E42" s="298">
        <f>SUBTOTAL(9,E32:E41)</f>
        <v>0</v>
      </c>
      <c r="F42" s="298">
        <f t="shared" ref="F42:BQ42" si="30">SUBTOTAL(9,F32:F41)</f>
        <v>0</v>
      </c>
      <c r="G42" s="298">
        <f t="shared" si="30"/>
        <v>0</v>
      </c>
      <c r="H42" s="298">
        <f t="shared" si="30"/>
        <v>96719.207974955003</v>
      </c>
      <c r="I42" s="298">
        <f t="shared" si="30"/>
        <v>138274.66142140882</v>
      </c>
      <c r="J42" s="298">
        <f t="shared" si="30"/>
        <v>156860.44652957984</v>
      </c>
      <c r="K42" s="298">
        <f t="shared" si="30"/>
        <v>184906.92552436187</v>
      </c>
      <c r="L42" s="298">
        <f t="shared" si="30"/>
        <v>229622.00522131304</v>
      </c>
      <c r="M42" s="298">
        <f t="shared" si="30"/>
        <v>244714.1449213147</v>
      </c>
      <c r="N42" s="298">
        <f t="shared" si="30"/>
        <v>273585.22335223749</v>
      </c>
      <c r="O42" s="298">
        <f t="shared" si="30"/>
        <v>298956.64474344661</v>
      </c>
      <c r="P42" s="299">
        <f t="shared" si="30"/>
        <v>328395.06392042025</v>
      </c>
      <c r="Q42" s="298">
        <f t="shared" si="30"/>
        <v>385672.71121681744</v>
      </c>
      <c r="R42" s="298">
        <f t="shared" si="30"/>
        <v>445949.95009963616</v>
      </c>
      <c r="S42" s="298">
        <f t="shared" si="30"/>
        <v>465939.63675327779</v>
      </c>
      <c r="T42" s="298">
        <f t="shared" si="30"/>
        <v>507369.01856293058</v>
      </c>
      <c r="U42" s="298">
        <f t="shared" si="30"/>
        <v>556791.15529985353</v>
      </c>
      <c r="V42" s="298">
        <f t="shared" si="30"/>
        <v>569210.35745071783</v>
      </c>
      <c r="W42" s="298">
        <f t="shared" si="30"/>
        <v>614529.45972240751</v>
      </c>
      <c r="X42" s="298">
        <f t="shared" si="30"/>
        <v>656200.30949755479</v>
      </c>
      <c r="Y42" s="298">
        <f t="shared" si="30"/>
        <v>672523.42965145782</v>
      </c>
      <c r="Z42" s="298">
        <f t="shared" si="30"/>
        <v>716770.69990387582</v>
      </c>
      <c r="AA42" s="298">
        <f t="shared" si="30"/>
        <v>750704.46025824884</v>
      </c>
      <c r="AB42" s="299">
        <f t="shared" si="30"/>
        <v>784276.21075919736</v>
      </c>
      <c r="AC42" s="298">
        <f t="shared" si="30"/>
        <v>723638.05644688301</v>
      </c>
      <c r="AD42" s="298">
        <f t="shared" si="30"/>
        <v>674398.6066972526</v>
      </c>
      <c r="AE42" s="298">
        <f t="shared" si="30"/>
        <v>668182.83032810653</v>
      </c>
      <c r="AF42" s="298">
        <f t="shared" si="30"/>
        <v>661950.4896464604</v>
      </c>
      <c r="AG42" s="298">
        <f t="shared" si="30"/>
        <v>655701.58465231443</v>
      </c>
      <c r="AH42" s="298">
        <f t="shared" si="30"/>
        <v>649436.11534566828</v>
      </c>
      <c r="AI42" s="298">
        <f t="shared" si="30"/>
        <v>643154.0817265223</v>
      </c>
      <c r="AJ42" s="298">
        <f t="shared" si="30"/>
        <v>636855.48379487637</v>
      </c>
      <c r="AK42" s="298">
        <f t="shared" si="30"/>
        <v>630540.32155073027</v>
      </c>
      <c r="AL42" s="298">
        <f t="shared" si="30"/>
        <v>624208.59499408421</v>
      </c>
      <c r="AM42" s="298">
        <f t="shared" si="30"/>
        <v>617860.30412493809</v>
      </c>
      <c r="AN42" s="299">
        <f t="shared" si="30"/>
        <v>611495.44894329191</v>
      </c>
      <c r="AO42" s="298">
        <f t="shared" si="30"/>
        <v>602446.98754514591</v>
      </c>
      <c r="AP42" s="298">
        <f t="shared" si="30"/>
        <v>595473.24464449985</v>
      </c>
      <c r="AQ42" s="298">
        <f t="shared" si="30"/>
        <v>588499.50174385379</v>
      </c>
      <c r="AR42" s="298">
        <f t="shared" si="30"/>
        <v>581525.75884320773</v>
      </c>
      <c r="AS42" s="298">
        <f t="shared" si="30"/>
        <v>574552.01594256167</v>
      </c>
      <c r="AT42" s="298">
        <f t="shared" si="30"/>
        <v>567578.27304191561</v>
      </c>
      <c r="AU42" s="298">
        <f t="shared" si="30"/>
        <v>560604.53014126956</v>
      </c>
      <c r="AV42" s="298">
        <f t="shared" si="30"/>
        <v>553683.79304062354</v>
      </c>
      <c r="AW42" s="298">
        <f t="shared" si="30"/>
        <v>546816.06173997745</v>
      </c>
      <c r="AX42" s="298">
        <f t="shared" si="30"/>
        <v>540001.3362393314</v>
      </c>
      <c r="AY42" s="298">
        <f t="shared" si="30"/>
        <v>533239.6165386854</v>
      </c>
      <c r="AZ42" s="299">
        <f t="shared" si="30"/>
        <v>526530.90263803932</v>
      </c>
      <c r="BA42" s="298">
        <f t="shared" si="30"/>
        <v>519860.83879989327</v>
      </c>
      <c r="BB42" s="298">
        <f t="shared" si="30"/>
        <v>513229.42502424726</v>
      </c>
      <c r="BC42" s="298">
        <f t="shared" si="30"/>
        <v>506636.66131110117</v>
      </c>
      <c r="BD42" s="298">
        <f t="shared" si="30"/>
        <v>500082.54766045511</v>
      </c>
      <c r="BE42" s="298">
        <f t="shared" si="30"/>
        <v>493567.08407230908</v>
      </c>
      <c r="BF42" s="298">
        <f t="shared" si="30"/>
        <v>487090.27054666303</v>
      </c>
      <c r="BG42" s="298">
        <f t="shared" si="30"/>
        <v>480652.10708351695</v>
      </c>
      <c r="BH42" s="298">
        <f t="shared" si="30"/>
        <v>474252.59368287091</v>
      </c>
      <c r="BI42" s="298">
        <f t="shared" si="30"/>
        <v>467891.73034472484</v>
      </c>
      <c r="BJ42" s="298">
        <f t="shared" si="30"/>
        <v>461569.51706907881</v>
      </c>
      <c r="BK42" s="298">
        <f t="shared" si="30"/>
        <v>455285.95385593275</v>
      </c>
      <c r="BL42" s="299">
        <f t="shared" si="30"/>
        <v>449041.04070528672</v>
      </c>
      <c r="BM42" s="298">
        <f t="shared" si="30"/>
        <v>442812.69186714065</v>
      </c>
      <c r="BN42" s="298">
        <f t="shared" si="30"/>
        <v>436600.90734149457</v>
      </c>
      <c r="BO42" s="298">
        <f t="shared" si="30"/>
        <v>430405.68712834851</v>
      </c>
      <c r="BP42" s="298">
        <f t="shared" si="30"/>
        <v>424227.03122770245</v>
      </c>
      <c r="BQ42" s="298">
        <f t="shared" si="30"/>
        <v>418064.9396395564</v>
      </c>
      <c r="BR42" s="298">
        <f t="shared" ref="BR42:DT42" si="31">SUBTOTAL(9,BR32:BR41)</f>
        <v>411919.41236391035</v>
      </c>
      <c r="BS42" s="298">
        <f t="shared" si="31"/>
        <v>405790.44940076431</v>
      </c>
      <c r="BT42" s="298">
        <f t="shared" si="31"/>
        <v>399678.05075011827</v>
      </c>
      <c r="BU42" s="298">
        <f t="shared" si="31"/>
        <v>393582.21641197224</v>
      </c>
      <c r="BV42" s="298">
        <f t="shared" si="31"/>
        <v>387502.94638632622</v>
      </c>
      <c r="BW42" s="298">
        <f t="shared" si="31"/>
        <v>381440.24067318015</v>
      </c>
      <c r="BX42" s="299">
        <f t="shared" si="31"/>
        <v>375394.09927253408</v>
      </c>
      <c r="BY42" s="298">
        <f t="shared" si="31"/>
        <v>369347.95787188801</v>
      </c>
      <c r="BZ42" s="298">
        <f t="shared" si="31"/>
        <v>363301.81647124194</v>
      </c>
      <c r="CA42" s="298">
        <f t="shared" si="31"/>
        <v>357255.67507059587</v>
      </c>
      <c r="CB42" s="298">
        <f t="shared" si="31"/>
        <v>351209.5336699498</v>
      </c>
      <c r="CC42" s="298">
        <f t="shared" si="31"/>
        <v>345163.39226930373</v>
      </c>
      <c r="CD42" s="298">
        <f t="shared" si="31"/>
        <v>339117.25086865766</v>
      </c>
      <c r="CE42" s="298">
        <f t="shared" si="31"/>
        <v>333071.10946801159</v>
      </c>
      <c r="CF42" s="298">
        <f t="shared" si="31"/>
        <v>327024.96806736552</v>
      </c>
      <c r="CG42" s="298">
        <f t="shared" si="31"/>
        <v>320978.82666671945</v>
      </c>
      <c r="CH42" s="298">
        <f t="shared" si="31"/>
        <v>314932.68526607339</v>
      </c>
      <c r="CI42" s="298">
        <f t="shared" si="31"/>
        <v>308886.54386542732</v>
      </c>
      <c r="CJ42" s="299">
        <f t="shared" si="31"/>
        <v>302840.40246478125</v>
      </c>
      <c r="CK42" s="298">
        <f t="shared" si="31"/>
        <v>296794.26106413518</v>
      </c>
      <c r="CL42" s="298">
        <f t="shared" si="31"/>
        <v>290748.11966348911</v>
      </c>
      <c r="CM42" s="298">
        <f t="shared" si="31"/>
        <v>284701.97826284304</v>
      </c>
      <c r="CN42" s="298">
        <f t="shared" si="31"/>
        <v>278655.83686219697</v>
      </c>
      <c r="CO42" s="298">
        <f t="shared" si="31"/>
        <v>272609.6954615509</v>
      </c>
      <c r="CP42" s="298">
        <f t="shared" si="31"/>
        <v>266563.55406090483</v>
      </c>
      <c r="CQ42" s="298">
        <f t="shared" si="31"/>
        <v>260517.41266025876</v>
      </c>
      <c r="CR42" s="298">
        <f t="shared" si="31"/>
        <v>254471.27125961269</v>
      </c>
      <c r="CS42" s="298">
        <f t="shared" si="31"/>
        <v>248425.12985896663</v>
      </c>
      <c r="CT42" s="298">
        <f t="shared" si="31"/>
        <v>242378.98845832056</v>
      </c>
      <c r="CU42" s="298">
        <f t="shared" si="31"/>
        <v>236332.84705767449</v>
      </c>
      <c r="CV42" s="299">
        <f t="shared" si="31"/>
        <v>230286.70565702848</v>
      </c>
      <c r="CW42" s="298">
        <f t="shared" si="31"/>
        <v>224240.56425638241</v>
      </c>
      <c r="CX42" s="298">
        <f t="shared" si="31"/>
        <v>218194.42285573634</v>
      </c>
      <c r="CY42" s="298">
        <f t="shared" si="31"/>
        <v>212148.28145509027</v>
      </c>
      <c r="CZ42" s="298">
        <f t="shared" si="31"/>
        <v>206102.1400544442</v>
      </c>
      <c r="DA42" s="298">
        <f t="shared" si="31"/>
        <v>200055.99865379813</v>
      </c>
      <c r="DB42" s="298">
        <f t="shared" si="31"/>
        <v>194009.85725315206</v>
      </c>
      <c r="DC42" s="298">
        <f t="shared" si="31"/>
        <v>187963.71585250599</v>
      </c>
      <c r="DD42" s="298">
        <f t="shared" si="31"/>
        <v>181917.57445185992</v>
      </c>
      <c r="DE42" s="298">
        <f t="shared" si="31"/>
        <v>175871.43305121385</v>
      </c>
      <c r="DF42" s="298">
        <f t="shared" si="31"/>
        <v>169825.29165056779</v>
      </c>
      <c r="DG42" s="298">
        <f t="shared" si="31"/>
        <v>163779.15024992172</v>
      </c>
      <c r="DH42" s="299">
        <f t="shared" si="31"/>
        <v>157733.00884927565</v>
      </c>
      <c r="DI42" s="298">
        <f t="shared" si="31"/>
        <v>151686.86744862958</v>
      </c>
      <c r="DJ42" s="298">
        <f t="shared" si="31"/>
        <v>145640.72604798351</v>
      </c>
      <c r="DK42" s="298">
        <f t="shared" si="31"/>
        <v>139594.58464733744</v>
      </c>
      <c r="DL42" s="298">
        <f t="shared" si="31"/>
        <v>133548.44324669137</v>
      </c>
      <c r="DM42" s="298">
        <f t="shared" si="31"/>
        <v>127502.3018460453</v>
      </c>
      <c r="DN42" s="298">
        <f t="shared" si="31"/>
        <v>121456.16044539923</v>
      </c>
      <c r="DO42" s="298">
        <f t="shared" si="31"/>
        <v>115410.01904475316</v>
      </c>
      <c r="DP42" s="298">
        <f t="shared" si="31"/>
        <v>109363.87764410709</v>
      </c>
      <c r="DQ42" s="298">
        <f t="shared" si="31"/>
        <v>103317.73624346103</v>
      </c>
      <c r="DR42" s="298">
        <f t="shared" si="31"/>
        <v>97271.594842814957</v>
      </c>
      <c r="DS42" s="298">
        <f t="shared" si="31"/>
        <v>91225.453442168888</v>
      </c>
      <c r="DT42" s="300">
        <f t="shared" si="31"/>
        <v>85179.312041522819</v>
      </c>
      <c r="DU42" s="99">
        <f t="shared" si="27"/>
        <v>328395.06392042025</v>
      </c>
      <c r="DV42" s="99">
        <f t="shared" si="27"/>
        <v>784276.21075919736</v>
      </c>
      <c r="DW42" s="99">
        <f t="shared" si="27"/>
        <v>611495.44894329191</v>
      </c>
      <c r="DX42" s="99">
        <f t="shared" si="27"/>
        <v>526530.90263803932</v>
      </c>
      <c r="DY42" s="99">
        <f t="shared" si="27"/>
        <v>449041.04070528672</v>
      </c>
      <c r="DZ42" s="99">
        <f t="shared" si="27"/>
        <v>375394.09927253408</v>
      </c>
      <c r="EA42" s="99">
        <f t="shared" si="27"/>
        <v>302840.40246478125</v>
      </c>
      <c r="EB42" s="99">
        <f t="shared" si="27"/>
        <v>230286.70565702848</v>
      </c>
      <c r="EC42" s="99">
        <f t="shared" si="27"/>
        <v>157733.00884927565</v>
      </c>
      <c r="ED42" s="100">
        <f t="shared" si="27"/>
        <v>85179.312041522819</v>
      </c>
    </row>
    <row r="43" spans="2:134">
      <c r="B43" s="269" t="s">
        <v>69</v>
      </c>
      <c r="C43" s="270"/>
      <c r="D43" s="270"/>
      <c r="E43" s="270"/>
      <c r="F43" s="270"/>
      <c r="G43" s="270"/>
      <c r="H43" s="270"/>
      <c r="I43" s="270"/>
      <c r="J43" s="270"/>
      <c r="K43" s="270"/>
      <c r="L43" s="270"/>
      <c r="M43" s="270"/>
      <c r="N43" s="270"/>
      <c r="O43" s="270"/>
      <c r="P43" s="271"/>
      <c r="Q43" s="270"/>
      <c r="R43" s="270"/>
      <c r="S43" s="270"/>
      <c r="T43" s="270"/>
      <c r="U43" s="270"/>
      <c r="V43" s="270"/>
      <c r="W43" s="270"/>
      <c r="X43" s="270"/>
      <c r="Y43" s="270"/>
      <c r="Z43" s="270"/>
      <c r="AA43" s="270"/>
      <c r="AB43" s="271"/>
      <c r="AC43" s="270"/>
      <c r="AD43" s="270"/>
      <c r="AE43" s="270"/>
      <c r="AF43" s="270"/>
      <c r="AG43" s="270"/>
      <c r="AH43" s="270"/>
      <c r="AI43" s="270"/>
      <c r="AJ43" s="270"/>
      <c r="AK43" s="270"/>
      <c r="AL43" s="270"/>
      <c r="AM43" s="270"/>
      <c r="AN43" s="271"/>
      <c r="AO43" s="270"/>
      <c r="AP43" s="270"/>
      <c r="AQ43" s="270"/>
      <c r="AR43" s="270"/>
      <c r="AS43" s="270"/>
      <c r="AT43" s="270"/>
      <c r="AU43" s="270"/>
      <c r="AV43" s="270"/>
      <c r="AW43" s="270"/>
      <c r="AX43" s="270"/>
      <c r="AY43" s="270"/>
      <c r="AZ43" s="271"/>
      <c r="BA43" s="270"/>
      <c r="BB43" s="270"/>
      <c r="BC43" s="270"/>
      <c r="BD43" s="270"/>
      <c r="BE43" s="270"/>
      <c r="BF43" s="270"/>
      <c r="BG43" s="270"/>
      <c r="BH43" s="270"/>
      <c r="BI43" s="270"/>
      <c r="BJ43" s="270"/>
      <c r="BK43" s="270"/>
      <c r="BL43" s="271"/>
      <c r="BM43" s="270"/>
      <c r="BN43" s="270"/>
      <c r="BO43" s="270"/>
      <c r="BP43" s="270"/>
      <c r="BQ43" s="270"/>
      <c r="BR43" s="270"/>
      <c r="BS43" s="270"/>
      <c r="BT43" s="270"/>
      <c r="BU43" s="270"/>
      <c r="BV43" s="270"/>
      <c r="BW43" s="270"/>
      <c r="BX43" s="271"/>
      <c r="BY43" s="270"/>
      <c r="BZ43" s="270"/>
      <c r="CA43" s="270"/>
      <c r="CB43" s="270"/>
      <c r="CC43" s="270"/>
      <c r="CD43" s="270"/>
      <c r="CE43" s="270"/>
      <c r="CF43" s="270"/>
      <c r="CG43" s="270"/>
      <c r="CH43" s="270"/>
      <c r="CI43" s="270"/>
      <c r="CJ43" s="271"/>
      <c r="CK43" s="270"/>
      <c r="CL43" s="270"/>
      <c r="CM43" s="270"/>
      <c r="CN43" s="270"/>
      <c r="CO43" s="270"/>
      <c r="CP43" s="270"/>
      <c r="CQ43" s="270"/>
      <c r="CR43" s="270"/>
      <c r="CS43" s="270"/>
      <c r="CT43" s="270"/>
      <c r="CU43" s="270"/>
      <c r="CV43" s="271"/>
      <c r="CW43" s="270"/>
      <c r="CX43" s="270"/>
      <c r="CY43" s="270"/>
      <c r="CZ43" s="270"/>
      <c r="DA43" s="270"/>
      <c r="DB43" s="270"/>
      <c r="DC43" s="270"/>
      <c r="DD43" s="270"/>
      <c r="DE43" s="270"/>
      <c r="DF43" s="270"/>
      <c r="DG43" s="270"/>
      <c r="DH43" s="271"/>
      <c r="DI43" s="270"/>
      <c r="DJ43" s="270"/>
      <c r="DK43" s="270"/>
      <c r="DL43" s="270"/>
      <c r="DM43" s="270"/>
      <c r="DN43" s="270"/>
      <c r="DO43" s="270"/>
      <c r="DP43" s="270"/>
      <c r="DQ43" s="270"/>
      <c r="DR43" s="270"/>
      <c r="DS43" s="270"/>
      <c r="DT43" s="272"/>
      <c r="DU43" s="99"/>
      <c r="DV43" s="99"/>
      <c r="DW43" s="99"/>
      <c r="DX43" s="99"/>
      <c r="DY43" s="99"/>
      <c r="DZ43" s="99"/>
      <c r="EA43" s="99"/>
      <c r="EB43" s="99"/>
      <c r="EC43" s="99"/>
      <c r="ED43" s="100"/>
    </row>
    <row r="44" spans="2:134">
      <c r="B44" s="275" t="s">
        <v>70</v>
      </c>
      <c r="C44" s="276"/>
      <c r="D44" s="276"/>
      <c r="E44" s="276"/>
      <c r="F44" s="276"/>
      <c r="G44" s="276"/>
      <c r="H44" s="276"/>
      <c r="I44" s="276"/>
      <c r="J44" s="276"/>
      <c r="K44" s="276"/>
      <c r="L44" s="276"/>
      <c r="M44" s="276"/>
      <c r="N44" s="276"/>
      <c r="O44" s="276"/>
      <c r="P44" s="277"/>
      <c r="Q44" s="276"/>
      <c r="R44" s="276"/>
      <c r="S44" s="276"/>
      <c r="T44" s="276"/>
      <c r="U44" s="276"/>
      <c r="V44" s="276"/>
      <c r="W44" s="276"/>
      <c r="X44" s="276"/>
      <c r="Y44" s="276"/>
      <c r="Z44" s="276"/>
      <c r="AA44" s="276"/>
      <c r="AB44" s="277"/>
      <c r="AC44" s="276"/>
      <c r="AD44" s="276"/>
      <c r="AE44" s="276"/>
      <c r="AF44" s="276"/>
      <c r="AG44" s="276"/>
      <c r="AH44" s="276"/>
      <c r="AI44" s="276"/>
      <c r="AJ44" s="276"/>
      <c r="AK44" s="276"/>
      <c r="AL44" s="276"/>
      <c r="AM44" s="276"/>
      <c r="AN44" s="277"/>
      <c r="AO44" s="276"/>
      <c r="AP44" s="276"/>
      <c r="AQ44" s="276"/>
      <c r="AR44" s="276"/>
      <c r="AS44" s="276"/>
      <c r="AT44" s="276"/>
      <c r="AU44" s="276"/>
      <c r="AV44" s="276"/>
      <c r="AW44" s="276"/>
      <c r="AX44" s="276"/>
      <c r="AY44" s="276"/>
      <c r="AZ44" s="277"/>
      <c r="BA44" s="276"/>
      <c r="BB44" s="276"/>
      <c r="BC44" s="276"/>
      <c r="BD44" s="276"/>
      <c r="BE44" s="276"/>
      <c r="BF44" s="276"/>
      <c r="BG44" s="276"/>
      <c r="BH44" s="276"/>
      <c r="BI44" s="276"/>
      <c r="BJ44" s="276"/>
      <c r="BK44" s="276"/>
      <c r="BL44" s="277"/>
      <c r="BM44" s="276"/>
      <c r="BN44" s="276"/>
      <c r="BO44" s="276"/>
      <c r="BP44" s="276"/>
      <c r="BQ44" s="276"/>
      <c r="BR44" s="276"/>
      <c r="BS44" s="276"/>
      <c r="BT44" s="276"/>
      <c r="BU44" s="276"/>
      <c r="BV44" s="276"/>
      <c r="BW44" s="276"/>
      <c r="BX44" s="277"/>
      <c r="BY44" s="276"/>
      <c r="BZ44" s="276"/>
      <c r="CA44" s="276"/>
      <c r="CB44" s="276"/>
      <c r="CC44" s="276"/>
      <c r="CD44" s="276"/>
      <c r="CE44" s="276"/>
      <c r="CF44" s="276"/>
      <c r="CG44" s="276"/>
      <c r="CH44" s="276"/>
      <c r="CI44" s="276"/>
      <c r="CJ44" s="277"/>
      <c r="CK44" s="276"/>
      <c r="CL44" s="276"/>
      <c r="CM44" s="276"/>
      <c r="CN44" s="276"/>
      <c r="CO44" s="276"/>
      <c r="CP44" s="276"/>
      <c r="CQ44" s="276"/>
      <c r="CR44" s="276"/>
      <c r="CS44" s="276"/>
      <c r="CT44" s="276"/>
      <c r="CU44" s="276"/>
      <c r="CV44" s="277"/>
      <c r="CW44" s="276"/>
      <c r="CX44" s="276"/>
      <c r="CY44" s="276"/>
      <c r="CZ44" s="276"/>
      <c r="DA44" s="276"/>
      <c r="DB44" s="276"/>
      <c r="DC44" s="276"/>
      <c r="DD44" s="276"/>
      <c r="DE44" s="276"/>
      <c r="DF44" s="276"/>
      <c r="DG44" s="276"/>
      <c r="DH44" s="277"/>
      <c r="DI44" s="276"/>
      <c r="DJ44" s="276"/>
      <c r="DK44" s="276"/>
      <c r="DL44" s="276"/>
      <c r="DM44" s="276"/>
      <c r="DN44" s="276"/>
      <c r="DO44" s="276"/>
      <c r="DP44" s="276"/>
      <c r="DQ44" s="276"/>
      <c r="DR44" s="276"/>
      <c r="DS44" s="276"/>
      <c r="DT44" s="278"/>
      <c r="DU44" s="289"/>
      <c r="DV44" s="289"/>
      <c r="DW44" s="289"/>
      <c r="DX44" s="289"/>
      <c r="DY44" s="289"/>
      <c r="DZ44" s="289"/>
      <c r="EA44" s="289"/>
      <c r="EB44" s="289"/>
      <c r="EC44" s="289"/>
      <c r="ED44" s="290"/>
    </row>
    <row r="45" spans="2:134">
      <c r="B45" s="281" t="s">
        <v>71</v>
      </c>
      <c r="C45" s="73"/>
      <c r="D45" s="73">
        <v>53.95</v>
      </c>
      <c r="E45" s="68">
        <f>$D45/30*(PF_IS_W!E53+PF_IS_W!E61)</f>
        <v>0</v>
      </c>
      <c r="F45" s="68">
        <f>$D45/30*(PF_IS_W!F53+PF_IS_W!F61)</f>
        <v>0</v>
      </c>
      <c r="G45" s="68">
        <f>$D45/30*(PF_IS_W!G53+PF_IS_W!G61)</f>
        <v>0</v>
      </c>
      <c r="H45" s="68">
        <f>$D45/30*(PF_IS_W!H53+PF_IS_W!H61)</f>
        <v>61.368124999999999</v>
      </c>
      <c r="I45" s="68">
        <f>$D45/30*(PF_IS_W!I53+PF_IS_W!I61)</f>
        <v>131.50312500000004</v>
      </c>
      <c r="J45" s="68">
        <f>$D45/30*(PF_IS_W!J53+PF_IS_W!J61)</f>
        <v>192.87125000000003</v>
      </c>
      <c r="K45" s="68">
        <f>$D45/30*(PF_IS_W!K53+PF_IS_W!K61)</f>
        <v>254.23937500000005</v>
      </c>
      <c r="L45" s="68">
        <f>$D45/30*(PF_IS_W!L53+PF_IS_W!L61)</f>
        <v>2799.1576253333333</v>
      </c>
      <c r="M45" s="68">
        <f>$D45/30*(PF_IS_W!M53+PF_IS_W!M61)</f>
        <v>2916.0942503333331</v>
      </c>
      <c r="N45" s="68">
        <f>$D45/30*(PF_IS_W!N53+PF_IS_W!N61)</f>
        <v>3035.9531670000001</v>
      </c>
      <c r="O45" s="68">
        <f>$D45/30*(PF_IS_W!O53+PF_IS_W!O61)</f>
        <v>3155.8120836666667</v>
      </c>
      <c r="P45" s="69">
        <f>$D45/30*(PF_IS_W!P53+PF_IS_W!P61)</f>
        <v>3278.593292</v>
      </c>
      <c r="Q45" s="68">
        <f>$D45/30*(PF_IS_W!Q53+PF_IS_W!Q61)</f>
        <v>3396.9163420833333</v>
      </c>
      <c r="R45" s="68">
        <f>$D45/30*(PF_IS_W!R53+PF_IS_W!R61)</f>
        <v>3545.3350399999999</v>
      </c>
      <c r="S45" s="68">
        <f>$D45/30*(PF_IS_W!S53+PF_IS_W!S61)</f>
        <v>3680.2662379166663</v>
      </c>
      <c r="T45" s="68">
        <f>$D45/30*(PF_IS_W!T53+PF_IS_W!T61)</f>
        <v>3819.6932691666661</v>
      </c>
      <c r="U45" s="68">
        <f>$D45/30*(PF_IS_W!U53+PF_IS_W!U61)</f>
        <v>3968.1119670833327</v>
      </c>
      <c r="V45" s="68">
        <f>$D45/30*(PF_IS_W!V53+PF_IS_W!V61)</f>
        <v>4098.5473316666657</v>
      </c>
      <c r="W45" s="68">
        <f>$D45/30*(PF_IS_W!W53+PF_IS_W!W61)</f>
        <v>4237.9743629166669</v>
      </c>
      <c r="X45" s="68">
        <f>$D45/30*(PF_IS_W!X53+PF_IS_W!X61)</f>
        <v>4381.8972275000006</v>
      </c>
      <c r="Y45" s="68">
        <f>$D45/30*(PF_IS_W!Y53+PF_IS_W!Y61)</f>
        <v>4512.332592083334</v>
      </c>
      <c r="Z45" s="68">
        <f>$D45/30*(PF_IS_W!Z53+PF_IS_W!Z61)</f>
        <v>4651.7596233333334</v>
      </c>
      <c r="AA45" s="68">
        <f>$D45/30*(PF_IS_W!AA53+PF_IS_W!AA61)</f>
        <v>4791.1866545833336</v>
      </c>
      <c r="AB45" s="69">
        <f>$D45/30*(PF_IS_W!AB53+PF_IS_W!AB61)</f>
        <v>4930.6136858333339</v>
      </c>
      <c r="AC45" s="68">
        <f>$D45/30*(PF_IS_W!AC53+PF_IS_W!AC61)</f>
        <v>4968.2334704166669</v>
      </c>
      <c r="AD45" s="68">
        <f>$D45/30*(PF_IS_W!AD53+PF_IS_W!AD61)</f>
        <v>4985.5986266666669</v>
      </c>
      <c r="AE45" s="68">
        <f>$D45/30*(PF_IS_W!AE53+PF_IS_W!AE61)</f>
        <v>5002.9637829166668</v>
      </c>
      <c r="AF45" s="68">
        <f>$D45/30*(PF_IS_W!AF53+PF_IS_W!AF61)</f>
        <v>5020.3289391666667</v>
      </c>
      <c r="AG45" s="68">
        <f>$D45/30*(PF_IS_W!AG53+PF_IS_W!AG61)</f>
        <v>5037.6940954166657</v>
      </c>
      <c r="AH45" s="68">
        <f>$D45/30*(PF_IS_W!AH53+PF_IS_W!AH61)</f>
        <v>5055.0592516666666</v>
      </c>
      <c r="AI45" s="68">
        <f>$D45/30*(PF_IS_W!AI53+PF_IS_W!AI61)</f>
        <v>5072.4244079166665</v>
      </c>
      <c r="AJ45" s="68">
        <f>$D45/30*(PF_IS_W!AJ53+PF_IS_W!AJ61)</f>
        <v>5089.7895641666655</v>
      </c>
      <c r="AK45" s="68">
        <f>$D45/30*(PF_IS_W!AK53+PF_IS_W!AK61)</f>
        <v>5107.1547204166664</v>
      </c>
      <c r="AL45" s="68">
        <f>$D45/30*(PF_IS_W!AL53+PF_IS_W!AL61)</f>
        <v>5124.5198766666663</v>
      </c>
      <c r="AM45" s="68">
        <f>$D45/30*(PF_IS_W!AM53+PF_IS_W!AM61)</f>
        <v>5141.8850329166662</v>
      </c>
      <c r="AN45" s="69">
        <f>$D45/30*(PF_IS_W!AN53+PF_IS_W!AN61)</f>
        <v>5159.250189166667</v>
      </c>
      <c r="AO45" s="68">
        <f>$D45/30*(PF_IS_W!AO53+PF_IS_W!AO61)</f>
        <v>5145.2744416666674</v>
      </c>
      <c r="AP45" s="68">
        <f>$D45/30*(PF_IS_W!AP53+PF_IS_W!AP61)</f>
        <v>5145.2744416666674</v>
      </c>
      <c r="AQ45" s="68">
        <f>$D45/30*(PF_IS_W!AQ53+PF_IS_W!AQ61)</f>
        <v>5145.2744416666674</v>
      </c>
      <c r="AR45" s="68">
        <f>$D45/30*(PF_IS_W!AR53+PF_IS_W!AR61)</f>
        <v>5145.2744416666674</v>
      </c>
      <c r="AS45" s="68">
        <f>$D45/30*(PF_IS_W!AS53+PF_IS_W!AS61)</f>
        <v>5145.2744416666674</v>
      </c>
      <c r="AT45" s="68">
        <f>$D45/30*(PF_IS_W!AT53+PF_IS_W!AT61)</f>
        <v>5145.2744416666674</v>
      </c>
      <c r="AU45" s="68">
        <f>$D45/30*(PF_IS_W!AU53+PF_IS_W!AU61)</f>
        <v>5145.2744416666674</v>
      </c>
      <c r="AV45" s="68">
        <f>$D45/30*(PF_IS_W!AV53+PF_IS_W!AV61)</f>
        <v>5145.2744416666674</v>
      </c>
      <c r="AW45" s="68">
        <f>$D45/30*(PF_IS_W!AW53+PF_IS_W!AW61)</f>
        <v>5145.2744416666674</v>
      </c>
      <c r="AX45" s="68">
        <f>$D45/30*(PF_IS_W!AX53+PF_IS_W!AX61)</f>
        <v>5145.2744416666674</v>
      </c>
      <c r="AY45" s="68">
        <f>$D45/30*(PF_IS_W!AY53+PF_IS_W!AY61)</f>
        <v>5145.2744416666674</v>
      </c>
      <c r="AZ45" s="69">
        <f>$D45/30*(PF_IS_W!AZ53+PF_IS_W!AZ61)</f>
        <v>5145.2744416666674</v>
      </c>
      <c r="BA45" s="68">
        <f>$D45/30*(PF_IS_W!BA53+PF_IS_W!BA61)</f>
        <v>5145.2744416666674</v>
      </c>
      <c r="BB45" s="68">
        <f>$D45/30*(PF_IS_W!BB53+PF_IS_W!BB61)</f>
        <v>5145.2744416666674</v>
      </c>
      <c r="BC45" s="68">
        <f>$D45/30*(PF_IS_W!BC53+PF_IS_W!BC61)</f>
        <v>5145.2744416666674</v>
      </c>
      <c r="BD45" s="68">
        <f>$D45/30*(PF_IS_W!BD53+PF_IS_W!BD61)</f>
        <v>5145.2744416666674</v>
      </c>
      <c r="BE45" s="68">
        <f>$D45/30*(PF_IS_W!BE53+PF_IS_W!BE61)</f>
        <v>5145.2744416666674</v>
      </c>
      <c r="BF45" s="68">
        <f>$D45/30*(PF_IS_W!BF53+PF_IS_W!BF61)</f>
        <v>5145.2744416666674</v>
      </c>
      <c r="BG45" s="68">
        <f>$D45/30*(PF_IS_W!BG53+PF_IS_W!BG61)</f>
        <v>5145.2744416666674</v>
      </c>
      <c r="BH45" s="68">
        <f>$D45/30*(PF_IS_W!BH53+PF_IS_W!BH61)</f>
        <v>5145.2744416666674</v>
      </c>
      <c r="BI45" s="68">
        <f>$D45/30*(PF_IS_W!BI53+PF_IS_W!BI61)</f>
        <v>5145.2744416666674</v>
      </c>
      <c r="BJ45" s="68">
        <f>$D45/30*(PF_IS_W!BJ53+PF_IS_W!BJ61)</f>
        <v>5145.2744416666674</v>
      </c>
      <c r="BK45" s="68">
        <f>$D45/30*(PF_IS_W!BK53+PF_IS_W!BK61)</f>
        <v>5145.2744416666674</v>
      </c>
      <c r="BL45" s="69">
        <f>$D45/30*(PF_IS_W!BL53+PF_IS_W!BL61)</f>
        <v>5145.2744416666674</v>
      </c>
      <c r="BM45" s="68">
        <f>$D45/30*(PF_IS_W!BM53+PF_IS_W!BM61)</f>
        <v>5145.2744416666674</v>
      </c>
      <c r="BN45" s="68">
        <f>$D45/30*(PF_IS_W!BN53+PF_IS_W!BN61)</f>
        <v>5145.2744416666674</v>
      </c>
      <c r="BO45" s="68">
        <f>$D45/30*(PF_IS_W!BO53+PF_IS_W!BO61)</f>
        <v>5145.2744416666674</v>
      </c>
      <c r="BP45" s="68">
        <f>$D45/30*(PF_IS_W!BP53+PF_IS_W!BP61)</f>
        <v>5145.2744416666674</v>
      </c>
      <c r="BQ45" s="68">
        <f>$D45/30*(PF_IS_W!BQ53+PF_IS_W!BQ61)</f>
        <v>5145.2744416666674</v>
      </c>
      <c r="BR45" s="68">
        <f>$D45/30*(PF_IS_W!BR53+PF_IS_W!BR61)</f>
        <v>5145.2744416666674</v>
      </c>
      <c r="BS45" s="68">
        <f>$D45/30*(PF_IS_W!BS53+PF_IS_W!BS61)</f>
        <v>5145.2744416666674</v>
      </c>
      <c r="BT45" s="68">
        <f>$D45/30*(PF_IS_W!BT53+PF_IS_W!BT61)</f>
        <v>5145.2744416666674</v>
      </c>
      <c r="BU45" s="68">
        <f>$D45/30*(PF_IS_W!BU53+PF_IS_W!BU61)</f>
        <v>5145.2744416666674</v>
      </c>
      <c r="BV45" s="68">
        <f>$D45/30*(PF_IS_W!BV53+PF_IS_W!BV61)</f>
        <v>5145.2744416666674</v>
      </c>
      <c r="BW45" s="68">
        <f>$D45/30*(PF_IS_W!BW53+PF_IS_W!BW61)</f>
        <v>5145.2744416666674</v>
      </c>
      <c r="BX45" s="69">
        <f>$D45/30*(PF_IS_W!BX53+PF_IS_W!BX61)</f>
        <v>5145.2744416666674</v>
      </c>
      <c r="BY45" s="68">
        <f>$D45/30*(PF_IS_W!BY53+PF_IS_W!BY61)</f>
        <v>5145.2744416666674</v>
      </c>
      <c r="BZ45" s="68">
        <f>$D45/30*(PF_IS_W!BZ53+PF_IS_W!BZ61)</f>
        <v>5145.2744416666674</v>
      </c>
      <c r="CA45" s="68">
        <f>$D45/30*(PF_IS_W!CA53+PF_IS_W!CA61)</f>
        <v>5145.2744416666674</v>
      </c>
      <c r="CB45" s="68">
        <f>$D45/30*(PF_IS_W!CB53+PF_IS_W!CB61)</f>
        <v>5145.2744416666674</v>
      </c>
      <c r="CC45" s="68">
        <f>$D45/30*(PF_IS_W!CC53+PF_IS_W!CC61)</f>
        <v>5145.2744416666674</v>
      </c>
      <c r="CD45" s="68">
        <f>$D45/30*(PF_IS_W!CD53+PF_IS_W!CD61)</f>
        <v>5145.2744416666674</v>
      </c>
      <c r="CE45" s="68">
        <f>$D45/30*(PF_IS_W!CE53+PF_IS_W!CE61)</f>
        <v>5145.2744416666674</v>
      </c>
      <c r="CF45" s="68">
        <f>$D45/30*(PF_IS_W!CF53+PF_IS_W!CF61)</f>
        <v>5145.2744416666674</v>
      </c>
      <c r="CG45" s="68">
        <f>$D45/30*(PF_IS_W!CG53+PF_IS_W!CG61)</f>
        <v>5145.2744416666674</v>
      </c>
      <c r="CH45" s="68">
        <f>$D45/30*(PF_IS_W!CH53+PF_IS_W!CH61)</f>
        <v>5145.2744416666674</v>
      </c>
      <c r="CI45" s="68">
        <f>$D45/30*(PF_IS_W!CI53+PF_IS_W!CI61)</f>
        <v>5145.2744416666674</v>
      </c>
      <c r="CJ45" s="69">
        <f>$D45/30*(PF_IS_W!CJ53+PF_IS_W!CJ61)</f>
        <v>5145.2744416666674</v>
      </c>
      <c r="CK45" s="68">
        <f>$D45/30*(PF_IS_W!CK53+PF_IS_W!CK61)</f>
        <v>5145.2744416666674</v>
      </c>
      <c r="CL45" s="68">
        <f>$D45/30*(PF_IS_W!CL53+PF_IS_W!CL61)</f>
        <v>5145.2744416666674</v>
      </c>
      <c r="CM45" s="68">
        <f>$D45/30*(PF_IS_W!CM53+PF_IS_W!CM61)</f>
        <v>5145.2744416666674</v>
      </c>
      <c r="CN45" s="68">
        <f>$D45/30*(PF_IS_W!CN53+PF_IS_W!CN61)</f>
        <v>5145.2744416666674</v>
      </c>
      <c r="CO45" s="68">
        <f>$D45/30*(PF_IS_W!CO53+PF_IS_W!CO61)</f>
        <v>5145.2744416666674</v>
      </c>
      <c r="CP45" s="68">
        <f>$D45/30*(PF_IS_W!CP53+PF_IS_W!CP61)</f>
        <v>5145.2744416666674</v>
      </c>
      <c r="CQ45" s="68">
        <f>$D45/30*(PF_IS_W!CQ53+PF_IS_W!CQ61)</f>
        <v>5145.2744416666674</v>
      </c>
      <c r="CR45" s="68">
        <f>$D45/30*(PF_IS_W!CR53+PF_IS_W!CR61)</f>
        <v>5145.2744416666674</v>
      </c>
      <c r="CS45" s="68">
        <f>$D45/30*(PF_IS_W!CS53+PF_IS_W!CS61)</f>
        <v>5145.2744416666674</v>
      </c>
      <c r="CT45" s="68">
        <f>$D45/30*(PF_IS_W!CT53+PF_IS_W!CT61)</f>
        <v>5145.2744416666674</v>
      </c>
      <c r="CU45" s="68">
        <f>$D45/30*(PF_IS_W!CU53+PF_IS_W!CU61)</f>
        <v>5145.2744416666674</v>
      </c>
      <c r="CV45" s="69">
        <f>$D45/30*(PF_IS_W!CV53+PF_IS_W!CV61)</f>
        <v>5145.2744416666674</v>
      </c>
      <c r="CW45" s="68">
        <f>$D45/30*(PF_IS_W!CW53+PF_IS_W!CW61)</f>
        <v>5145.2744416666674</v>
      </c>
      <c r="CX45" s="68">
        <f>$D45/30*(PF_IS_W!CX53+PF_IS_W!CX61)</f>
        <v>5145.2744416666674</v>
      </c>
      <c r="CY45" s="68">
        <f>$D45/30*(PF_IS_W!CY53+PF_IS_W!CY61)</f>
        <v>5145.2744416666674</v>
      </c>
      <c r="CZ45" s="68">
        <f>$D45/30*(PF_IS_W!CZ53+PF_IS_W!CZ61)</f>
        <v>5145.2744416666674</v>
      </c>
      <c r="DA45" s="68">
        <f>$D45/30*(PF_IS_W!DA53+PF_IS_W!DA61)</f>
        <v>5145.2744416666674</v>
      </c>
      <c r="DB45" s="68">
        <f>$D45/30*(PF_IS_W!DB53+PF_IS_W!DB61)</f>
        <v>5145.2744416666674</v>
      </c>
      <c r="DC45" s="68">
        <f>$D45/30*(PF_IS_W!DC53+PF_IS_W!DC61)</f>
        <v>5145.2744416666674</v>
      </c>
      <c r="DD45" s="68">
        <f>$D45/30*(PF_IS_W!DD53+PF_IS_W!DD61)</f>
        <v>5145.2744416666674</v>
      </c>
      <c r="DE45" s="68">
        <f>$D45/30*(PF_IS_W!DE53+PF_IS_W!DE61)</f>
        <v>5145.2744416666674</v>
      </c>
      <c r="DF45" s="68">
        <f>$D45/30*(PF_IS_W!DF53+PF_IS_W!DF61)</f>
        <v>5145.2744416666674</v>
      </c>
      <c r="DG45" s="68">
        <f>$D45/30*(PF_IS_W!DG53+PF_IS_W!DG61)</f>
        <v>5145.2744416666674</v>
      </c>
      <c r="DH45" s="69">
        <f>$D45/30*(PF_IS_W!DH53+PF_IS_W!DH61)</f>
        <v>5145.2744416666674</v>
      </c>
      <c r="DI45" s="68">
        <f>$D45/30*(PF_IS_W!DI53+PF_IS_W!DI61)</f>
        <v>5145.2744416666674</v>
      </c>
      <c r="DJ45" s="68">
        <f>$D45/30*(PF_IS_W!DJ53+PF_IS_W!DJ61)</f>
        <v>5145.2744416666674</v>
      </c>
      <c r="DK45" s="68">
        <f>$D45/30*(PF_IS_W!DK53+PF_IS_W!DK61)</f>
        <v>5145.2744416666674</v>
      </c>
      <c r="DL45" s="68">
        <f>$D45/30*(PF_IS_W!DL53+PF_IS_W!DL61)</f>
        <v>5145.2744416666674</v>
      </c>
      <c r="DM45" s="68">
        <f>$D45/30*(PF_IS_W!DM53+PF_IS_W!DM61)</f>
        <v>5145.2744416666674</v>
      </c>
      <c r="DN45" s="68">
        <f>$D45/30*(PF_IS_W!DN53+PF_IS_W!DN61)</f>
        <v>5145.2744416666674</v>
      </c>
      <c r="DO45" s="68">
        <f>$D45/30*(PF_IS_W!DO53+PF_IS_W!DO61)</f>
        <v>5145.2744416666674</v>
      </c>
      <c r="DP45" s="68">
        <f>$D45/30*(PF_IS_W!DP53+PF_IS_W!DP61)</f>
        <v>5145.2744416666674</v>
      </c>
      <c r="DQ45" s="68">
        <f>$D45/30*(PF_IS_W!DQ53+PF_IS_W!DQ61)</f>
        <v>5145.2744416666674</v>
      </c>
      <c r="DR45" s="68">
        <f>$D45/30*(PF_IS_W!DR53+PF_IS_W!DR61)</f>
        <v>5145.2744416666674</v>
      </c>
      <c r="DS45" s="68">
        <f>$D45/30*(PF_IS_W!DS53+PF_IS_W!DS61)</f>
        <v>5145.2744416666674</v>
      </c>
      <c r="DT45" s="285">
        <f>$D45/30*(PF_IS_W!DT53+PF_IS_W!DT61)</f>
        <v>5145.2744416666674</v>
      </c>
      <c r="DU45" s="71">
        <f t="shared" ref="DU45:ED47" si="32">SUMIF($E$22:$DT$22,DU$24,$E45:$DT45)</f>
        <v>3278.593292</v>
      </c>
      <c r="DV45" s="71">
        <f t="shared" si="32"/>
        <v>4930.6136858333339</v>
      </c>
      <c r="DW45" s="71">
        <f t="shared" si="32"/>
        <v>5159.250189166667</v>
      </c>
      <c r="DX45" s="71">
        <f t="shared" si="32"/>
        <v>5145.2744416666674</v>
      </c>
      <c r="DY45" s="71">
        <f t="shared" si="32"/>
        <v>5145.2744416666674</v>
      </c>
      <c r="DZ45" s="71">
        <f t="shared" si="32"/>
        <v>5145.2744416666674</v>
      </c>
      <c r="EA45" s="71">
        <f t="shared" si="32"/>
        <v>5145.2744416666674</v>
      </c>
      <c r="EB45" s="71">
        <f t="shared" si="32"/>
        <v>5145.2744416666674</v>
      </c>
      <c r="EC45" s="71">
        <f t="shared" si="32"/>
        <v>5145.2744416666674</v>
      </c>
      <c r="ED45" s="72">
        <f t="shared" si="32"/>
        <v>5145.2744416666674</v>
      </c>
    </row>
    <row r="46" spans="2:134">
      <c r="B46" s="281" t="s">
        <v>72</v>
      </c>
      <c r="C46" s="73"/>
      <c r="D46" s="73"/>
      <c r="E46" s="68">
        <f>0.5*(Capex_W!E56+Capex_W!E52)</f>
        <v>0</v>
      </c>
      <c r="F46" s="68">
        <f>0.5*(Capex_W!F56+Capex_W!F52)</f>
        <v>0</v>
      </c>
      <c r="G46" s="68">
        <f>0.5*(Capex_W!G56+Capex_W!G52)</f>
        <v>0</v>
      </c>
      <c r="H46" s="68">
        <f>0.5*(Capex_W!H56+Capex_W!H52)</f>
        <v>563.33333333333337</v>
      </c>
      <c r="I46" s="68">
        <f>0.5*(Capex_W!I56+Capex_W!I52)</f>
        <v>563.33333333333337</v>
      </c>
      <c r="J46" s="68">
        <f>0.5*(Capex_W!J56+Capex_W!J52)</f>
        <v>563.33333333333337</v>
      </c>
      <c r="K46" s="68">
        <f>0.5*(Capex_W!K56+Capex_W!K52)</f>
        <v>563.33333333333337</v>
      </c>
      <c r="L46" s="68">
        <f>0.5*(Capex_W!L56+Capex_W!L52)</f>
        <v>563.33333333333337</v>
      </c>
      <c r="M46" s="68">
        <f>0.5*(Capex_W!M56+Capex_W!M52)</f>
        <v>563.33333333333337</v>
      </c>
      <c r="N46" s="68">
        <f>0.5*(Capex_W!N56+Capex_W!N52)</f>
        <v>563.33333333333337</v>
      </c>
      <c r="O46" s="68">
        <f>0.5*(Capex_W!O56+Capex_W!O52)</f>
        <v>563.33333333333337</v>
      </c>
      <c r="P46" s="69">
        <f>0.5*(Capex_W!P56+Capex_W!P52)</f>
        <v>563.33333333333337</v>
      </c>
      <c r="Q46" s="68">
        <f>0.5*(Capex_W!Q56+Capex_W!Q52)</f>
        <v>563.33333333333337</v>
      </c>
      <c r="R46" s="68">
        <f>0.5*(Capex_W!R56+Capex_W!R52)</f>
        <v>563.33333333333337</v>
      </c>
      <c r="S46" s="68">
        <f>0.5*(Capex_W!S56+Capex_W!S52)</f>
        <v>563.33333333333337</v>
      </c>
      <c r="T46" s="68">
        <f>0.5*(Capex_W!T56+Capex_W!T52)</f>
        <v>660.83333333333337</v>
      </c>
      <c r="U46" s="68">
        <f>0.5*(Capex_W!U56+Capex_W!U52)</f>
        <v>660.83333333333337</v>
      </c>
      <c r="V46" s="68">
        <f>0.5*(Capex_W!V56+Capex_W!V52)</f>
        <v>660.83333333333337</v>
      </c>
      <c r="W46" s="68">
        <f>0.5*(Capex_W!W56+Capex_W!W52)</f>
        <v>660.83333333333337</v>
      </c>
      <c r="X46" s="68">
        <f>0.5*(Capex_W!X56+Capex_W!X52)</f>
        <v>660.83333333333337</v>
      </c>
      <c r="Y46" s="68">
        <f>0.5*(Capex_W!Y56+Capex_W!Y52)</f>
        <v>660.83333333333337</v>
      </c>
      <c r="Z46" s="68">
        <f>0.5*(Capex_W!Z56+Capex_W!Z52)</f>
        <v>660.83333333333337</v>
      </c>
      <c r="AA46" s="68">
        <f>0.5*(Capex_W!AA56+Capex_W!AA52)</f>
        <v>660.83333333333337</v>
      </c>
      <c r="AB46" s="69">
        <f>0.5*(Capex_W!AB56+Capex_W!AB52)</f>
        <v>660.83333333333337</v>
      </c>
      <c r="AC46" s="68">
        <f>0.5*(Capex_W!AC56+Capex_W!AC52)</f>
        <v>0</v>
      </c>
      <c r="AD46" s="68">
        <f>0.5*(Capex_W!AD56+Capex_W!AD52)</f>
        <v>0</v>
      </c>
      <c r="AE46" s="68">
        <f>0.5*(Capex_W!AE56+Capex_W!AE52)</f>
        <v>0</v>
      </c>
      <c r="AF46" s="68">
        <f>0.5*(Capex_W!AF56+Capex_W!AF52)</f>
        <v>0</v>
      </c>
      <c r="AG46" s="68">
        <f>0.5*(Capex_W!AG56+Capex_W!AG52)</f>
        <v>0</v>
      </c>
      <c r="AH46" s="68">
        <f>0.5*(Capex_W!AH56+Capex_W!AH52)</f>
        <v>0</v>
      </c>
      <c r="AI46" s="68">
        <f>0.5*(Capex_W!AI56+Capex_W!AI52)</f>
        <v>0</v>
      </c>
      <c r="AJ46" s="68">
        <f>0.5*(Capex_W!AJ56+Capex_W!AJ52)</f>
        <v>0</v>
      </c>
      <c r="AK46" s="68">
        <f>0.5*(Capex_W!AK56+Capex_W!AK52)</f>
        <v>0</v>
      </c>
      <c r="AL46" s="68">
        <f>0.5*(Capex_W!AL56+Capex_W!AL52)</f>
        <v>0</v>
      </c>
      <c r="AM46" s="68">
        <f>0.5*(Capex_W!AM56+Capex_W!AM52)</f>
        <v>0</v>
      </c>
      <c r="AN46" s="69">
        <f>0.5*(Capex_W!AN56+Capex_W!AN52)</f>
        <v>0</v>
      </c>
      <c r="AO46" s="68">
        <f>0.5*(Capex_W!AO56+Capex_W!AO52)</f>
        <v>0</v>
      </c>
      <c r="AP46" s="68">
        <f>0.5*(Capex_W!AP56+Capex_W!AP52)</f>
        <v>0</v>
      </c>
      <c r="AQ46" s="68">
        <f>0.5*(Capex_W!AQ56+Capex_W!AQ52)</f>
        <v>0</v>
      </c>
      <c r="AR46" s="68">
        <f>0.5*(Capex_W!AR56+Capex_W!AR52)</f>
        <v>0</v>
      </c>
      <c r="AS46" s="68">
        <f>0.5*(Capex_W!AS56+Capex_W!AS52)</f>
        <v>0</v>
      </c>
      <c r="AT46" s="68">
        <f>0.5*(Capex_W!AT56+Capex_W!AT52)</f>
        <v>0</v>
      </c>
      <c r="AU46" s="68">
        <f>0.5*(Capex_W!AU56+Capex_W!AU52)</f>
        <v>0</v>
      </c>
      <c r="AV46" s="68">
        <f>0.5*(Capex_W!AV56+Capex_W!AV52)</f>
        <v>0</v>
      </c>
      <c r="AW46" s="68">
        <f>0.5*(Capex_W!AW56+Capex_W!AW52)</f>
        <v>0</v>
      </c>
      <c r="AX46" s="68">
        <f>0.5*(Capex_W!AX56+Capex_W!AX52)</f>
        <v>0</v>
      </c>
      <c r="AY46" s="68">
        <f>0.5*(Capex_W!AY56+Capex_W!AY52)</f>
        <v>0</v>
      </c>
      <c r="AZ46" s="69">
        <f>0.5*(Capex_W!AZ56+Capex_W!AZ52)</f>
        <v>0</v>
      </c>
      <c r="BA46" s="68">
        <f>0.5*(Capex_W!BA56+Capex_W!BA52)</f>
        <v>0</v>
      </c>
      <c r="BB46" s="68">
        <f>0.5*(Capex_W!BB56+Capex_W!BB52)</f>
        <v>0</v>
      </c>
      <c r="BC46" s="68">
        <f>0.5*(Capex_W!BC56+Capex_W!BC52)</f>
        <v>0</v>
      </c>
      <c r="BD46" s="68">
        <f>0.5*(Capex_W!BD56+Capex_W!BD52)</f>
        <v>0</v>
      </c>
      <c r="BE46" s="68">
        <f>0.5*(Capex_W!BE56+Capex_W!BE52)</f>
        <v>0</v>
      </c>
      <c r="BF46" s="68">
        <f>0.5*(Capex_W!BF56+Capex_W!BF52)</f>
        <v>0</v>
      </c>
      <c r="BG46" s="68">
        <f>0.5*(Capex_W!BG56+Capex_W!BG52)</f>
        <v>0</v>
      </c>
      <c r="BH46" s="68">
        <f>0.5*(Capex_W!BH56+Capex_W!BH52)</f>
        <v>0</v>
      </c>
      <c r="BI46" s="68">
        <f>0.5*(Capex_W!BI56+Capex_W!BI52)</f>
        <v>0</v>
      </c>
      <c r="BJ46" s="68">
        <f>0.5*(Capex_W!BJ56+Capex_W!BJ52)</f>
        <v>0</v>
      </c>
      <c r="BK46" s="68">
        <f>0.5*(Capex_W!BK56+Capex_W!BK52)</f>
        <v>0</v>
      </c>
      <c r="BL46" s="69">
        <f>0.5*(Capex_W!BL56+Capex_W!BL52)</f>
        <v>0</v>
      </c>
      <c r="BM46" s="68">
        <f>0.5*(Capex_W!BM56+Capex_W!BM52)</f>
        <v>0</v>
      </c>
      <c r="BN46" s="68">
        <f>0.5*(Capex_W!BN56+Capex_W!BN52)</f>
        <v>0</v>
      </c>
      <c r="BO46" s="68">
        <f>0.5*(Capex_W!BO56+Capex_W!BO52)</f>
        <v>0</v>
      </c>
      <c r="BP46" s="68">
        <f>0.5*(Capex_W!BP56+Capex_W!BP52)</f>
        <v>0</v>
      </c>
      <c r="BQ46" s="68">
        <f>0.5*(Capex_W!BQ56+Capex_W!BQ52)</f>
        <v>0</v>
      </c>
      <c r="BR46" s="68">
        <f>0.5*(Capex_W!BR56+Capex_W!BR52)</f>
        <v>0</v>
      </c>
      <c r="BS46" s="68">
        <f>0.5*(Capex_W!BS56+Capex_W!BS52)</f>
        <v>0</v>
      </c>
      <c r="BT46" s="68">
        <f>0.5*(Capex_W!BT56+Capex_W!BT52)</f>
        <v>0</v>
      </c>
      <c r="BU46" s="68">
        <f>0.5*(Capex_W!BU56+Capex_W!BU52)</f>
        <v>0</v>
      </c>
      <c r="BV46" s="68">
        <f>0.5*(Capex_W!BV56+Capex_W!BV52)</f>
        <v>0</v>
      </c>
      <c r="BW46" s="68">
        <f>0.5*(Capex_W!BW56+Capex_W!BW52)</f>
        <v>0</v>
      </c>
      <c r="BX46" s="69">
        <f>0.5*(Capex_W!BX56+Capex_W!BX52)</f>
        <v>0</v>
      </c>
      <c r="BY46" s="68">
        <f>0.5*(Capex_W!BY56+Capex_W!BY52)</f>
        <v>0</v>
      </c>
      <c r="BZ46" s="68">
        <f>0.5*(Capex_W!BZ56+Capex_W!BZ52)</f>
        <v>0</v>
      </c>
      <c r="CA46" s="68">
        <f>0.5*(Capex_W!CA56+Capex_W!CA52)</f>
        <v>0</v>
      </c>
      <c r="CB46" s="68">
        <f>0.5*(Capex_W!CB56+Capex_W!CB52)</f>
        <v>0</v>
      </c>
      <c r="CC46" s="68">
        <f>0.5*(Capex_W!CC56+Capex_W!CC52)</f>
        <v>0</v>
      </c>
      <c r="CD46" s="68">
        <f>0.5*(Capex_W!CD56+Capex_W!CD52)</f>
        <v>0</v>
      </c>
      <c r="CE46" s="68">
        <f>0.5*(Capex_W!CE56+Capex_W!CE52)</f>
        <v>0</v>
      </c>
      <c r="CF46" s="68">
        <f>0.5*(Capex_W!CF56+Capex_W!CF52)</f>
        <v>0</v>
      </c>
      <c r="CG46" s="68">
        <f>0.5*(Capex_W!CG56+Capex_W!CG52)</f>
        <v>0</v>
      </c>
      <c r="CH46" s="68">
        <f>0.5*(Capex_W!CH56+Capex_W!CH52)</f>
        <v>0</v>
      </c>
      <c r="CI46" s="68">
        <f>0.5*(Capex_W!CI56+Capex_W!CI52)</f>
        <v>0</v>
      </c>
      <c r="CJ46" s="69">
        <f>0.5*(Capex_W!CJ56+Capex_W!CJ52)</f>
        <v>0</v>
      </c>
      <c r="CK46" s="68">
        <f>0.5*(Capex_W!CK56+Capex_W!CK52)</f>
        <v>0</v>
      </c>
      <c r="CL46" s="68">
        <f>0.5*(Capex_W!CL56+Capex_W!CL52)</f>
        <v>0</v>
      </c>
      <c r="CM46" s="68">
        <f>0.5*(Capex_W!CM56+Capex_W!CM52)</f>
        <v>0</v>
      </c>
      <c r="CN46" s="68">
        <f>0.5*(Capex_W!CN56+Capex_W!CN52)</f>
        <v>0</v>
      </c>
      <c r="CO46" s="68">
        <f>0.5*(Capex_W!CO56+Capex_W!CO52)</f>
        <v>0</v>
      </c>
      <c r="CP46" s="68">
        <f>0.5*(Capex_W!CP56+Capex_W!CP52)</f>
        <v>0</v>
      </c>
      <c r="CQ46" s="68">
        <f>0.5*(Capex_W!CQ56+Capex_W!CQ52)</f>
        <v>0</v>
      </c>
      <c r="CR46" s="68">
        <f>0.5*(Capex_W!CR56+Capex_W!CR52)</f>
        <v>0</v>
      </c>
      <c r="CS46" s="68">
        <f>0.5*(Capex_W!CS56+Capex_W!CS52)</f>
        <v>0</v>
      </c>
      <c r="CT46" s="68">
        <f>0.5*(Capex_W!CT56+Capex_W!CT52)</f>
        <v>0</v>
      </c>
      <c r="CU46" s="68">
        <f>0.5*(Capex_W!CU56+Capex_W!CU52)</f>
        <v>0</v>
      </c>
      <c r="CV46" s="69">
        <f>0.5*(Capex_W!CV56+Capex_W!CV52)</f>
        <v>0</v>
      </c>
      <c r="CW46" s="68">
        <f>0.5*(Capex_W!CW56+Capex_W!CW52)</f>
        <v>0</v>
      </c>
      <c r="CX46" s="68">
        <f>0.5*(Capex_W!CX56+Capex_W!CX52)</f>
        <v>0</v>
      </c>
      <c r="CY46" s="68">
        <f>0.5*(Capex_W!CY56+Capex_W!CY52)</f>
        <v>0</v>
      </c>
      <c r="CZ46" s="68">
        <f>0.5*(Capex_W!CZ56+Capex_W!CZ52)</f>
        <v>0</v>
      </c>
      <c r="DA46" s="68">
        <f>0.5*(Capex_W!DA56+Capex_W!DA52)</f>
        <v>0</v>
      </c>
      <c r="DB46" s="68">
        <f>0.5*(Capex_W!DB56+Capex_W!DB52)</f>
        <v>0</v>
      </c>
      <c r="DC46" s="68">
        <f>0.5*(Capex_W!DC56+Capex_W!DC52)</f>
        <v>0</v>
      </c>
      <c r="DD46" s="68">
        <f>0.5*(Capex_W!DD56+Capex_W!DD52)</f>
        <v>0</v>
      </c>
      <c r="DE46" s="68">
        <f>0.5*(Capex_W!DE56+Capex_W!DE52)</f>
        <v>0</v>
      </c>
      <c r="DF46" s="68">
        <f>0.5*(Capex_W!DF56+Capex_W!DF52)</f>
        <v>0</v>
      </c>
      <c r="DG46" s="68">
        <f>0.5*(Capex_W!DG56+Capex_W!DG52)</f>
        <v>0</v>
      </c>
      <c r="DH46" s="69">
        <f>0.5*(Capex_W!DH56+Capex_W!DH52)</f>
        <v>0</v>
      </c>
      <c r="DI46" s="68">
        <f>0.5*(Capex_W!DI56+Capex_W!DI52)</f>
        <v>0</v>
      </c>
      <c r="DJ46" s="68">
        <f>0.5*(Capex_W!DJ56+Capex_W!DJ52)</f>
        <v>0</v>
      </c>
      <c r="DK46" s="68">
        <f>0.5*(Capex_W!DK56+Capex_W!DK52)</f>
        <v>0</v>
      </c>
      <c r="DL46" s="68">
        <f>0.5*(Capex_W!DL56+Capex_W!DL52)</f>
        <v>0</v>
      </c>
      <c r="DM46" s="68">
        <f>0.5*(Capex_W!DM56+Capex_W!DM52)</f>
        <v>0</v>
      </c>
      <c r="DN46" s="68">
        <f>0.5*(Capex_W!DN56+Capex_W!DN52)</f>
        <v>0</v>
      </c>
      <c r="DO46" s="68">
        <f>0.5*(Capex_W!DO56+Capex_W!DO52)</f>
        <v>0</v>
      </c>
      <c r="DP46" s="68">
        <f>0.5*(Capex_W!DP56+Capex_W!DP52)</f>
        <v>0</v>
      </c>
      <c r="DQ46" s="68">
        <f>0.5*(Capex_W!DQ56+Capex_W!DQ52)</f>
        <v>0</v>
      </c>
      <c r="DR46" s="68">
        <f>0.5*(Capex_W!DR56+Capex_W!DR52)</f>
        <v>0</v>
      </c>
      <c r="DS46" s="68">
        <f>0.5*(Capex_W!DS56+Capex_W!DS52)</f>
        <v>0</v>
      </c>
      <c r="DT46" s="285">
        <f>0.5*(Capex_W!DT56+Capex_W!DT52)</f>
        <v>0</v>
      </c>
      <c r="DU46" s="71">
        <f t="shared" si="32"/>
        <v>563.33333333333337</v>
      </c>
      <c r="DV46" s="71">
        <f t="shared" si="32"/>
        <v>660.83333333333337</v>
      </c>
      <c r="DW46" s="71">
        <f t="shared" si="32"/>
        <v>0</v>
      </c>
      <c r="DX46" s="71">
        <f t="shared" si="32"/>
        <v>0</v>
      </c>
      <c r="DY46" s="71">
        <f t="shared" si="32"/>
        <v>0</v>
      </c>
      <c r="DZ46" s="71">
        <f t="shared" si="32"/>
        <v>0</v>
      </c>
      <c r="EA46" s="71">
        <f t="shared" si="32"/>
        <v>0</v>
      </c>
      <c r="EB46" s="71">
        <f t="shared" si="32"/>
        <v>0</v>
      </c>
      <c r="EC46" s="71">
        <f t="shared" si="32"/>
        <v>0</v>
      </c>
      <c r="ED46" s="72">
        <f t="shared" si="32"/>
        <v>0</v>
      </c>
    </row>
    <row r="47" spans="2:134">
      <c r="B47" s="301" t="s">
        <v>73</v>
      </c>
      <c r="C47" s="302"/>
      <c r="D47" s="302"/>
      <c r="E47" s="303">
        <f>SUBTOTAL(9,E44:E46)</f>
        <v>0</v>
      </c>
      <c r="F47" s="303">
        <f t="shared" ref="F47:BQ47" si="33">SUBTOTAL(9,F44:F46)</f>
        <v>0</v>
      </c>
      <c r="G47" s="303">
        <f t="shared" si="33"/>
        <v>0</v>
      </c>
      <c r="H47" s="303">
        <f t="shared" si="33"/>
        <v>624.70145833333333</v>
      </c>
      <c r="I47" s="303">
        <f t="shared" si="33"/>
        <v>694.83645833333344</v>
      </c>
      <c r="J47" s="303">
        <f t="shared" si="33"/>
        <v>756.2045833333334</v>
      </c>
      <c r="K47" s="303">
        <f t="shared" si="33"/>
        <v>817.57270833333337</v>
      </c>
      <c r="L47" s="303">
        <f t="shared" si="33"/>
        <v>3362.4909586666668</v>
      </c>
      <c r="M47" s="303">
        <f t="shared" si="33"/>
        <v>3479.4275836666666</v>
      </c>
      <c r="N47" s="303">
        <f t="shared" si="33"/>
        <v>3599.2865003333336</v>
      </c>
      <c r="O47" s="303">
        <f t="shared" si="33"/>
        <v>3719.1454170000002</v>
      </c>
      <c r="P47" s="304">
        <f t="shared" si="33"/>
        <v>3841.9266253333335</v>
      </c>
      <c r="Q47" s="303">
        <f t="shared" si="33"/>
        <v>3960.2496754166668</v>
      </c>
      <c r="R47" s="303">
        <f t="shared" si="33"/>
        <v>4108.668373333333</v>
      </c>
      <c r="S47" s="303">
        <f t="shared" si="33"/>
        <v>4243.5995712499998</v>
      </c>
      <c r="T47" s="303">
        <f t="shared" si="33"/>
        <v>4480.5266024999992</v>
      </c>
      <c r="U47" s="303">
        <f t="shared" si="33"/>
        <v>4628.9453004166662</v>
      </c>
      <c r="V47" s="303">
        <f t="shared" si="33"/>
        <v>4759.3806649999988</v>
      </c>
      <c r="W47" s="303">
        <f t="shared" si="33"/>
        <v>4898.8076962499999</v>
      </c>
      <c r="X47" s="303">
        <f t="shared" si="33"/>
        <v>5042.7305608333336</v>
      </c>
      <c r="Y47" s="303">
        <f t="shared" si="33"/>
        <v>5173.1659254166671</v>
      </c>
      <c r="Z47" s="303">
        <f t="shared" si="33"/>
        <v>5312.5929566666664</v>
      </c>
      <c r="AA47" s="303">
        <f t="shared" si="33"/>
        <v>5452.0199879166667</v>
      </c>
      <c r="AB47" s="304">
        <f t="shared" si="33"/>
        <v>5591.4470191666669</v>
      </c>
      <c r="AC47" s="303">
        <f t="shared" si="33"/>
        <v>4968.2334704166669</v>
      </c>
      <c r="AD47" s="303">
        <f t="shared" si="33"/>
        <v>4985.5986266666669</v>
      </c>
      <c r="AE47" s="303">
        <f t="shared" si="33"/>
        <v>5002.9637829166668</v>
      </c>
      <c r="AF47" s="303">
        <f t="shared" si="33"/>
        <v>5020.3289391666667</v>
      </c>
      <c r="AG47" s="303">
        <f t="shared" si="33"/>
        <v>5037.6940954166657</v>
      </c>
      <c r="AH47" s="303">
        <f t="shared" si="33"/>
        <v>5055.0592516666666</v>
      </c>
      <c r="AI47" s="303">
        <f t="shared" si="33"/>
        <v>5072.4244079166665</v>
      </c>
      <c r="AJ47" s="303">
        <f t="shared" si="33"/>
        <v>5089.7895641666655</v>
      </c>
      <c r="AK47" s="303">
        <f t="shared" si="33"/>
        <v>5107.1547204166664</v>
      </c>
      <c r="AL47" s="303">
        <f t="shared" si="33"/>
        <v>5124.5198766666663</v>
      </c>
      <c r="AM47" s="303">
        <f t="shared" si="33"/>
        <v>5141.8850329166662</v>
      </c>
      <c r="AN47" s="304">
        <f t="shared" si="33"/>
        <v>5159.250189166667</v>
      </c>
      <c r="AO47" s="303">
        <f t="shared" si="33"/>
        <v>5145.2744416666674</v>
      </c>
      <c r="AP47" s="303">
        <f t="shared" si="33"/>
        <v>5145.2744416666674</v>
      </c>
      <c r="AQ47" s="303">
        <f t="shared" si="33"/>
        <v>5145.2744416666674</v>
      </c>
      <c r="AR47" s="303">
        <f t="shared" si="33"/>
        <v>5145.2744416666674</v>
      </c>
      <c r="AS47" s="303">
        <f t="shared" si="33"/>
        <v>5145.2744416666674</v>
      </c>
      <c r="AT47" s="303">
        <f t="shared" si="33"/>
        <v>5145.2744416666674</v>
      </c>
      <c r="AU47" s="303">
        <f t="shared" si="33"/>
        <v>5145.2744416666674</v>
      </c>
      <c r="AV47" s="303">
        <f t="shared" si="33"/>
        <v>5145.2744416666674</v>
      </c>
      <c r="AW47" s="303">
        <f t="shared" si="33"/>
        <v>5145.2744416666674</v>
      </c>
      <c r="AX47" s="303">
        <f t="shared" si="33"/>
        <v>5145.2744416666674</v>
      </c>
      <c r="AY47" s="303">
        <f t="shared" si="33"/>
        <v>5145.2744416666674</v>
      </c>
      <c r="AZ47" s="304">
        <f t="shared" si="33"/>
        <v>5145.2744416666674</v>
      </c>
      <c r="BA47" s="303">
        <f t="shared" si="33"/>
        <v>5145.2744416666674</v>
      </c>
      <c r="BB47" s="303">
        <f t="shared" si="33"/>
        <v>5145.2744416666674</v>
      </c>
      <c r="BC47" s="303">
        <f t="shared" si="33"/>
        <v>5145.2744416666674</v>
      </c>
      <c r="BD47" s="303">
        <f t="shared" si="33"/>
        <v>5145.2744416666674</v>
      </c>
      <c r="BE47" s="303">
        <f t="shared" si="33"/>
        <v>5145.2744416666674</v>
      </c>
      <c r="BF47" s="303">
        <f t="shared" si="33"/>
        <v>5145.2744416666674</v>
      </c>
      <c r="BG47" s="303">
        <f t="shared" si="33"/>
        <v>5145.2744416666674</v>
      </c>
      <c r="BH47" s="303">
        <f t="shared" si="33"/>
        <v>5145.2744416666674</v>
      </c>
      <c r="BI47" s="303">
        <f t="shared" si="33"/>
        <v>5145.2744416666674</v>
      </c>
      <c r="BJ47" s="303">
        <f t="shared" si="33"/>
        <v>5145.2744416666674</v>
      </c>
      <c r="BK47" s="303">
        <f t="shared" si="33"/>
        <v>5145.2744416666674</v>
      </c>
      <c r="BL47" s="304">
        <f t="shared" si="33"/>
        <v>5145.2744416666674</v>
      </c>
      <c r="BM47" s="303">
        <f t="shared" si="33"/>
        <v>5145.2744416666674</v>
      </c>
      <c r="BN47" s="303">
        <f t="shared" si="33"/>
        <v>5145.2744416666674</v>
      </c>
      <c r="BO47" s="303">
        <f t="shared" si="33"/>
        <v>5145.2744416666674</v>
      </c>
      <c r="BP47" s="303">
        <f t="shared" si="33"/>
        <v>5145.2744416666674</v>
      </c>
      <c r="BQ47" s="303">
        <f t="shared" si="33"/>
        <v>5145.2744416666674</v>
      </c>
      <c r="BR47" s="303">
        <f t="shared" ref="BR47:DT47" si="34">SUBTOTAL(9,BR44:BR46)</f>
        <v>5145.2744416666674</v>
      </c>
      <c r="BS47" s="303">
        <f t="shared" si="34"/>
        <v>5145.2744416666674</v>
      </c>
      <c r="BT47" s="303">
        <f t="shared" si="34"/>
        <v>5145.2744416666674</v>
      </c>
      <c r="BU47" s="303">
        <f t="shared" si="34"/>
        <v>5145.2744416666674</v>
      </c>
      <c r="BV47" s="303">
        <f t="shared" si="34"/>
        <v>5145.2744416666674</v>
      </c>
      <c r="BW47" s="303">
        <f t="shared" si="34"/>
        <v>5145.2744416666674</v>
      </c>
      <c r="BX47" s="304">
        <f t="shared" si="34"/>
        <v>5145.2744416666674</v>
      </c>
      <c r="BY47" s="303">
        <f t="shared" si="34"/>
        <v>5145.2744416666674</v>
      </c>
      <c r="BZ47" s="303">
        <f t="shared" si="34"/>
        <v>5145.2744416666674</v>
      </c>
      <c r="CA47" s="303">
        <f t="shared" si="34"/>
        <v>5145.2744416666674</v>
      </c>
      <c r="CB47" s="303">
        <f t="shared" si="34"/>
        <v>5145.2744416666674</v>
      </c>
      <c r="CC47" s="303">
        <f t="shared" si="34"/>
        <v>5145.2744416666674</v>
      </c>
      <c r="CD47" s="303">
        <f t="shared" si="34"/>
        <v>5145.2744416666674</v>
      </c>
      <c r="CE47" s="303">
        <f t="shared" si="34"/>
        <v>5145.2744416666674</v>
      </c>
      <c r="CF47" s="303">
        <f t="shared" si="34"/>
        <v>5145.2744416666674</v>
      </c>
      <c r="CG47" s="303">
        <f t="shared" si="34"/>
        <v>5145.2744416666674</v>
      </c>
      <c r="CH47" s="303">
        <f t="shared" si="34"/>
        <v>5145.2744416666674</v>
      </c>
      <c r="CI47" s="303">
        <f t="shared" si="34"/>
        <v>5145.2744416666674</v>
      </c>
      <c r="CJ47" s="304">
        <f t="shared" si="34"/>
        <v>5145.2744416666674</v>
      </c>
      <c r="CK47" s="303">
        <f t="shared" si="34"/>
        <v>5145.2744416666674</v>
      </c>
      <c r="CL47" s="303">
        <f t="shared" si="34"/>
        <v>5145.2744416666674</v>
      </c>
      <c r="CM47" s="303">
        <f t="shared" si="34"/>
        <v>5145.2744416666674</v>
      </c>
      <c r="CN47" s="303">
        <f t="shared" si="34"/>
        <v>5145.2744416666674</v>
      </c>
      <c r="CO47" s="303">
        <f t="shared" si="34"/>
        <v>5145.2744416666674</v>
      </c>
      <c r="CP47" s="303">
        <f t="shared" si="34"/>
        <v>5145.2744416666674</v>
      </c>
      <c r="CQ47" s="303">
        <f t="shared" si="34"/>
        <v>5145.2744416666674</v>
      </c>
      <c r="CR47" s="303">
        <f t="shared" si="34"/>
        <v>5145.2744416666674</v>
      </c>
      <c r="CS47" s="303">
        <f t="shared" si="34"/>
        <v>5145.2744416666674</v>
      </c>
      <c r="CT47" s="303">
        <f t="shared" si="34"/>
        <v>5145.2744416666674</v>
      </c>
      <c r="CU47" s="303">
        <f t="shared" si="34"/>
        <v>5145.2744416666674</v>
      </c>
      <c r="CV47" s="304">
        <f t="shared" si="34"/>
        <v>5145.2744416666674</v>
      </c>
      <c r="CW47" s="303">
        <f t="shared" si="34"/>
        <v>5145.2744416666674</v>
      </c>
      <c r="CX47" s="303">
        <f t="shared" si="34"/>
        <v>5145.2744416666674</v>
      </c>
      <c r="CY47" s="303">
        <f t="shared" si="34"/>
        <v>5145.2744416666674</v>
      </c>
      <c r="CZ47" s="303">
        <f t="shared" si="34"/>
        <v>5145.2744416666674</v>
      </c>
      <c r="DA47" s="303">
        <f t="shared" si="34"/>
        <v>5145.2744416666674</v>
      </c>
      <c r="DB47" s="303">
        <f t="shared" si="34"/>
        <v>5145.2744416666674</v>
      </c>
      <c r="DC47" s="303">
        <f t="shared" si="34"/>
        <v>5145.2744416666674</v>
      </c>
      <c r="DD47" s="303">
        <f t="shared" si="34"/>
        <v>5145.2744416666674</v>
      </c>
      <c r="DE47" s="303">
        <f t="shared" si="34"/>
        <v>5145.2744416666674</v>
      </c>
      <c r="DF47" s="303">
        <f t="shared" si="34"/>
        <v>5145.2744416666674</v>
      </c>
      <c r="DG47" s="303">
        <f t="shared" si="34"/>
        <v>5145.2744416666674</v>
      </c>
      <c r="DH47" s="304">
        <f t="shared" si="34"/>
        <v>5145.2744416666674</v>
      </c>
      <c r="DI47" s="303">
        <f t="shared" si="34"/>
        <v>5145.2744416666674</v>
      </c>
      <c r="DJ47" s="303">
        <f t="shared" si="34"/>
        <v>5145.2744416666674</v>
      </c>
      <c r="DK47" s="303">
        <f t="shared" si="34"/>
        <v>5145.2744416666674</v>
      </c>
      <c r="DL47" s="303">
        <f t="shared" si="34"/>
        <v>5145.2744416666674</v>
      </c>
      <c r="DM47" s="303">
        <f t="shared" si="34"/>
        <v>5145.2744416666674</v>
      </c>
      <c r="DN47" s="303">
        <f t="shared" si="34"/>
        <v>5145.2744416666674</v>
      </c>
      <c r="DO47" s="303">
        <f t="shared" si="34"/>
        <v>5145.2744416666674</v>
      </c>
      <c r="DP47" s="303">
        <f t="shared" si="34"/>
        <v>5145.2744416666674</v>
      </c>
      <c r="DQ47" s="303">
        <f t="shared" si="34"/>
        <v>5145.2744416666674</v>
      </c>
      <c r="DR47" s="303">
        <f t="shared" si="34"/>
        <v>5145.2744416666674</v>
      </c>
      <c r="DS47" s="303">
        <f t="shared" si="34"/>
        <v>5145.2744416666674</v>
      </c>
      <c r="DT47" s="305">
        <f t="shared" si="34"/>
        <v>5145.2744416666674</v>
      </c>
      <c r="DU47" s="117">
        <f t="shared" si="32"/>
        <v>3841.9266253333335</v>
      </c>
      <c r="DV47" s="117">
        <f t="shared" si="32"/>
        <v>5591.4470191666669</v>
      </c>
      <c r="DW47" s="117">
        <f t="shared" si="32"/>
        <v>5159.250189166667</v>
      </c>
      <c r="DX47" s="117">
        <f t="shared" si="32"/>
        <v>5145.2744416666674</v>
      </c>
      <c r="DY47" s="117">
        <f t="shared" si="32"/>
        <v>5145.2744416666674</v>
      </c>
      <c r="DZ47" s="117">
        <f t="shared" si="32"/>
        <v>5145.2744416666674</v>
      </c>
      <c r="EA47" s="117">
        <f t="shared" si="32"/>
        <v>5145.2744416666674</v>
      </c>
      <c r="EB47" s="117">
        <f t="shared" si="32"/>
        <v>5145.2744416666674</v>
      </c>
      <c r="EC47" s="117">
        <f t="shared" si="32"/>
        <v>5145.2744416666674</v>
      </c>
      <c r="ED47" s="118">
        <f t="shared" si="32"/>
        <v>5145.2744416666674</v>
      </c>
    </row>
    <row r="48" spans="2:134">
      <c r="B48" s="275" t="s">
        <v>74</v>
      </c>
      <c r="C48" s="276"/>
      <c r="D48" s="276"/>
      <c r="E48" s="276"/>
      <c r="F48" s="276"/>
      <c r="G48" s="276"/>
      <c r="H48" s="276"/>
      <c r="I48" s="276"/>
      <c r="J48" s="276"/>
      <c r="K48" s="276"/>
      <c r="L48" s="276"/>
      <c r="M48" s="276"/>
      <c r="N48" s="276"/>
      <c r="O48" s="276"/>
      <c r="P48" s="277"/>
      <c r="Q48" s="276"/>
      <c r="R48" s="276"/>
      <c r="S48" s="276"/>
      <c r="T48" s="276"/>
      <c r="U48" s="276"/>
      <c r="V48" s="276"/>
      <c r="W48" s="276"/>
      <c r="X48" s="276"/>
      <c r="Y48" s="276"/>
      <c r="Z48" s="276"/>
      <c r="AA48" s="276"/>
      <c r="AB48" s="277"/>
      <c r="AC48" s="276"/>
      <c r="AD48" s="276"/>
      <c r="AE48" s="276"/>
      <c r="AF48" s="276"/>
      <c r="AG48" s="276"/>
      <c r="AH48" s="276"/>
      <c r="AI48" s="276"/>
      <c r="AJ48" s="276"/>
      <c r="AK48" s="276"/>
      <c r="AL48" s="276"/>
      <c r="AM48" s="276"/>
      <c r="AN48" s="277"/>
      <c r="AO48" s="276"/>
      <c r="AP48" s="276"/>
      <c r="AQ48" s="276"/>
      <c r="AR48" s="276"/>
      <c r="AS48" s="276"/>
      <c r="AT48" s="276"/>
      <c r="AU48" s="276"/>
      <c r="AV48" s="276"/>
      <c r="AW48" s="276"/>
      <c r="AX48" s="276"/>
      <c r="AY48" s="276"/>
      <c r="AZ48" s="277"/>
      <c r="BA48" s="276"/>
      <c r="BB48" s="276"/>
      <c r="BC48" s="276"/>
      <c r="BD48" s="276"/>
      <c r="BE48" s="276"/>
      <c r="BF48" s="276"/>
      <c r="BG48" s="276"/>
      <c r="BH48" s="276"/>
      <c r="BI48" s="276"/>
      <c r="BJ48" s="276"/>
      <c r="BK48" s="276"/>
      <c r="BL48" s="277"/>
      <c r="BM48" s="276"/>
      <c r="BN48" s="276"/>
      <c r="BO48" s="276"/>
      <c r="BP48" s="276"/>
      <c r="BQ48" s="276"/>
      <c r="BR48" s="276"/>
      <c r="BS48" s="276"/>
      <c r="BT48" s="276"/>
      <c r="BU48" s="276"/>
      <c r="BV48" s="276"/>
      <c r="BW48" s="276"/>
      <c r="BX48" s="277"/>
      <c r="BY48" s="276"/>
      <c r="BZ48" s="276"/>
      <c r="CA48" s="276"/>
      <c r="CB48" s="276"/>
      <c r="CC48" s="276"/>
      <c r="CD48" s="276"/>
      <c r="CE48" s="276"/>
      <c r="CF48" s="276"/>
      <c r="CG48" s="276"/>
      <c r="CH48" s="276"/>
      <c r="CI48" s="276"/>
      <c r="CJ48" s="277"/>
      <c r="CK48" s="276"/>
      <c r="CL48" s="276"/>
      <c r="CM48" s="276"/>
      <c r="CN48" s="276"/>
      <c r="CO48" s="276"/>
      <c r="CP48" s="276"/>
      <c r="CQ48" s="276"/>
      <c r="CR48" s="276"/>
      <c r="CS48" s="276"/>
      <c r="CT48" s="276"/>
      <c r="CU48" s="276"/>
      <c r="CV48" s="277"/>
      <c r="CW48" s="276"/>
      <c r="CX48" s="276"/>
      <c r="CY48" s="276"/>
      <c r="CZ48" s="276"/>
      <c r="DA48" s="276"/>
      <c r="DB48" s="276"/>
      <c r="DC48" s="276"/>
      <c r="DD48" s="276"/>
      <c r="DE48" s="276"/>
      <c r="DF48" s="276"/>
      <c r="DG48" s="276"/>
      <c r="DH48" s="277"/>
      <c r="DI48" s="276"/>
      <c r="DJ48" s="276"/>
      <c r="DK48" s="276"/>
      <c r="DL48" s="276"/>
      <c r="DM48" s="276"/>
      <c r="DN48" s="276"/>
      <c r="DO48" s="276"/>
      <c r="DP48" s="276"/>
      <c r="DQ48" s="276"/>
      <c r="DR48" s="276"/>
      <c r="DS48" s="276"/>
      <c r="DT48" s="278"/>
      <c r="DU48" s="289"/>
      <c r="DV48" s="289"/>
      <c r="DW48" s="289"/>
      <c r="DX48" s="289"/>
      <c r="DY48" s="289"/>
      <c r="DZ48" s="289"/>
      <c r="EA48" s="289"/>
      <c r="EB48" s="289"/>
      <c r="EC48" s="289"/>
      <c r="ED48" s="290"/>
    </row>
    <row r="49" spans="2:134">
      <c r="B49" s="281" t="s">
        <v>54</v>
      </c>
      <c r="C49" s="73"/>
      <c r="D49" s="73"/>
      <c r="E49" s="306">
        <f>IF(PF_SCF_W!E44&gt;-(PF_SCF_W!E38+PF_SCF_W!E42),0,-(PF_SCF_W!E38+PF_SCF_W!E42)-PF_SCF_W!E44)</f>
        <v>0</v>
      </c>
      <c r="F49" s="306">
        <v>0</v>
      </c>
      <c r="G49" s="307">
        <f>-G71-G72+F49</f>
        <v>0</v>
      </c>
      <c r="H49" s="307">
        <f t="shared" ref="H49:BS49" si="35">-H71-H72+G49</f>
        <v>96370.650173515955</v>
      </c>
      <c r="I49" s="307">
        <f t="shared" si="35"/>
        <v>139404.52264044661</v>
      </c>
      <c r="J49" s="307">
        <f t="shared" si="35"/>
        <v>160183.97602565805</v>
      </c>
      <c r="K49" s="307">
        <f t="shared" si="35"/>
        <v>125791.8141139751</v>
      </c>
      <c r="L49" s="307">
        <f t="shared" si="35"/>
        <v>171890.948262777</v>
      </c>
      <c r="M49" s="307">
        <f t="shared" si="35"/>
        <v>191412.22110501173</v>
      </c>
      <c r="N49" s="307">
        <f t="shared" si="35"/>
        <v>159955.43486588341</v>
      </c>
      <c r="O49" s="307">
        <f t="shared" si="35"/>
        <v>189967.63022411382</v>
      </c>
      <c r="P49" s="308">
        <f t="shared" si="35"/>
        <v>224521.83555688761</v>
      </c>
      <c r="Q49" s="307">
        <f t="shared" si="35"/>
        <v>221439.80475913116</v>
      </c>
      <c r="R49" s="307">
        <f t="shared" si="35"/>
        <v>287750.22496036568</v>
      </c>
      <c r="S49" s="307">
        <f t="shared" si="35"/>
        <v>314750.51019685826</v>
      </c>
      <c r="T49" s="307">
        <f t="shared" si="35"/>
        <v>265016.66484173934</v>
      </c>
      <c r="U49" s="307">
        <f t="shared" si="35"/>
        <v>321880.26834917907</v>
      </c>
      <c r="V49" s="307">
        <f t="shared" si="35"/>
        <v>342613.30966038897</v>
      </c>
      <c r="W49" s="307">
        <f t="shared" si="35"/>
        <v>296584.89582806069</v>
      </c>
      <c r="X49" s="307">
        <f t="shared" si="35"/>
        <v>346958.13728619285</v>
      </c>
      <c r="Y49" s="307">
        <f t="shared" si="35"/>
        <v>372786.62205908319</v>
      </c>
      <c r="Z49" s="307">
        <f t="shared" si="35"/>
        <v>328446.71734489681</v>
      </c>
      <c r="AA49" s="307">
        <f t="shared" si="35"/>
        <v>372330.03265902639</v>
      </c>
      <c r="AB49" s="308">
        <f t="shared" si="35"/>
        <v>416609.31937629735</v>
      </c>
      <c r="AC49" s="307">
        <f t="shared" si="35"/>
        <v>267813.98790540849</v>
      </c>
      <c r="AD49" s="307">
        <f t="shared" si="35"/>
        <v>228442.2946542282</v>
      </c>
      <c r="AE49" s="307">
        <f t="shared" si="35"/>
        <v>231675.18141352045</v>
      </c>
      <c r="AF49" s="307">
        <f t="shared" si="35"/>
        <v>221768.95652846465</v>
      </c>
      <c r="AG49" s="307">
        <f t="shared" si="35"/>
        <v>224851.22840649929</v>
      </c>
      <c r="AH49" s="307">
        <f t="shared" si="35"/>
        <v>227922.38225331425</v>
      </c>
      <c r="AI49" s="307">
        <f t="shared" si="35"/>
        <v>230982.30688859738</v>
      </c>
      <c r="AJ49" s="307">
        <f t="shared" si="35"/>
        <v>234030.89002023346</v>
      </c>
      <c r="AK49" s="307">
        <f t="shared" si="35"/>
        <v>237068.01823318578</v>
      </c>
      <c r="AL49" s="307">
        <f t="shared" si="35"/>
        <v>240093.57697826761</v>
      </c>
      <c r="AM49" s="307">
        <f t="shared" si="35"/>
        <v>243107.45056080027</v>
      </c>
      <c r="AN49" s="308">
        <f t="shared" si="35"/>
        <v>246109.52212915826</v>
      </c>
      <c r="AO49" s="307">
        <f t="shared" si="35"/>
        <v>246481.57760044985</v>
      </c>
      <c r="AP49" s="307">
        <f t="shared" si="35"/>
        <v>248918.09637645437</v>
      </c>
      <c r="AQ49" s="307">
        <f t="shared" si="35"/>
        <v>251378.9803402189</v>
      </c>
      <c r="AR49" s="307">
        <f t="shared" si="35"/>
        <v>253864.47314362109</v>
      </c>
      <c r="AS49" s="307">
        <f t="shared" si="35"/>
        <v>256374.82087505731</v>
      </c>
      <c r="AT49" s="307">
        <f t="shared" si="35"/>
        <v>258910.27208380788</v>
      </c>
      <c r="AU49" s="307">
        <f t="shared" si="35"/>
        <v>261471.07780464596</v>
      </c>
      <c r="AV49" s="307">
        <f t="shared" si="35"/>
        <v>264057.49158269243</v>
      </c>
      <c r="AW49" s="307">
        <f t="shared" si="35"/>
        <v>266669.76949851937</v>
      </c>
      <c r="AX49" s="307">
        <f t="shared" si="35"/>
        <v>269308.17019350454</v>
      </c>
      <c r="AY49" s="307">
        <f t="shared" si="35"/>
        <v>271972.95489543962</v>
      </c>
      <c r="AZ49" s="308">
        <f t="shared" si="35"/>
        <v>274664.387444394</v>
      </c>
      <c r="BA49" s="307">
        <f t="shared" si="35"/>
        <v>277382.73431883793</v>
      </c>
      <c r="BB49" s="307">
        <f t="shared" si="35"/>
        <v>280128.26466202631</v>
      </c>
      <c r="BC49" s="307">
        <f t="shared" si="35"/>
        <v>282901.25030864659</v>
      </c>
      <c r="BD49" s="307">
        <f t="shared" si="35"/>
        <v>285701.96581173304</v>
      </c>
      <c r="BE49" s="307">
        <f t="shared" si="35"/>
        <v>288530.6884698504</v>
      </c>
      <c r="BF49" s="307">
        <f t="shared" si="35"/>
        <v>291387.69835454889</v>
      </c>
      <c r="BG49" s="307">
        <f t="shared" si="35"/>
        <v>294273.27833809442</v>
      </c>
      <c r="BH49" s="307">
        <f t="shared" si="35"/>
        <v>297187.71412147535</v>
      </c>
      <c r="BI49" s="307">
        <f t="shared" si="35"/>
        <v>300131.29426269012</v>
      </c>
      <c r="BJ49" s="307">
        <f t="shared" si="35"/>
        <v>303104.31020531699</v>
      </c>
      <c r="BK49" s="307">
        <f t="shared" si="35"/>
        <v>306107.05630737019</v>
      </c>
      <c r="BL49" s="308">
        <f t="shared" si="35"/>
        <v>309139.82987044385</v>
      </c>
      <c r="BM49" s="307">
        <f t="shared" si="35"/>
        <v>312202.9311691483</v>
      </c>
      <c r="BN49" s="307">
        <f t="shared" si="35"/>
        <v>315296.66348083981</v>
      </c>
      <c r="BO49" s="307">
        <f t="shared" si="35"/>
        <v>318421.33311564819</v>
      </c>
      <c r="BP49" s="307">
        <f t="shared" si="35"/>
        <v>321577.24944680469</v>
      </c>
      <c r="BQ49" s="307">
        <f t="shared" si="35"/>
        <v>324764.72494127275</v>
      </c>
      <c r="BR49" s="307">
        <f t="shared" si="35"/>
        <v>327984.07519068546</v>
      </c>
      <c r="BS49" s="307">
        <f t="shared" si="35"/>
        <v>331235.61894259235</v>
      </c>
      <c r="BT49" s="307">
        <f t="shared" ref="BT49:DT49" si="36">-BT71-BT72+BS49</f>
        <v>334519.67813201825</v>
      </c>
      <c r="BU49" s="307">
        <f t="shared" si="36"/>
        <v>337836.57791333843</v>
      </c>
      <c r="BV49" s="307">
        <f t="shared" si="36"/>
        <v>341186.64669247181</v>
      </c>
      <c r="BW49" s="307">
        <f t="shared" si="36"/>
        <v>344570.21615939657</v>
      </c>
      <c r="BX49" s="308">
        <f t="shared" si="36"/>
        <v>347987.6213209905</v>
      </c>
      <c r="BY49" s="307">
        <f t="shared" si="36"/>
        <v>351439.20053420041</v>
      </c>
      <c r="BZ49" s="307">
        <f t="shared" si="36"/>
        <v>354925.29553954245</v>
      </c>
      <c r="CA49" s="307">
        <f t="shared" si="36"/>
        <v>358446.25149493787</v>
      </c>
      <c r="CB49" s="307">
        <f t="shared" si="36"/>
        <v>362002.41700988723</v>
      </c>
      <c r="CC49" s="307">
        <f t="shared" si="36"/>
        <v>365594.14417998609</v>
      </c>
      <c r="CD49" s="307">
        <f t="shared" si="36"/>
        <v>369221.78862178599</v>
      </c>
      <c r="CE49" s="307">
        <f t="shared" si="36"/>
        <v>372885.70950800384</v>
      </c>
      <c r="CF49" s="307">
        <f t="shared" si="36"/>
        <v>376586.2696030839</v>
      </c>
      <c r="CG49" s="307">
        <f t="shared" si="36"/>
        <v>380323.8352991147</v>
      </c>
      <c r="CH49" s="307">
        <f t="shared" si="36"/>
        <v>384098.77665210585</v>
      </c>
      <c r="CI49" s="307">
        <f t="shared" si="36"/>
        <v>387911.46741862694</v>
      </c>
      <c r="CJ49" s="308">
        <f t="shared" si="36"/>
        <v>391762.2850928132</v>
      </c>
      <c r="CK49" s="307">
        <f t="shared" si="36"/>
        <v>395651.61094374134</v>
      </c>
      <c r="CL49" s="307">
        <f t="shared" si="36"/>
        <v>399579.83005317877</v>
      </c>
      <c r="CM49" s="307">
        <f t="shared" si="36"/>
        <v>403547.33135371056</v>
      </c>
      <c r="CN49" s="307">
        <f t="shared" si="36"/>
        <v>407554.50766724767</v>
      </c>
      <c r="CO49" s="307">
        <f t="shared" si="36"/>
        <v>411601.75574392016</v>
      </c>
      <c r="CP49" s="307">
        <f t="shared" si="36"/>
        <v>415689.47630135936</v>
      </c>
      <c r="CQ49" s="307">
        <f t="shared" si="36"/>
        <v>419818.07406437292</v>
      </c>
      <c r="CR49" s="307">
        <f t="shared" si="36"/>
        <v>423987.95780501666</v>
      </c>
      <c r="CS49" s="307">
        <f t="shared" si="36"/>
        <v>428199.54038306687</v>
      </c>
      <c r="CT49" s="307">
        <f t="shared" si="36"/>
        <v>432453.23878689751</v>
      </c>
      <c r="CU49" s="307">
        <f t="shared" si="36"/>
        <v>436749.47417476651</v>
      </c>
      <c r="CV49" s="308">
        <f t="shared" si="36"/>
        <v>441088.67191651417</v>
      </c>
      <c r="CW49" s="307">
        <f t="shared" si="36"/>
        <v>445471.26163567929</v>
      </c>
      <c r="CX49" s="307">
        <f t="shared" si="36"/>
        <v>449897.67725203611</v>
      </c>
      <c r="CY49" s="307">
        <f t="shared" si="36"/>
        <v>454368.35702455649</v>
      </c>
      <c r="CZ49" s="307">
        <f t="shared" si="36"/>
        <v>458883.74359480204</v>
      </c>
      <c r="DA49" s="307">
        <f t="shared" si="36"/>
        <v>463444.28403075004</v>
      </c>
      <c r="DB49" s="307">
        <f t="shared" si="36"/>
        <v>468050.42987105757</v>
      </c>
      <c r="DC49" s="307">
        <f t="shared" si="36"/>
        <v>472702.63716976816</v>
      </c>
      <c r="DD49" s="307">
        <f t="shared" si="36"/>
        <v>477401.3665414658</v>
      </c>
      <c r="DE49" s="307">
        <f t="shared" si="36"/>
        <v>482147.08320688049</v>
      </c>
      <c r="DF49" s="307">
        <f t="shared" si="36"/>
        <v>486940.25703894929</v>
      </c>
      <c r="DG49" s="307">
        <f t="shared" si="36"/>
        <v>491781.36260933877</v>
      </c>
      <c r="DH49" s="308">
        <f t="shared" si="36"/>
        <v>496670.87923543219</v>
      </c>
      <c r="DI49" s="307">
        <f t="shared" si="36"/>
        <v>501609.2910277865</v>
      </c>
      <c r="DJ49" s="307">
        <f t="shared" si="36"/>
        <v>506597.08693806437</v>
      </c>
      <c r="DK49" s="307">
        <f t="shared" si="36"/>
        <v>511634.76080744498</v>
      </c>
      <c r="DL49" s="307">
        <f t="shared" si="36"/>
        <v>516722.81141551945</v>
      </c>
      <c r="DM49" s="307">
        <f t="shared" si="36"/>
        <v>521861.74252967467</v>
      </c>
      <c r="DN49" s="307">
        <f t="shared" si="36"/>
        <v>527052.06295497145</v>
      </c>
      <c r="DO49" s="307">
        <f t="shared" si="36"/>
        <v>532294.28658452118</v>
      </c>
      <c r="DP49" s="307">
        <f t="shared" si="36"/>
        <v>537588.93245036632</v>
      </c>
      <c r="DQ49" s="307">
        <f t="shared" si="36"/>
        <v>542936.52477487002</v>
      </c>
      <c r="DR49" s="307">
        <f t="shared" si="36"/>
        <v>548337.59302261868</v>
      </c>
      <c r="DS49" s="307">
        <f t="shared" si="36"/>
        <v>553792.67195284495</v>
      </c>
      <c r="DT49" s="309">
        <f t="shared" si="36"/>
        <v>559302.30167237332</v>
      </c>
      <c r="DU49" s="71">
        <f t="shared" ref="DU49:ED51" si="37">SUMIF($E$22:$DT$22,DU$24,$E49:$DT49)</f>
        <v>224521.83555688761</v>
      </c>
      <c r="DV49" s="71">
        <f t="shared" si="37"/>
        <v>416609.31937629735</v>
      </c>
      <c r="DW49" s="71">
        <f t="shared" si="37"/>
        <v>246109.52212915826</v>
      </c>
      <c r="DX49" s="71">
        <f t="shared" si="37"/>
        <v>274664.387444394</v>
      </c>
      <c r="DY49" s="71">
        <f t="shared" si="37"/>
        <v>309139.82987044385</v>
      </c>
      <c r="DZ49" s="71">
        <f t="shared" si="37"/>
        <v>347987.6213209905</v>
      </c>
      <c r="EA49" s="71">
        <f t="shared" si="37"/>
        <v>391762.2850928132</v>
      </c>
      <c r="EB49" s="71">
        <f t="shared" si="37"/>
        <v>441088.67191651417</v>
      </c>
      <c r="EC49" s="71">
        <f t="shared" si="37"/>
        <v>496670.87923543219</v>
      </c>
      <c r="ED49" s="72">
        <f t="shared" si="37"/>
        <v>559302.30167237332</v>
      </c>
    </row>
    <row r="50" spans="2:134">
      <c r="B50" s="301" t="s">
        <v>75</v>
      </c>
      <c r="C50" s="302"/>
      <c r="D50" s="302"/>
      <c r="E50" s="303">
        <f>SUBTOTAL(9,E49)</f>
        <v>0</v>
      </c>
      <c r="F50" s="303">
        <f t="shared" ref="F50:BQ50" si="38">SUBTOTAL(9,F49)</f>
        <v>0</v>
      </c>
      <c r="G50" s="303">
        <f t="shared" si="38"/>
        <v>0</v>
      </c>
      <c r="H50" s="303">
        <f t="shared" si="38"/>
        <v>96370.650173515955</v>
      </c>
      <c r="I50" s="303">
        <f t="shared" si="38"/>
        <v>139404.52264044661</v>
      </c>
      <c r="J50" s="303">
        <f t="shared" si="38"/>
        <v>160183.97602565805</v>
      </c>
      <c r="K50" s="303">
        <f t="shared" si="38"/>
        <v>125791.8141139751</v>
      </c>
      <c r="L50" s="303">
        <f t="shared" si="38"/>
        <v>171890.948262777</v>
      </c>
      <c r="M50" s="303">
        <f t="shared" si="38"/>
        <v>191412.22110501173</v>
      </c>
      <c r="N50" s="303">
        <f t="shared" si="38"/>
        <v>159955.43486588341</v>
      </c>
      <c r="O50" s="303">
        <f t="shared" si="38"/>
        <v>189967.63022411382</v>
      </c>
      <c r="P50" s="304">
        <f t="shared" si="38"/>
        <v>224521.83555688761</v>
      </c>
      <c r="Q50" s="303">
        <f t="shared" si="38"/>
        <v>221439.80475913116</v>
      </c>
      <c r="R50" s="303">
        <f t="shared" si="38"/>
        <v>287750.22496036568</v>
      </c>
      <c r="S50" s="303">
        <f t="shared" si="38"/>
        <v>314750.51019685826</v>
      </c>
      <c r="T50" s="303">
        <f t="shared" si="38"/>
        <v>265016.66484173934</v>
      </c>
      <c r="U50" s="303">
        <f t="shared" si="38"/>
        <v>321880.26834917907</v>
      </c>
      <c r="V50" s="303">
        <f t="shared" si="38"/>
        <v>342613.30966038897</v>
      </c>
      <c r="W50" s="303">
        <f t="shared" si="38"/>
        <v>296584.89582806069</v>
      </c>
      <c r="X50" s="303">
        <f t="shared" si="38"/>
        <v>346958.13728619285</v>
      </c>
      <c r="Y50" s="303">
        <f t="shared" si="38"/>
        <v>372786.62205908319</v>
      </c>
      <c r="Z50" s="303">
        <f t="shared" si="38"/>
        <v>328446.71734489681</v>
      </c>
      <c r="AA50" s="303">
        <f t="shared" si="38"/>
        <v>372330.03265902639</v>
      </c>
      <c r="AB50" s="304">
        <f t="shared" si="38"/>
        <v>416609.31937629735</v>
      </c>
      <c r="AC50" s="303">
        <f t="shared" si="38"/>
        <v>267813.98790540849</v>
      </c>
      <c r="AD50" s="303">
        <f t="shared" si="38"/>
        <v>228442.2946542282</v>
      </c>
      <c r="AE50" s="303">
        <f t="shared" si="38"/>
        <v>231675.18141352045</v>
      </c>
      <c r="AF50" s="303">
        <f t="shared" si="38"/>
        <v>221768.95652846465</v>
      </c>
      <c r="AG50" s="303">
        <f t="shared" si="38"/>
        <v>224851.22840649929</v>
      </c>
      <c r="AH50" s="303">
        <f t="shared" si="38"/>
        <v>227922.38225331425</v>
      </c>
      <c r="AI50" s="303">
        <f t="shared" si="38"/>
        <v>230982.30688859738</v>
      </c>
      <c r="AJ50" s="303">
        <f t="shared" si="38"/>
        <v>234030.89002023346</v>
      </c>
      <c r="AK50" s="303">
        <f t="shared" si="38"/>
        <v>237068.01823318578</v>
      </c>
      <c r="AL50" s="303">
        <f t="shared" si="38"/>
        <v>240093.57697826761</v>
      </c>
      <c r="AM50" s="303">
        <f t="shared" si="38"/>
        <v>243107.45056080027</v>
      </c>
      <c r="AN50" s="304">
        <f t="shared" si="38"/>
        <v>246109.52212915826</v>
      </c>
      <c r="AO50" s="303">
        <f t="shared" si="38"/>
        <v>246481.57760044985</v>
      </c>
      <c r="AP50" s="303">
        <f t="shared" si="38"/>
        <v>248918.09637645437</v>
      </c>
      <c r="AQ50" s="303">
        <f t="shared" si="38"/>
        <v>251378.9803402189</v>
      </c>
      <c r="AR50" s="303">
        <f t="shared" si="38"/>
        <v>253864.47314362109</v>
      </c>
      <c r="AS50" s="303">
        <f t="shared" si="38"/>
        <v>256374.82087505731</v>
      </c>
      <c r="AT50" s="303">
        <f t="shared" si="38"/>
        <v>258910.27208380788</v>
      </c>
      <c r="AU50" s="303">
        <f t="shared" si="38"/>
        <v>261471.07780464596</v>
      </c>
      <c r="AV50" s="303">
        <f t="shared" si="38"/>
        <v>264057.49158269243</v>
      </c>
      <c r="AW50" s="303">
        <f t="shared" si="38"/>
        <v>266669.76949851937</v>
      </c>
      <c r="AX50" s="303">
        <f t="shared" si="38"/>
        <v>269308.17019350454</v>
      </c>
      <c r="AY50" s="303">
        <f t="shared" si="38"/>
        <v>271972.95489543962</v>
      </c>
      <c r="AZ50" s="304">
        <f t="shared" si="38"/>
        <v>274664.387444394</v>
      </c>
      <c r="BA50" s="303">
        <f t="shared" si="38"/>
        <v>277382.73431883793</v>
      </c>
      <c r="BB50" s="303">
        <f t="shared" si="38"/>
        <v>280128.26466202631</v>
      </c>
      <c r="BC50" s="303">
        <f t="shared" si="38"/>
        <v>282901.25030864659</v>
      </c>
      <c r="BD50" s="303">
        <f t="shared" si="38"/>
        <v>285701.96581173304</v>
      </c>
      <c r="BE50" s="303">
        <f t="shared" si="38"/>
        <v>288530.6884698504</v>
      </c>
      <c r="BF50" s="303">
        <f t="shared" si="38"/>
        <v>291387.69835454889</v>
      </c>
      <c r="BG50" s="303">
        <f t="shared" si="38"/>
        <v>294273.27833809442</v>
      </c>
      <c r="BH50" s="303">
        <f t="shared" si="38"/>
        <v>297187.71412147535</v>
      </c>
      <c r="BI50" s="303">
        <f t="shared" si="38"/>
        <v>300131.29426269012</v>
      </c>
      <c r="BJ50" s="303">
        <f t="shared" si="38"/>
        <v>303104.31020531699</v>
      </c>
      <c r="BK50" s="303">
        <f t="shared" si="38"/>
        <v>306107.05630737019</v>
      </c>
      <c r="BL50" s="304">
        <f t="shared" si="38"/>
        <v>309139.82987044385</v>
      </c>
      <c r="BM50" s="303">
        <f t="shared" si="38"/>
        <v>312202.9311691483</v>
      </c>
      <c r="BN50" s="303">
        <f t="shared" si="38"/>
        <v>315296.66348083981</v>
      </c>
      <c r="BO50" s="303">
        <f t="shared" si="38"/>
        <v>318421.33311564819</v>
      </c>
      <c r="BP50" s="303">
        <f t="shared" si="38"/>
        <v>321577.24944680469</v>
      </c>
      <c r="BQ50" s="303">
        <f t="shared" si="38"/>
        <v>324764.72494127275</v>
      </c>
      <c r="BR50" s="303">
        <f t="shared" ref="BR50:DT50" si="39">SUBTOTAL(9,BR49)</f>
        <v>327984.07519068546</v>
      </c>
      <c r="BS50" s="303">
        <f t="shared" si="39"/>
        <v>331235.61894259235</v>
      </c>
      <c r="BT50" s="303">
        <f t="shared" si="39"/>
        <v>334519.67813201825</v>
      </c>
      <c r="BU50" s="303">
        <f t="shared" si="39"/>
        <v>337836.57791333843</v>
      </c>
      <c r="BV50" s="303">
        <f t="shared" si="39"/>
        <v>341186.64669247181</v>
      </c>
      <c r="BW50" s="303">
        <f t="shared" si="39"/>
        <v>344570.21615939657</v>
      </c>
      <c r="BX50" s="304">
        <f t="shared" si="39"/>
        <v>347987.6213209905</v>
      </c>
      <c r="BY50" s="303">
        <f t="shared" si="39"/>
        <v>351439.20053420041</v>
      </c>
      <c r="BZ50" s="303">
        <f t="shared" si="39"/>
        <v>354925.29553954245</v>
      </c>
      <c r="CA50" s="303">
        <f t="shared" si="39"/>
        <v>358446.25149493787</v>
      </c>
      <c r="CB50" s="303">
        <f t="shared" si="39"/>
        <v>362002.41700988723</v>
      </c>
      <c r="CC50" s="303">
        <f t="shared" si="39"/>
        <v>365594.14417998609</v>
      </c>
      <c r="CD50" s="303">
        <f t="shared" si="39"/>
        <v>369221.78862178599</v>
      </c>
      <c r="CE50" s="303">
        <f t="shared" si="39"/>
        <v>372885.70950800384</v>
      </c>
      <c r="CF50" s="303">
        <f t="shared" si="39"/>
        <v>376586.2696030839</v>
      </c>
      <c r="CG50" s="303">
        <f t="shared" si="39"/>
        <v>380323.8352991147</v>
      </c>
      <c r="CH50" s="303">
        <f t="shared" si="39"/>
        <v>384098.77665210585</v>
      </c>
      <c r="CI50" s="303">
        <f t="shared" si="39"/>
        <v>387911.46741862694</v>
      </c>
      <c r="CJ50" s="304">
        <f t="shared" si="39"/>
        <v>391762.2850928132</v>
      </c>
      <c r="CK50" s="303">
        <f t="shared" si="39"/>
        <v>395651.61094374134</v>
      </c>
      <c r="CL50" s="303">
        <f t="shared" si="39"/>
        <v>399579.83005317877</v>
      </c>
      <c r="CM50" s="303">
        <f t="shared" si="39"/>
        <v>403547.33135371056</v>
      </c>
      <c r="CN50" s="303">
        <f t="shared" si="39"/>
        <v>407554.50766724767</v>
      </c>
      <c r="CO50" s="303">
        <f t="shared" si="39"/>
        <v>411601.75574392016</v>
      </c>
      <c r="CP50" s="303">
        <f t="shared" si="39"/>
        <v>415689.47630135936</v>
      </c>
      <c r="CQ50" s="303">
        <f t="shared" si="39"/>
        <v>419818.07406437292</v>
      </c>
      <c r="CR50" s="303">
        <f t="shared" si="39"/>
        <v>423987.95780501666</v>
      </c>
      <c r="CS50" s="303">
        <f t="shared" si="39"/>
        <v>428199.54038306687</v>
      </c>
      <c r="CT50" s="303">
        <f t="shared" si="39"/>
        <v>432453.23878689751</v>
      </c>
      <c r="CU50" s="303">
        <f t="shared" si="39"/>
        <v>436749.47417476651</v>
      </c>
      <c r="CV50" s="304">
        <f t="shared" si="39"/>
        <v>441088.67191651417</v>
      </c>
      <c r="CW50" s="303">
        <f t="shared" si="39"/>
        <v>445471.26163567929</v>
      </c>
      <c r="CX50" s="303">
        <f t="shared" si="39"/>
        <v>449897.67725203611</v>
      </c>
      <c r="CY50" s="303">
        <f t="shared" si="39"/>
        <v>454368.35702455649</v>
      </c>
      <c r="CZ50" s="303">
        <f t="shared" si="39"/>
        <v>458883.74359480204</v>
      </c>
      <c r="DA50" s="303">
        <f t="shared" si="39"/>
        <v>463444.28403075004</v>
      </c>
      <c r="DB50" s="303">
        <f t="shared" si="39"/>
        <v>468050.42987105757</v>
      </c>
      <c r="DC50" s="303">
        <f t="shared" si="39"/>
        <v>472702.63716976816</v>
      </c>
      <c r="DD50" s="303">
        <f t="shared" si="39"/>
        <v>477401.3665414658</v>
      </c>
      <c r="DE50" s="303">
        <f t="shared" si="39"/>
        <v>482147.08320688049</v>
      </c>
      <c r="DF50" s="303">
        <f t="shared" si="39"/>
        <v>486940.25703894929</v>
      </c>
      <c r="DG50" s="303">
        <f t="shared" si="39"/>
        <v>491781.36260933877</v>
      </c>
      <c r="DH50" s="304">
        <f t="shared" si="39"/>
        <v>496670.87923543219</v>
      </c>
      <c r="DI50" s="303">
        <f t="shared" si="39"/>
        <v>501609.2910277865</v>
      </c>
      <c r="DJ50" s="303">
        <f t="shared" si="39"/>
        <v>506597.08693806437</v>
      </c>
      <c r="DK50" s="303">
        <f t="shared" si="39"/>
        <v>511634.76080744498</v>
      </c>
      <c r="DL50" s="303">
        <f t="shared" si="39"/>
        <v>516722.81141551945</v>
      </c>
      <c r="DM50" s="303">
        <f t="shared" si="39"/>
        <v>521861.74252967467</v>
      </c>
      <c r="DN50" s="303">
        <f t="shared" si="39"/>
        <v>527052.06295497145</v>
      </c>
      <c r="DO50" s="303">
        <f t="shared" si="39"/>
        <v>532294.28658452118</v>
      </c>
      <c r="DP50" s="303">
        <f t="shared" si="39"/>
        <v>537588.93245036632</v>
      </c>
      <c r="DQ50" s="303">
        <f t="shared" si="39"/>
        <v>542936.52477487002</v>
      </c>
      <c r="DR50" s="303">
        <f t="shared" si="39"/>
        <v>548337.59302261868</v>
      </c>
      <c r="DS50" s="303">
        <f t="shared" si="39"/>
        <v>553792.67195284495</v>
      </c>
      <c r="DT50" s="305">
        <f t="shared" si="39"/>
        <v>559302.30167237332</v>
      </c>
      <c r="DU50" s="117">
        <f t="shared" si="37"/>
        <v>224521.83555688761</v>
      </c>
      <c r="DV50" s="117">
        <f t="shared" si="37"/>
        <v>416609.31937629735</v>
      </c>
      <c r="DW50" s="117">
        <f t="shared" si="37"/>
        <v>246109.52212915826</v>
      </c>
      <c r="DX50" s="117">
        <f t="shared" si="37"/>
        <v>274664.387444394</v>
      </c>
      <c r="DY50" s="117">
        <f t="shared" si="37"/>
        <v>309139.82987044385</v>
      </c>
      <c r="DZ50" s="117">
        <f t="shared" si="37"/>
        <v>347987.6213209905</v>
      </c>
      <c r="EA50" s="117">
        <f t="shared" si="37"/>
        <v>391762.2850928132</v>
      </c>
      <c r="EB50" s="117">
        <f t="shared" si="37"/>
        <v>441088.67191651417</v>
      </c>
      <c r="EC50" s="117">
        <f t="shared" si="37"/>
        <v>496670.87923543219</v>
      </c>
      <c r="ED50" s="118">
        <f t="shared" si="37"/>
        <v>559302.30167237332</v>
      </c>
    </row>
    <row r="51" spans="2:134">
      <c r="B51" s="310" t="s">
        <v>76</v>
      </c>
      <c r="C51" s="311"/>
      <c r="D51" s="311"/>
      <c r="E51" s="312">
        <f>SUBTOTAL(9,E45:E50)</f>
        <v>0</v>
      </c>
      <c r="F51" s="312">
        <f t="shared" ref="F51:BQ51" si="40">SUBTOTAL(9,F45:F50)</f>
        <v>0</v>
      </c>
      <c r="G51" s="312">
        <f t="shared" si="40"/>
        <v>0</v>
      </c>
      <c r="H51" s="312">
        <f t="shared" si="40"/>
        <v>96995.351631849291</v>
      </c>
      <c r="I51" s="312">
        <f t="shared" si="40"/>
        <v>140099.35909877994</v>
      </c>
      <c r="J51" s="312">
        <f t="shared" si="40"/>
        <v>160940.18060899139</v>
      </c>
      <c r="K51" s="312">
        <f t="shared" si="40"/>
        <v>126609.38682230843</v>
      </c>
      <c r="L51" s="312">
        <f t="shared" si="40"/>
        <v>175253.43922144367</v>
      </c>
      <c r="M51" s="312">
        <f t="shared" si="40"/>
        <v>194891.6486886784</v>
      </c>
      <c r="N51" s="312">
        <f t="shared" si="40"/>
        <v>163554.72136621675</v>
      </c>
      <c r="O51" s="312">
        <f t="shared" si="40"/>
        <v>193686.77564111381</v>
      </c>
      <c r="P51" s="313">
        <f t="shared" si="40"/>
        <v>228363.76218222093</v>
      </c>
      <c r="Q51" s="312">
        <f t="shared" si="40"/>
        <v>225400.05443454784</v>
      </c>
      <c r="R51" s="312">
        <f t="shared" si="40"/>
        <v>291858.89333369903</v>
      </c>
      <c r="S51" s="312">
        <f t="shared" si="40"/>
        <v>318994.10976810823</v>
      </c>
      <c r="T51" s="312">
        <f t="shared" si="40"/>
        <v>269497.19144423935</v>
      </c>
      <c r="U51" s="312">
        <f t="shared" si="40"/>
        <v>326509.21364959574</v>
      </c>
      <c r="V51" s="312">
        <f t="shared" si="40"/>
        <v>347372.69032538898</v>
      </c>
      <c r="W51" s="312">
        <f t="shared" si="40"/>
        <v>301483.70352431067</v>
      </c>
      <c r="X51" s="312">
        <f t="shared" si="40"/>
        <v>352000.86784702621</v>
      </c>
      <c r="Y51" s="312">
        <f t="shared" si="40"/>
        <v>377959.78798449988</v>
      </c>
      <c r="Z51" s="312">
        <f t="shared" si="40"/>
        <v>333759.31030156347</v>
      </c>
      <c r="AA51" s="312">
        <f t="shared" si="40"/>
        <v>377782.05264694308</v>
      </c>
      <c r="AB51" s="313">
        <f t="shared" si="40"/>
        <v>422200.76639546402</v>
      </c>
      <c r="AC51" s="312">
        <f t="shared" si="40"/>
        <v>272782.22137582517</v>
      </c>
      <c r="AD51" s="312">
        <f t="shared" si="40"/>
        <v>233427.89328089487</v>
      </c>
      <c r="AE51" s="312">
        <f t="shared" si="40"/>
        <v>236678.14519643711</v>
      </c>
      <c r="AF51" s="312">
        <f t="shared" si="40"/>
        <v>226789.28546763133</v>
      </c>
      <c r="AG51" s="312">
        <f t="shared" si="40"/>
        <v>229888.92250191595</v>
      </c>
      <c r="AH51" s="312">
        <f t="shared" si="40"/>
        <v>232977.44150498093</v>
      </c>
      <c r="AI51" s="312">
        <f t="shared" si="40"/>
        <v>236054.73129651404</v>
      </c>
      <c r="AJ51" s="312">
        <f t="shared" si="40"/>
        <v>239120.67958440012</v>
      </c>
      <c r="AK51" s="312">
        <f t="shared" si="40"/>
        <v>242175.17295360245</v>
      </c>
      <c r="AL51" s="312">
        <f t="shared" si="40"/>
        <v>245218.09685493427</v>
      </c>
      <c r="AM51" s="312">
        <f t="shared" si="40"/>
        <v>248249.33559371694</v>
      </c>
      <c r="AN51" s="313">
        <f t="shared" si="40"/>
        <v>251268.77231832492</v>
      </c>
      <c r="AO51" s="312">
        <f t="shared" si="40"/>
        <v>251626.85204211652</v>
      </c>
      <c r="AP51" s="312">
        <f t="shared" si="40"/>
        <v>254063.37081812104</v>
      </c>
      <c r="AQ51" s="312">
        <f t="shared" si="40"/>
        <v>256524.25478188557</v>
      </c>
      <c r="AR51" s="312">
        <f t="shared" si="40"/>
        <v>259009.74758528775</v>
      </c>
      <c r="AS51" s="312">
        <f t="shared" si="40"/>
        <v>261520.09531672398</v>
      </c>
      <c r="AT51" s="312">
        <f t="shared" si="40"/>
        <v>264055.54652547452</v>
      </c>
      <c r="AU51" s="312">
        <f t="shared" si="40"/>
        <v>266616.3522463126</v>
      </c>
      <c r="AV51" s="312">
        <f t="shared" si="40"/>
        <v>269202.76602435909</v>
      </c>
      <c r="AW51" s="312">
        <f t="shared" si="40"/>
        <v>271815.04394018603</v>
      </c>
      <c r="AX51" s="312">
        <f t="shared" si="40"/>
        <v>274453.44463517121</v>
      </c>
      <c r="AY51" s="312">
        <f t="shared" si="40"/>
        <v>277118.22933710628</v>
      </c>
      <c r="AZ51" s="313">
        <f t="shared" si="40"/>
        <v>279809.66188606067</v>
      </c>
      <c r="BA51" s="312">
        <f t="shared" si="40"/>
        <v>282528.0087605046</v>
      </c>
      <c r="BB51" s="312">
        <f t="shared" si="40"/>
        <v>285273.53910369298</v>
      </c>
      <c r="BC51" s="312">
        <f t="shared" si="40"/>
        <v>288046.52475031326</v>
      </c>
      <c r="BD51" s="312">
        <f t="shared" si="40"/>
        <v>290847.24025339971</v>
      </c>
      <c r="BE51" s="312">
        <f t="shared" si="40"/>
        <v>293675.96291151707</v>
      </c>
      <c r="BF51" s="312">
        <f t="shared" si="40"/>
        <v>296532.97279621556</v>
      </c>
      <c r="BG51" s="312">
        <f t="shared" si="40"/>
        <v>299418.55277976108</v>
      </c>
      <c r="BH51" s="312">
        <f t="shared" si="40"/>
        <v>302332.98856314202</v>
      </c>
      <c r="BI51" s="312">
        <f t="shared" si="40"/>
        <v>305276.56870435679</v>
      </c>
      <c r="BJ51" s="312">
        <f t="shared" si="40"/>
        <v>308249.58464698365</v>
      </c>
      <c r="BK51" s="312">
        <f t="shared" si="40"/>
        <v>311252.33074903686</v>
      </c>
      <c r="BL51" s="313">
        <f t="shared" si="40"/>
        <v>314285.10431211052</v>
      </c>
      <c r="BM51" s="312">
        <f t="shared" si="40"/>
        <v>317348.20561081497</v>
      </c>
      <c r="BN51" s="312">
        <f t="shared" si="40"/>
        <v>320441.93792250648</v>
      </c>
      <c r="BO51" s="312">
        <f t="shared" si="40"/>
        <v>323566.60755731486</v>
      </c>
      <c r="BP51" s="312">
        <f t="shared" si="40"/>
        <v>326722.52388847136</v>
      </c>
      <c r="BQ51" s="312">
        <f t="shared" si="40"/>
        <v>329909.99938293942</v>
      </c>
      <c r="BR51" s="312">
        <f t="shared" ref="BR51:DT51" si="41">SUBTOTAL(9,BR45:BR50)</f>
        <v>333129.34963235212</v>
      </c>
      <c r="BS51" s="312">
        <f t="shared" si="41"/>
        <v>336380.89338425902</v>
      </c>
      <c r="BT51" s="312">
        <f t="shared" si="41"/>
        <v>339664.95257368492</v>
      </c>
      <c r="BU51" s="312">
        <f t="shared" si="41"/>
        <v>342981.8523550051</v>
      </c>
      <c r="BV51" s="312">
        <f t="shared" si="41"/>
        <v>346331.92113413848</v>
      </c>
      <c r="BW51" s="312">
        <f t="shared" si="41"/>
        <v>349715.49060106324</v>
      </c>
      <c r="BX51" s="313">
        <f t="shared" si="41"/>
        <v>353132.89576265716</v>
      </c>
      <c r="BY51" s="312">
        <f t="shared" si="41"/>
        <v>356584.47497586708</v>
      </c>
      <c r="BZ51" s="312">
        <f t="shared" si="41"/>
        <v>360070.56998120912</v>
      </c>
      <c r="CA51" s="312">
        <f t="shared" si="41"/>
        <v>363591.52593660454</v>
      </c>
      <c r="CB51" s="312">
        <f t="shared" si="41"/>
        <v>367147.6914515539</v>
      </c>
      <c r="CC51" s="312">
        <f t="shared" si="41"/>
        <v>370739.41862165276</v>
      </c>
      <c r="CD51" s="312">
        <f t="shared" si="41"/>
        <v>374367.06306345266</v>
      </c>
      <c r="CE51" s="312">
        <f t="shared" si="41"/>
        <v>378030.98394967051</v>
      </c>
      <c r="CF51" s="312">
        <f t="shared" si="41"/>
        <v>381731.54404475057</v>
      </c>
      <c r="CG51" s="312">
        <f t="shared" si="41"/>
        <v>385469.10974078136</v>
      </c>
      <c r="CH51" s="312">
        <f t="shared" si="41"/>
        <v>389244.05109377252</v>
      </c>
      <c r="CI51" s="312">
        <f t="shared" si="41"/>
        <v>393056.74186029361</v>
      </c>
      <c r="CJ51" s="313">
        <f t="shared" si="41"/>
        <v>396907.55953447986</v>
      </c>
      <c r="CK51" s="312">
        <f t="shared" si="41"/>
        <v>400796.88538540801</v>
      </c>
      <c r="CL51" s="312">
        <f t="shared" si="41"/>
        <v>404725.10449484544</v>
      </c>
      <c r="CM51" s="312">
        <f t="shared" si="41"/>
        <v>408692.60579537723</v>
      </c>
      <c r="CN51" s="312">
        <f t="shared" si="41"/>
        <v>412699.78210891434</v>
      </c>
      <c r="CO51" s="312">
        <f t="shared" si="41"/>
        <v>416747.03018558683</v>
      </c>
      <c r="CP51" s="312">
        <f t="shared" si="41"/>
        <v>420834.75074302603</v>
      </c>
      <c r="CQ51" s="312">
        <f t="shared" si="41"/>
        <v>424963.34850603959</v>
      </c>
      <c r="CR51" s="312">
        <f t="shared" si="41"/>
        <v>429133.23224668333</v>
      </c>
      <c r="CS51" s="312">
        <f t="shared" si="41"/>
        <v>433344.81482473353</v>
      </c>
      <c r="CT51" s="312">
        <f t="shared" si="41"/>
        <v>437598.51322856417</v>
      </c>
      <c r="CU51" s="312">
        <f t="shared" si="41"/>
        <v>441894.74861643318</v>
      </c>
      <c r="CV51" s="313">
        <f t="shared" si="41"/>
        <v>446233.94635818084</v>
      </c>
      <c r="CW51" s="312">
        <f t="shared" si="41"/>
        <v>450616.53607734595</v>
      </c>
      <c r="CX51" s="312">
        <f t="shared" si="41"/>
        <v>455042.95169370278</v>
      </c>
      <c r="CY51" s="312">
        <f t="shared" si="41"/>
        <v>459513.63146622316</v>
      </c>
      <c r="CZ51" s="312">
        <f t="shared" si="41"/>
        <v>464029.01803646871</v>
      </c>
      <c r="DA51" s="312">
        <f t="shared" si="41"/>
        <v>468589.55847241671</v>
      </c>
      <c r="DB51" s="312">
        <f t="shared" si="41"/>
        <v>473195.70431272424</v>
      </c>
      <c r="DC51" s="312">
        <f t="shared" si="41"/>
        <v>477847.91161143483</v>
      </c>
      <c r="DD51" s="312">
        <f t="shared" si="41"/>
        <v>482546.64098313247</v>
      </c>
      <c r="DE51" s="312">
        <f t="shared" si="41"/>
        <v>487292.35764854716</v>
      </c>
      <c r="DF51" s="312">
        <f t="shared" si="41"/>
        <v>492085.53148061596</v>
      </c>
      <c r="DG51" s="312">
        <f t="shared" si="41"/>
        <v>496926.63705100544</v>
      </c>
      <c r="DH51" s="313">
        <f t="shared" si="41"/>
        <v>501816.15367709886</v>
      </c>
      <c r="DI51" s="312">
        <f t="shared" si="41"/>
        <v>506754.56546945317</v>
      </c>
      <c r="DJ51" s="312">
        <f t="shared" si="41"/>
        <v>511742.36137973104</v>
      </c>
      <c r="DK51" s="312">
        <f t="shared" si="41"/>
        <v>516780.03524911165</v>
      </c>
      <c r="DL51" s="312">
        <f t="shared" si="41"/>
        <v>521868.08585718612</v>
      </c>
      <c r="DM51" s="312">
        <f t="shared" si="41"/>
        <v>527007.01697134133</v>
      </c>
      <c r="DN51" s="312">
        <f t="shared" si="41"/>
        <v>532197.33739663812</v>
      </c>
      <c r="DO51" s="312">
        <f t="shared" si="41"/>
        <v>537439.56102618785</v>
      </c>
      <c r="DP51" s="312">
        <f t="shared" si="41"/>
        <v>542734.20689203299</v>
      </c>
      <c r="DQ51" s="312">
        <f t="shared" si="41"/>
        <v>548081.79921653669</v>
      </c>
      <c r="DR51" s="312">
        <f t="shared" si="41"/>
        <v>553482.86746428534</v>
      </c>
      <c r="DS51" s="312">
        <f t="shared" si="41"/>
        <v>558937.94639451161</v>
      </c>
      <c r="DT51" s="314">
        <f t="shared" si="41"/>
        <v>564447.57611403998</v>
      </c>
      <c r="DU51" s="125">
        <f t="shared" si="37"/>
        <v>228363.76218222093</v>
      </c>
      <c r="DV51" s="125">
        <f t="shared" si="37"/>
        <v>422200.76639546402</v>
      </c>
      <c r="DW51" s="125">
        <f t="shared" si="37"/>
        <v>251268.77231832492</v>
      </c>
      <c r="DX51" s="125">
        <f t="shared" si="37"/>
        <v>279809.66188606067</v>
      </c>
      <c r="DY51" s="125">
        <f t="shared" si="37"/>
        <v>314285.10431211052</v>
      </c>
      <c r="DZ51" s="125">
        <f t="shared" si="37"/>
        <v>353132.89576265716</v>
      </c>
      <c r="EA51" s="125">
        <f t="shared" si="37"/>
        <v>396907.55953447986</v>
      </c>
      <c r="EB51" s="125">
        <f t="shared" si="37"/>
        <v>446233.94635818084</v>
      </c>
      <c r="EC51" s="125">
        <f t="shared" si="37"/>
        <v>501816.15367709886</v>
      </c>
      <c r="ED51" s="126">
        <f t="shared" si="37"/>
        <v>564447.57611403998</v>
      </c>
    </row>
    <row r="52" spans="2:134">
      <c r="B52" s="275" t="s">
        <v>77</v>
      </c>
      <c r="C52" s="276"/>
      <c r="D52" s="276"/>
      <c r="E52" s="276"/>
      <c r="F52" s="276"/>
      <c r="G52" s="276"/>
      <c r="H52" s="276"/>
      <c r="I52" s="276"/>
      <c r="J52" s="276"/>
      <c r="K52" s="276"/>
      <c r="L52" s="276"/>
      <c r="M52" s="276"/>
      <c r="N52" s="276"/>
      <c r="O52" s="276"/>
      <c r="P52" s="277"/>
      <c r="Q52" s="276"/>
      <c r="R52" s="276"/>
      <c r="S52" s="276"/>
      <c r="T52" s="276"/>
      <c r="U52" s="276"/>
      <c r="V52" s="276"/>
      <c r="W52" s="276"/>
      <c r="X52" s="276"/>
      <c r="Y52" s="276"/>
      <c r="Z52" s="276"/>
      <c r="AA52" s="276"/>
      <c r="AB52" s="277"/>
      <c r="AC52" s="276"/>
      <c r="AD52" s="276"/>
      <c r="AE52" s="276"/>
      <c r="AF52" s="276"/>
      <c r="AG52" s="276"/>
      <c r="AH52" s="276"/>
      <c r="AI52" s="276"/>
      <c r="AJ52" s="276"/>
      <c r="AK52" s="276"/>
      <c r="AL52" s="276"/>
      <c r="AM52" s="276"/>
      <c r="AN52" s="277"/>
      <c r="AO52" s="276"/>
      <c r="AP52" s="276"/>
      <c r="AQ52" s="276"/>
      <c r="AR52" s="276"/>
      <c r="AS52" s="276"/>
      <c r="AT52" s="276"/>
      <c r="AU52" s="276"/>
      <c r="AV52" s="276"/>
      <c r="AW52" s="276"/>
      <c r="AX52" s="276"/>
      <c r="AY52" s="276"/>
      <c r="AZ52" s="277"/>
      <c r="BA52" s="276"/>
      <c r="BB52" s="276"/>
      <c r="BC52" s="276"/>
      <c r="BD52" s="276"/>
      <c r="BE52" s="276"/>
      <c r="BF52" s="276"/>
      <c r="BG52" s="276"/>
      <c r="BH52" s="276"/>
      <c r="BI52" s="276"/>
      <c r="BJ52" s="276"/>
      <c r="BK52" s="276"/>
      <c r="BL52" s="277"/>
      <c r="BM52" s="276"/>
      <c r="BN52" s="276"/>
      <c r="BO52" s="276"/>
      <c r="BP52" s="276"/>
      <c r="BQ52" s="276"/>
      <c r="BR52" s="276"/>
      <c r="BS52" s="276"/>
      <c r="BT52" s="276"/>
      <c r="BU52" s="276"/>
      <c r="BV52" s="276"/>
      <c r="BW52" s="276"/>
      <c r="BX52" s="277"/>
      <c r="BY52" s="276"/>
      <c r="BZ52" s="276"/>
      <c r="CA52" s="276"/>
      <c r="CB52" s="276"/>
      <c r="CC52" s="276"/>
      <c r="CD52" s="276"/>
      <c r="CE52" s="276"/>
      <c r="CF52" s="276"/>
      <c r="CG52" s="276"/>
      <c r="CH52" s="276"/>
      <c r="CI52" s="276"/>
      <c r="CJ52" s="277"/>
      <c r="CK52" s="276"/>
      <c r="CL52" s="276"/>
      <c r="CM52" s="276"/>
      <c r="CN52" s="276"/>
      <c r="CO52" s="276"/>
      <c r="CP52" s="276"/>
      <c r="CQ52" s="276"/>
      <c r="CR52" s="276"/>
      <c r="CS52" s="276"/>
      <c r="CT52" s="276"/>
      <c r="CU52" s="276"/>
      <c r="CV52" s="277"/>
      <c r="CW52" s="276"/>
      <c r="CX52" s="276"/>
      <c r="CY52" s="276"/>
      <c r="CZ52" s="276"/>
      <c r="DA52" s="276"/>
      <c r="DB52" s="276"/>
      <c r="DC52" s="276"/>
      <c r="DD52" s="276"/>
      <c r="DE52" s="276"/>
      <c r="DF52" s="276"/>
      <c r="DG52" s="276"/>
      <c r="DH52" s="277"/>
      <c r="DI52" s="276"/>
      <c r="DJ52" s="276"/>
      <c r="DK52" s="276"/>
      <c r="DL52" s="276"/>
      <c r="DM52" s="276"/>
      <c r="DN52" s="276"/>
      <c r="DO52" s="276"/>
      <c r="DP52" s="276"/>
      <c r="DQ52" s="276"/>
      <c r="DR52" s="276"/>
      <c r="DS52" s="276"/>
      <c r="DT52" s="278"/>
      <c r="DU52" s="289"/>
      <c r="DV52" s="289"/>
      <c r="DW52" s="289"/>
      <c r="DX52" s="289"/>
      <c r="DY52" s="289"/>
      <c r="DZ52" s="289"/>
      <c r="EA52" s="289"/>
      <c r="EB52" s="289"/>
      <c r="EC52" s="289"/>
      <c r="ED52" s="290"/>
    </row>
    <row r="53" spans="2:134">
      <c r="B53" s="281" t="s">
        <v>78</v>
      </c>
      <c r="C53" s="73"/>
      <c r="D53" s="73"/>
      <c r="E53" s="306">
        <v>0</v>
      </c>
      <c r="F53" s="306">
        <f>E53</f>
        <v>0</v>
      </c>
      <c r="G53" s="68">
        <f t="shared" ref="G53:BR53" si="42">F53</f>
        <v>0</v>
      </c>
      <c r="H53" s="68">
        <f t="shared" si="42"/>
        <v>0</v>
      </c>
      <c r="I53" s="68">
        <f t="shared" si="42"/>
        <v>0</v>
      </c>
      <c r="J53" s="68">
        <f t="shared" si="42"/>
        <v>0</v>
      </c>
      <c r="K53" s="68">
        <f t="shared" si="42"/>
        <v>0</v>
      </c>
      <c r="L53" s="68">
        <f t="shared" si="42"/>
        <v>0</v>
      </c>
      <c r="M53" s="68">
        <f t="shared" si="42"/>
        <v>0</v>
      </c>
      <c r="N53" s="68">
        <f t="shared" si="42"/>
        <v>0</v>
      </c>
      <c r="O53" s="68">
        <f t="shared" si="42"/>
        <v>0</v>
      </c>
      <c r="P53" s="69">
        <f t="shared" si="42"/>
        <v>0</v>
      </c>
      <c r="Q53" s="68">
        <f t="shared" si="42"/>
        <v>0</v>
      </c>
      <c r="R53" s="68">
        <f t="shared" si="42"/>
        <v>0</v>
      </c>
      <c r="S53" s="68">
        <f t="shared" si="42"/>
        <v>0</v>
      </c>
      <c r="T53" s="68">
        <f t="shared" si="42"/>
        <v>0</v>
      </c>
      <c r="U53" s="68">
        <f t="shared" si="42"/>
        <v>0</v>
      </c>
      <c r="V53" s="68">
        <f t="shared" si="42"/>
        <v>0</v>
      </c>
      <c r="W53" s="68">
        <f t="shared" si="42"/>
        <v>0</v>
      </c>
      <c r="X53" s="68">
        <f t="shared" si="42"/>
        <v>0</v>
      </c>
      <c r="Y53" s="68">
        <f t="shared" si="42"/>
        <v>0</v>
      </c>
      <c r="Z53" s="68">
        <f t="shared" si="42"/>
        <v>0</v>
      </c>
      <c r="AA53" s="68">
        <f t="shared" si="42"/>
        <v>0</v>
      </c>
      <c r="AB53" s="69">
        <f t="shared" si="42"/>
        <v>0</v>
      </c>
      <c r="AC53" s="68">
        <f t="shared" si="42"/>
        <v>0</v>
      </c>
      <c r="AD53" s="68">
        <f t="shared" si="42"/>
        <v>0</v>
      </c>
      <c r="AE53" s="68">
        <f t="shared" si="42"/>
        <v>0</v>
      </c>
      <c r="AF53" s="68">
        <f t="shared" si="42"/>
        <v>0</v>
      </c>
      <c r="AG53" s="68">
        <f t="shared" si="42"/>
        <v>0</v>
      </c>
      <c r="AH53" s="68">
        <f t="shared" si="42"/>
        <v>0</v>
      </c>
      <c r="AI53" s="68">
        <f t="shared" si="42"/>
        <v>0</v>
      </c>
      <c r="AJ53" s="68">
        <f t="shared" si="42"/>
        <v>0</v>
      </c>
      <c r="AK53" s="68">
        <f t="shared" si="42"/>
        <v>0</v>
      </c>
      <c r="AL53" s="68">
        <f t="shared" si="42"/>
        <v>0</v>
      </c>
      <c r="AM53" s="68">
        <f t="shared" si="42"/>
        <v>0</v>
      </c>
      <c r="AN53" s="69">
        <f t="shared" si="42"/>
        <v>0</v>
      </c>
      <c r="AO53" s="68">
        <f t="shared" si="42"/>
        <v>0</v>
      </c>
      <c r="AP53" s="68">
        <f t="shared" si="42"/>
        <v>0</v>
      </c>
      <c r="AQ53" s="68">
        <f t="shared" si="42"/>
        <v>0</v>
      </c>
      <c r="AR53" s="68">
        <f t="shared" si="42"/>
        <v>0</v>
      </c>
      <c r="AS53" s="68">
        <f t="shared" si="42"/>
        <v>0</v>
      </c>
      <c r="AT53" s="68">
        <f t="shared" si="42"/>
        <v>0</v>
      </c>
      <c r="AU53" s="68">
        <f t="shared" si="42"/>
        <v>0</v>
      </c>
      <c r="AV53" s="68">
        <f t="shared" si="42"/>
        <v>0</v>
      </c>
      <c r="AW53" s="68">
        <f t="shared" si="42"/>
        <v>0</v>
      </c>
      <c r="AX53" s="68">
        <f t="shared" si="42"/>
        <v>0</v>
      </c>
      <c r="AY53" s="68">
        <f t="shared" si="42"/>
        <v>0</v>
      </c>
      <c r="AZ53" s="69">
        <f t="shared" si="42"/>
        <v>0</v>
      </c>
      <c r="BA53" s="68">
        <f t="shared" si="42"/>
        <v>0</v>
      </c>
      <c r="BB53" s="68">
        <f t="shared" si="42"/>
        <v>0</v>
      </c>
      <c r="BC53" s="68">
        <f t="shared" si="42"/>
        <v>0</v>
      </c>
      <c r="BD53" s="68">
        <f t="shared" si="42"/>
        <v>0</v>
      </c>
      <c r="BE53" s="68">
        <f t="shared" si="42"/>
        <v>0</v>
      </c>
      <c r="BF53" s="68">
        <f t="shared" si="42"/>
        <v>0</v>
      </c>
      <c r="BG53" s="68">
        <f t="shared" si="42"/>
        <v>0</v>
      </c>
      <c r="BH53" s="68">
        <f t="shared" si="42"/>
        <v>0</v>
      </c>
      <c r="BI53" s="68">
        <f t="shared" si="42"/>
        <v>0</v>
      </c>
      <c r="BJ53" s="68">
        <f t="shared" si="42"/>
        <v>0</v>
      </c>
      <c r="BK53" s="68">
        <f t="shared" si="42"/>
        <v>0</v>
      </c>
      <c r="BL53" s="69">
        <f t="shared" si="42"/>
        <v>0</v>
      </c>
      <c r="BM53" s="68">
        <f t="shared" si="42"/>
        <v>0</v>
      </c>
      <c r="BN53" s="68">
        <f t="shared" si="42"/>
        <v>0</v>
      </c>
      <c r="BO53" s="68">
        <f t="shared" si="42"/>
        <v>0</v>
      </c>
      <c r="BP53" s="68">
        <f t="shared" si="42"/>
        <v>0</v>
      </c>
      <c r="BQ53" s="68">
        <f t="shared" si="42"/>
        <v>0</v>
      </c>
      <c r="BR53" s="68">
        <f t="shared" si="42"/>
        <v>0</v>
      </c>
      <c r="BS53" s="68">
        <f t="shared" ref="BS53:DT53" si="43">BR53</f>
        <v>0</v>
      </c>
      <c r="BT53" s="68">
        <f t="shared" si="43"/>
        <v>0</v>
      </c>
      <c r="BU53" s="68">
        <f t="shared" si="43"/>
        <v>0</v>
      </c>
      <c r="BV53" s="68">
        <f t="shared" si="43"/>
        <v>0</v>
      </c>
      <c r="BW53" s="68">
        <f t="shared" si="43"/>
        <v>0</v>
      </c>
      <c r="BX53" s="69">
        <f t="shared" si="43"/>
        <v>0</v>
      </c>
      <c r="BY53" s="68">
        <f t="shared" si="43"/>
        <v>0</v>
      </c>
      <c r="BZ53" s="68">
        <f t="shared" si="43"/>
        <v>0</v>
      </c>
      <c r="CA53" s="68">
        <f t="shared" si="43"/>
        <v>0</v>
      </c>
      <c r="CB53" s="68">
        <f t="shared" si="43"/>
        <v>0</v>
      </c>
      <c r="CC53" s="68">
        <f t="shared" si="43"/>
        <v>0</v>
      </c>
      <c r="CD53" s="68">
        <f t="shared" si="43"/>
        <v>0</v>
      </c>
      <c r="CE53" s="68">
        <f t="shared" si="43"/>
        <v>0</v>
      </c>
      <c r="CF53" s="68">
        <f t="shared" si="43"/>
        <v>0</v>
      </c>
      <c r="CG53" s="68">
        <f t="shared" si="43"/>
        <v>0</v>
      </c>
      <c r="CH53" s="68">
        <f t="shared" si="43"/>
        <v>0</v>
      </c>
      <c r="CI53" s="68">
        <f t="shared" si="43"/>
        <v>0</v>
      </c>
      <c r="CJ53" s="69">
        <f t="shared" si="43"/>
        <v>0</v>
      </c>
      <c r="CK53" s="68">
        <f t="shared" si="43"/>
        <v>0</v>
      </c>
      <c r="CL53" s="68">
        <f t="shared" si="43"/>
        <v>0</v>
      </c>
      <c r="CM53" s="68">
        <f t="shared" si="43"/>
        <v>0</v>
      </c>
      <c r="CN53" s="68">
        <f t="shared" si="43"/>
        <v>0</v>
      </c>
      <c r="CO53" s="68">
        <f t="shared" si="43"/>
        <v>0</v>
      </c>
      <c r="CP53" s="68">
        <f t="shared" si="43"/>
        <v>0</v>
      </c>
      <c r="CQ53" s="68">
        <f t="shared" si="43"/>
        <v>0</v>
      </c>
      <c r="CR53" s="68">
        <f t="shared" si="43"/>
        <v>0</v>
      </c>
      <c r="CS53" s="68">
        <f t="shared" si="43"/>
        <v>0</v>
      </c>
      <c r="CT53" s="68">
        <f t="shared" si="43"/>
        <v>0</v>
      </c>
      <c r="CU53" s="68">
        <f t="shared" si="43"/>
        <v>0</v>
      </c>
      <c r="CV53" s="69">
        <f t="shared" si="43"/>
        <v>0</v>
      </c>
      <c r="CW53" s="68">
        <f t="shared" si="43"/>
        <v>0</v>
      </c>
      <c r="CX53" s="68">
        <f t="shared" si="43"/>
        <v>0</v>
      </c>
      <c r="CY53" s="68">
        <f t="shared" si="43"/>
        <v>0</v>
      </c>
      <c r="CZ53" s="68">
        <f t="shared" si="43"/>
        <v>0</v>
      </c>
      <c r="DA53" s="68">
        <f t="shared" si="43"/>
        <v>0</v>
      </c>
      <c r="DB53" s="68">
        <f t="shared" si="43"/>
        <v>0</v>
      </c>
      <c r="DC53" s="68">
        <f t="shared" si="43"/>
        <v>0</v>
      </c>
      <c r="DD53" s="68">
        <f t="shared" si="43"/>
        <v>0</v>
      </c>
      <c r="DE53" s="68">
        <f t="shared" si="43"/>
        <v>0</v>
      </c>
      <c r="DF53" s="68">
        <f t="shared" si="43"/>
        <v>0</v>
      </c>
      <c r="DG53" s="68">
        <f t="shared" si="43"/>
        <v>0</v>
      </c>
      <c r="DH53" s="69">
        <f t="shared" si="43"/>
        <v>0</v>
      </c>
      <c r="DI53" s="68">
        <f t="shared" si="43"/>
        <v>0</v>
      </c>
      <c r="DJ53" s="68">
        <f t="shared" si="43"/>
        <v>0</v>
      </c>
      <c r="DK53" s="68">
        <f t="shared" si="43"/>
        <v>0</v>
      </c>
      <c r="DL53" s="68">
        <f t="shared" si="43"/>
        <v>0</v>
      </c>
      <c r="DM53" s="68">
        <f t="shared" si="43"/>
        <v>0</v>
      </c>
      <c r="DN53" s="68">
        <f t="shared" si="43"/>
        <v>0</v>
      </c>
      <c r="DO53" s="68">
        <f t="shared" si="43"/>
        <v>0</v>
      </c>
      <c r="DP53" s="68">
        <f t="shared" si="43"/>
        <v>0</v>
      </c>
      <c r="DQ53" s="68">
        <f t="shared" si="43"/>
        <v>0</v>
      </c>
      <c r="DR53" s="68">
        <f t="shared" si="43"/>
        <v>0</v>
      </c>
      <c r="DS53" s="68">
        <f t="shared" si="43"/>
        <v>0</v>
      </c>
      <c r="DT53" s="285">
        <f t="shared" si="43"/>
        <v>0</v>
      </c>
      <c r="DU53" s="71">
        <f t="shared" ref="DU53:ED59" si="44">SUMIF($E$22:$DT$22,DU$24,$E53:$DT53)</f>
        <v>0</v>
      </c>
      <c r="DV53" s="71">
        <f t="shared" si="44"/>
        <v>0</v>
      </c>
      <c r="DW53" s="71">
        <f t="shared" si="44"/>
        <v>0</v>
      </c>
      <c r="DX53" s="71">
        <f t="shared" si="44"/>
        <v>0</v>
      </c>
      <c r="DY53" s="71">
        <f t="shared" si="44"/>
        <v>0</v>
      </c>
      <c r="DZ53" s="71">
        <f t="shared" si="44"/>
        <v>0</v>
      </c>
      <c r="EA53" s="71">
        <f t="shared" si="44"/>
        <v>0</v>
      </c>
      <c r="EB53" s="71">
        <f t="shared" si="44"/>
        <v>0</v>
      </c>
      <c r="EC53" s="71">
        <f t="shared" si="44"/>
        <v>0</v>
      </c>
      <c r="ED53" s="72">
        <f t="shared" si="44"/>
        <v>0</v>
      </c>
    </row>
    <row r="54" spans="2:134">
      <c r="B54" s="281" t="s">
        <v>79</v>
      </c>
      <c r="C54" s="73"/>
      <c r="D54" s="73"/>
      <c r="E54" s="306"/>
      <c r="F54" s="306">
        <f>E54-F67-F68</f>
        <v>0</v>
      </c>
      <c r="G54" s="68">
        <v>0</v>
      </c>
      <c r="H54" s="68">
        <v>0</v>
      </c>
      <c r="I54" s="68">
        <v>0</v>
      </c>
      <c r="J54" s="68">
        <v>0</v>
      </c>
      <c r="K54" s="68">
        <v>0</v>
      </c>
      <c r="L54" s="68">
        <v>0</v>
      </c>
      <c r="M54" s="68">
        <v>0</v>
      </c>
      <c r="N54" s="68">
        <v>0</v>
      </c>
      <c r="O54" s="68">
        <v>0</v>
      </c>
      <c r="P54" s="69">
        <v>0</v>
      </c>
      <c r="Q54" s="68">
        <v>0</v>
      </c>
      <c r="R54" s="68">
        <v>0</v>
      </c>
      <c r="S54" s="68">
        <v>0</v>
      </c>
      <c r="T54" s="68">
        <v>0</v>
      </c>
      <c r="U54" s="68">
        <v>0</v>
      </c>
      <c r="V54" s="68">
        <v>0</v>
      </c>
      <c r="W54" s="68">
        <v>0</v>
      </c>
      <c r="X54" s="68">
        <v>0</v>
      </c>
      <c r="Y54" s="68">
        <v>0</v>
      </c>
      <c r="Z54" s="68">
        <v>0</v>
      </c>
      <c r="AA54" s="68">
        <v>0</v>
      </c>
      <c r="AB54" s="69">
        <v>0</v>
      </c>
      <c r="AC54" s="68">
        <v>0</v>
      </c>
      <c r="AD54" s="68">
        <v>0</v>
      </c>
      <c r="AE54" s="68">
        <v>0</v>
      </c>
      <c r="AF54" s="68">
        <v>0</v>
      </c>
      <c r="AG54" s="68">
        <v>0</v>
      </c>
      <c r="AH54" s="68">
        <v>0</v>
      </c>
      <c r="AI54" s="68">
        <v>0</v>
      </c>
      <c r="AJ54" s="68">
        <v>0</v>
      </c>
      <c r="AK54" s="68">
        <v>0</v>
      </c>
      <c r="AL54" s="68">
        <v>0</v>
      </c>
      <c r="AM54" s="68">
        <v>0</v>
      </c>
      <c r="AN54" s="69">
        <v>0</v>
      </c>
      <c r="AO54" s="68">
        <v>0</v>
      </c>
      <c r="AP54" s="68">
        <v>0</v>
      </c>
      <c r="AQ54" s="68">
        <v>0</v>
      </c>
      <c r="AR54" s="68">
        <v>0</v>
      </c>
      <c r="AS54" s="68">
        <v>0</v>
      </c>
      <c r="AT54" s="68">
        <v>0</v>
      </c>
      <c r="AU54" s="68">
        <v>0</v>
      </c>
      <c r="AV54" s="68">
        <v>0</v>
      </c>
      <c r="AW54" s="68">
        <v>0</v>
      </c>
      <c r="AX54" s="68">
        <v>0</v>
      </c>
      <c r="AY54" s="68">
        <v>0</v>
      </c>
      <c r="AZ54" s="69">
        <v>0</v>
      </c>
      <c r="BA54" s="68">
        <v>0</v>
      </c>
      <c r="BB54" s="68">
        <v>0</v>
      </c>
      <c r="BC54" s="68">
        <v>0</v>
      </c>
      <c r="BD54" s="68">
        <v>0</v>
      </c>
      <c r="BE54" s="68">
        <v>0</v>
      </c>
      <c r="BF54" s="68">
        <v>0</v>
      </c>
      <c r="BG54" s="68">
        <v>0</v>
      </c>
      <c r="BH54" s="68">
        <v>0</v>
      </c>
      <c r="BI54" s="68">
        <v>0</v>
      </c>
      <c r="BJ54" s="68">
        <v>0</v>
      </c>
      <c r="BK54" s="68">
        <v>0</v>
      </c>
      <c r="BL54" s="69">
        <v>0</v>
      </c>
      <c r="BM54" s="68">
        <v>0</v>
      </c>
      <c r="BN54" s="68">
        <v>0</v>
      </c>
      <c r="BO54" s="68">
        <v>0</v>
      </c>
      <c r="BP54" s="68">
        <v>0</v>
      </c>
      <c r="BQ54" s="68">
        <v>0</v>
      </c>
      <c r="BR54" s="68">
        <v>0</v>
      </c>
      <c r="BS54" s="68">
        <v>0</v>
      </c>
      <c r="BT54" s="68">
        <v>0</v>
      </c>
      <c r="BU54" s="68">
        <v>0</v>
      </c>
      <c r="BV54" s="68">
        <v>0</v>
      </c>
      <c r="BW54" s="68">
        <v>0</v>
      </c>
      <c r="BX54" s="69">
        <v>0</v>
      </c>
      <c r="BY54" s="68">
        <v>0</v>
      </c>
      <c r="BZ54" s="68">
        <v>0</v>
      </c>
      <c r="CA54" s="68">
        <v>0</v>
      </c>
      <c r="CB54" s="68">
        <v>0</v>
      </c>
      <c r="CC54" s="68">
        <v>0</v>
      </c>
      <c r="CD54" s="68">
        <v>0</v>
      </c>
      <c r="CE54" s="68">
        <v>0</v>
      </c>
      <c r="CF54" s="68">
        <v>0</v>
      </c>
      <c r="CG54" s="68">
        <v>0</v>
      </c>
      <c r="CH54" s="68">
        <v>0</v>
      </c>
      <c r="CI54" s="68">
        <v>0</v>
      </c>
      <c r="CJ54" s="69">
        <v>0</v>
      </c>
      <c r="CK54" s="68">
        <v>0</v>
      </c>
      <c r="CL54" s="68">
        <v>0</v>
      </c>
      <c r="CM54" s="68">
        <v>0</v>
      </c>
      <c r="CN54" s="68">
        <v>0</v>
      </c>
      <c r="CO54" s="68">
        <v>0</v>
      </c>
      <c r="CP54" s="68">
        <v>0</v>
      </c>
      <c r="CQ54" s="68">
        <v>0</v>
      </c>
      <c r="CR54" s="68">
        <v>0</v>
      </c>
      <c r="CS54" s="68">
        <v>0</v>
      </c>
      <c r="CT54" s="68">
        <v>0</v>
      </c>
      <c r="CU54" s="68">
        <v>0</v>
      </c>
      <c r="CV54" s="69">
        <v>0</v>
      </c>
      <c r="CW54" s="68">
        <v>0</v>
      </c>
      <c r="CX54" s="68">
        <v>0</v>
      </c>
      <c r="CY54" s="68">
        <v>0</v>
      </c>
      <c r="CZ54" s="68">
        <v>0</v>
      </c>
      <c r="DA54" s="68">
        <v>0</v>
      </c>
      <c r="DB54" s="68">
        <v>0</v>
      </c>
      <c r="DC54" s="68">
        <v>0</v>
      </c>
      <c r="DD54" s="68">
        <v>0</v>
      </c>
      <c r="DE54" s="68">
        <v>0</v>
      </c>
      <c r="DF54" s="68">
        <v>0</v>
      </c>
      <c r="DG54" s="68">
        <v>0</v>
      </c>
      <c r="DH54" s="69">
        <v>0</v>
      </c>
      <c r="DI54" s="68">
        <v>0</v>
      </c>
      <c r="DJ54" s="68">
        <v>0</v>
      </c>
      <c r="DK54" s="68">
        <v>0</v>
      </c>
      <c r="DL54" s="68">
        <v>0</v>
      </c>
      <c r="DM54" s="68">
        <v>0</v>
      </c>
      <c r="DN54" s="68">
        <v>0</v>
      </c>
      <c r="DO54" s="68">
        <v>0</v>
      </c>
      <c r="DP54" s="68">
        <v>0</v>
      </c>
      <c r="DQ54" s="68">
        <v>0</v>
      </c>
      <c r="DR54" s="68">
        <v>0</v>
      </c>
      <c r="DS54" s="68">
        <v>0</v>
      </c>
      <c r="DT54" s="285">
        <v>0</v>
      </c>
      <c r="DU54" s="71">
        <f t="shared" si="44"/>
        <v>0</v>
      </c>
      <c r="DV54" s="71">
        <f t="shared" si="44"/>
        <v>0</v>
      </c>
      <c r="DW54" s="71">
        <f t="shared" si="44"/>
        <v>0</v>
      </c>
      <c r="DX54" s="71">
        <f t="shared" si="44"/>
        <v>0</v>
      </c>
      <c r="DY54" s="71">
        <f t="shared" si="44"/>
        <v>0</v>
      </c>
      <c r="DZ54" s="71">
        <f t="shared" si="44"/>
        <v>0</v>
      </c>
      <c r="EA54" s="71">
        <f t="shared" si="44"/>
        <v>0</v>
      </c>
      <c r="EB54" s="71">
        <f t="shared" si="44"/>
        <v>0</v>
      </c>
      <c r="EC54" s="71">
        <f t="shared" si="44"/>
        <v>0</v>
      </c>
      <c r="ED54" s="72">
        <f t="shared" si="44"/>
        <v>0</v>
      </c>
    </row>
    <row r="55" spans="2:134">
      <c r="B55" s="281" t="s">
        <v>80</v>
      </c>
      <c r="C55" s="73"/>
      <c r="D55" s="73"/>
      <c r="E55" s="68">
        <v>0</v>
      </c>
      <c r="F55" s="68">
        <v>0</v>
      </c>
      <c r="G55" s="68">
        <v>0</v>
      </c>
      <c r="H55" s="68">
        <v>0</v>
      </c>
      <c r="I55" s="68">
        <v>0</v>
      </c>
      <c r="J55" s="68">
        <v>0</v>
      </c>
      <c r="K55" s="68">
        <v>0</v>
      </c>
      <c r="L55" s="68">
        <v>0</v>
      </c>
      <c r="M55" s="68">
        <v>0</v>
      </c>
      <c r="N55" s="68">
        <v>0</v>
      </c>
      <c r="O55" s="68">
        <v>0</v>
      </c>
      <c r="P55" s="69">
        <v>0</v>
      </c>
      <c r="Q55" s="68">
        <f>P56</f>
        <v>100031.30173819936</v>
      </c>
      <c r="R55" s="68">
        <f>Q55</f>
        <v>100031.30173819936</v>
      </c>
      <c r="S55" s="68">
        <f t="shared" ref="S55:AB55" si="45">R55</f>
        <v>100031.30173819936</v>
      </c>
      <c r="T55" s="68">
        <f t="shared" si="45"/>
        <v>100031.30173819936</v>
      </c>
      <c r="U55" s="68">
        <f t="shared" si="45"/>
        <v>100031.30173819936</v>
      </c>
      <c r="V55" s="68">
        <f t="shared" si="45"/>
        <v>100031.30173819936</v>
      </c>
      <c r="W55" s="68">
        <f t="shared" si="45"/>
        <v>100031.30173819936</v>
      </c>
      <c r="X55" s="68">
        <f t="shared" si="45"/>
        <v>100031.30173819936</v>
      </c>
      <c r="Y55" s="68">
        <f t="shared" si="45"/>
        <v>100031.30173819936</v>
      </c>
      <c r="Z55" s="68">
        <f t="shared" si="45"/>
        <v>100031.30173819936</v>
      </c>
      <c r="AA55" s="68">
        <f t="shared" si="45"/>
        <v>100031.30173819936</v>
      </c>
      <c r="AB55" s="69">
        <f t="shared" si="45"/>
        <v>100031.30173819936</v>
      </c>
      <c r="AC55" s="68">
        <f>AB56+AB55</f>
        <v>362075.44436373335</v>
      </c>
      <c r="AD55" s="68">
        <f>AC55</f>
        <v>362075.44436373335</v>
      </c>
      <c r="AE55" s="68">
        <f t="shared" ref="AE55:AN55" si="46">AD55</f>
        <v>362075.44436373335</v>
      </c>
      <c r="AF55" s="68">
        <f t="shared" si="46"/>
        <v>362075.44436373335</v>
      </c>
      <c r="AG55" s="68">
        <f t="shared" si="46"/>
        <v>362075.44436373335</v>
      </c>
      <c r="AH55" s="68">
        <f t="shared" si="46"/>
        <v>362075.44436373335</v>
      </c>
      <c r="AI55" s="68">
        <f t="shared" si="46"/>
        <v>362075.44436373335</v>
      </c>
      <c r="AJ55" s="68">
        <f t="shared" si="46"/>
        <v>362075.44436373335</v>
      </c>
      <c r="AK55" s="68">
        <f t="shared" si="46"/>
        <v>362075.44436373335</v>
      </c>
      <c r="AL55" s="68">
        <f t="shared" si="46"/>
        <v>362075.44436373335</v>
      </c>
      <c r="AM55" s="68">
        <f t="shared" si="46"/>
        <v>362075.44436373335</v>
      </c>
      <c r="AN55" s="69">
        <f t="shared" si="46"/>
        <v>362075.44436373335</v>
      </c>
      <c r="AO55" s="68">
        <f>AN56+AN55</f>
        <v>360226.67662496708</v>
      </c>
      <c r="AP55" s="68">
        <f>AO55</f>
        <v>360226.67662496708</v>
      </c>
      <c r="AQ55" s="68">
        <f t="shared" ref="AQ55:AZ55" si="47">AP55</f>
        <v>360226.67662496708</v>
      </c>
      <c r="AR55" s="68">
        <f t="shared" si="47"/>
        <v>360226.67662496708</v>
      </c>
      <c r="AS55" s="68">
        <f t="shared" si="47"/>
        <v>360226.67662496708</v>
      </c>
      <c r="AT55" s="68">
        <f t="shared" si="47"/>
        <v>360226.67662496708</v>
      </c>
      <c r="AU55" s="68">
        <f t="shared" si="47"/>
        <v>360226.67662496708</v>
      </c>
      <c r="AV55" s="68">
        <f t="shared" si="47"/>
        <v>360226.67662496708</v>
      </c>
      <c r="AW55" s="68">
        <f t="shared" si="47"/>
        <v>360226.67662496708</v>
      </c>
      <c r="AX55" s="68">
        <f t="shared" si="47"/>
        <v>360226.67662496708</v>
      </c>
      <c r="AY55" s="68">
        <f t="shared" si="47"/>
        <v>360226.67662496708</v>
      </c>
      <c r="AZ55" s="69">
        <f t="shared" si="47"/>
        <v>360226.67662496708</v>
      </c>
      <c r="BA55" s="68">
        <f>AZ56+AZ55</f>
        <v>246721.24075197874</v>
      </c>
      <c r="BB55" s="68">
        <f>BA55</f>
        <v>246721.24075197874</v>
      </c>
      <c r="BC55" s="68">
        <f t="shared" ref="BC55:BL55" si="48">BB55</f>
        <v>246721.24075197874</v>
      </c>
      <c r="BD55" s="68">
        <f t="shared" si="48"/>
        <v>246721.24075197874</v>
      </c>
      <c r="BE55" s="68">
        <f t="shared" si="48"/>
        <v>246721.24075197874</v>
      </c>
      <c r="BF55" s="68">
        <f t="shared" si="48"/>
        <v>246721.24075197874</v>
      </c>
      <c r="BG55" s="68">
        <f t="shared" si="48"/>
        <v>246721.24075197874</v>
      </c>
      <c r="BH55" s="68">
        <f t="shared" si="48"/>
        <v>246721.24075197874</v>
      </c>
      <c r="BI55" s="68">
        <f t="shared" si="48"/>
        <v>246721.24075197874</v>
      </c>
      <c r="BJ55" s="68">
        <f t="shared" si="48"/>
        <v>246721.24075197874</v>
      </c>
      <c r="BK55" s="68">
        <f t="shared" si="48"/>
        <v>246721.24075197874</v>
      </c>
      <c r="BL55" s="69">
        <f t="shared" si="48"/>
        <v>246721.24075197874</v>
      </c>
      <c r="BM55" s="68">
        <f>BL56+BL55</f>
        <v>134755.93639317626</v>
      </c>
      <c r="BN55" s="68">
        <f>BM55</f>
        <v>134755.93639317626</v>
      </c>
      <c r="BO55" s="68">
        <f t="shared" ref="BO55:BX55" si="49">BN55</f>
        <v>134755.93639317626</v>
      </c>
      <c r="BP55" s="68">
        <f t="shared" si="49"/>
        <v>134755.93639317626</v>
      </c>
      <c r="BQ55" s="68">
        <f t="shared" si="49"/>
        <v>134755.93639317626</v>
      </c>
      <c r="BR55" s="68">
        <f t="shared" si="49"/>
        <v>134755.93639317626</v>
      </c>
      <c r="BS55" s="68">
        <f t="shared" si="49"/>
        <v>134755.93639317626</v>
      </c>
      <c r="BT55" s="68">
        <f t="shared" si="49"/>
        <v>134755.93639317626</v>
      </c>
      <c r="BU55" s="68">
        <f t="shared" si="49"/>
        <v>134755.93639317626</v>
      </c>
      <c r="BV55" s="68">
        <f t="shared" si="49"/>
        <v>134755.93639317626</v>
      </c>
      <c r="BW55" s="68">
        <f t="shared" si="49"/>
        <v>134755.93639317626</v>
      </c>
      <c r="BX55" s="69">
        <f t="shared" si="49"/>
        <v>134755.93639317626</v>
      </c>
      <c r="BY55" s="68">
        <f>BX56+BX55</f>
        <v>22261.203509877014</v>
      </c>
      <c r="BZ55" s="68">
        <f>BY55</f>
        <v>22261.203509877014</v>
      </c>
      <c r="CA55" s="68">
        <f t="shared" ref="CA55:CJ55" si="50">BZ55</f>
        <v>22261.203509877014</v>
      </c>
      <c r="CB55" s="68">
        <f t="shared" si="50"/>
        <v>22261.203509877014</v>
      </c>
      <c r="CC55" s="68">
        <f t="shared" si="50"/>
        <v>22261.203509877014</v>
      </c>
      <c r="CD55" s="68">
        <f t="shared" si="50"/>
        <v>22261.203509877014</v>
      </c>
      <c r="CE55" s="68">
        <f t="shared" si="50"/>
        <v>22261.203509877014</v>
      </c>
      <c r="CF55" s="68">
        <f t="shared" si="50"/>
        <v>22261.203509877014</v>
      </c>
      <c r="CG55" s="68">
        <f t="shared" si="50"/>
        <v>22261.203509877014</v>
      </c>
      <c r="CH55" s="68">
        <f t="shared" si="50"/>
        <v>22261.203509877014</v>
      </c>
      <c r="CI55" s="68">
        <f t="shared" si="50"/>
        <v>22261.203509877014</v>
      </c>
      <c r="CJ55" s="69">
        <f t="shared" si="50"/>
        <v>22261.203509877014</v>
      </c>
      <c r="CK55" s="68">
        <f>CJ56+CJ55</f>
        <v>-94067.157069698325</v>
      </c>
      <c r="CL55" s="68">
        <f>CK55</f>
        <v>-94067.157069698325</v>
      </c>
      <c r="CM55" s="68">
        <f t="shared" ref="CM55:CV55" si="51">CL55</f>
        <v>-94067.157069698325</v>
      </c>
      <c r="CN55" s="68">
        <f t="shared" si="51"/>
        <v>-94067.157069698325</v>
      </c>
      <c r="CO55" s="68">
        <f t="shared" si="51"/>
        <v>-94067.157069698325</v>
      </c>
      <c r="CP55" s="68">
        <f t="shared" si="51"/>
        <v>-94067.157069698325</v>
      </c>
      <c r="CQ55" s="68">
        <f t="shared" si="51"/>
        <v>-94067.157069698325</v>
      </c>
      <c r="CR55" s="68">
        <f t="shared" si="51"/>
        <v>-94067.157069698325</v>
      </c>
      <c r="CS55" s="68">
        <f t="shared" si="51"/>
        <v>-94067.157069698325</v>
      </c>
      <c r="CT55" s="68">
        <f t="shared" si="51"/>
        <v>-94067.157069698325</v>
      </c>
      <c r="CU55" s="68">
        <f t="shared" si="51"/>
        <v>-94067.157069698325</v>
      </c>
      <c r="CV55" s="69">
        <f t="shared" si="51"/>
        <v>-94067.157069698325</v>
      </c>
      <c r="CW55" s="68">
        <f>CV56+CV55</f>
        <v>-215947.2407011519</v>
      </c>
      <c r="CX55" s="68">
        <f>CW55</f>
        <v>-215947.2407011519</v>
      </c>
      <c r="CY55" s="68">
        <f t="shared" ref="CY55:DH55" si="52">CX55</f>
        <v>-215947.2407011519</v>
      </c>
      <c r="CZ55" s="68">
        <f t="shared" si="52"/>
        <v>-215947.2407011519</v>
      </c>
      <c r="DA55" s="68">
        <f t="shared" si="52"/>
        <v>-215947.2407011519</v>
      </c>
      <c r="DB55" s="68">
        <f t="shared" si="52"/>
        <v>-215947.2407011519</v>
      </c>
      <c r="DC55" s="68">
        <f t="shared" si="52"/>
        <v>-215947.2407011519</v>
      </c>
      <c r="DD55" s="68">
        <f t="shared" si="52"/>
        <v>-215947.2407011519</v>
      </c>
      <c r="DE55" s="68">
        <f t="shared" si="52"/>
        <v>-215947.2407011519</v>
      </c>
      <c r="DF55" s="68">
        <f t="shared" si="52"/>
        <v>-215947.2407011519</v>
      </c>
      <c r="DG55" s="68">
        <f t="shared" si="52"/>
        <v>-215947.2407011519</v>
      </c>
      <c r="DH55" s="69">
        <f t="shared" si="52"/>
        <v>-215947.2407011519</v>
      </c>
      <c r="DI55" s="68">
        <f>DH56+DH55</f>
        <v>-344083.14482782251</v>
      </c>
      <c r="DJ55" s="68">
        <f>DI55</f>
        <v>-344083.14482782251</v>
      </c>
      <c r="DK55" s="68">
        <f t="shared" ref="DK55:DT55" si="53">DJ55</f>
        <v>-344083.14482782251</v>
      </c>
      <c r="DL55" s="68">
        <f t="shared" si="53"/>
        <v>-344083.14482782251</v>
      </c>
      <c r="DM55" s="68">
        <f t="shared" si="53"/>
        <v>-344083.14482782251</v>
      </c>
      <c r="DN55" s="68">
        <f t="shared" si="53"/>
        <v>-344083.14482782251</v>
      </c>
      <c r="DO55" s="68">
        <f t="shared" si="53"/>
        <v>-344083.14482782251</v>
      </c>
      <c r="DP55" s="68">
        <f t="shared" si="53"/>
        <v>-344083.14482782251</v>
      </c>
      <c r="DQ55" s="68">
        <f t="shared" si="53"/>
        <v>-344083.14482782251</v>
      </c>
      <c r="DR55" s="68">
        <f t="shared" si="53"/>
        <v>-344083.14482782251</v>
      </c>
      <c r="DS55" s="68">
        <f t="shared" si="53"/>
        <v>-344083.14482782251</v>
      </c>
      <c r="DT55" s="285">
        <f t="shared" si="53"/>
        <v>-344083.14482782251</v>
      </c>
      <c r="DU55" s="71">
        <f t="shared" si="44"/>
        <v>0</v>
      </c>
      <c r="DV55" s="71">
        <f t="shared" si="44"/>
        <v>100031.30173819936</v>
      </c>
      <c r="DW55" s="71">
        <f t="shared" si="44"/>
        <v>362075.44436373335</v>
      </c>
      <c r="DX55" s="71">
        <f t="shared" si="44"/>
        <v>360226.67662496708</v>
      </c>
      <c r="DY55" s="71">
        <f t="shared" si="44"/>
        <v>246721.24075197874</v>
      </c>
      <c r="DZ55" s="71">
        <f t="shared" si="44"/>
        <v>134755.93639317626</v>
      </c>
      <c r="EA55" s="71">
        <f t="shared" si="44"/>
        <v>22261.203509877014</v>
      </c>
      <c r="EB55" s="71">
        <f t="shared" si="44"/>
        <v>-94067.157069698325</v>
      </c>
      <c r="EC55" s="71">
        <f t="shared" si="44"/>
        <v>-215947.2407011519</v>
      </c>
      <c r="ED55" s="72">
        <f t="shared" si="44"/>
        <v>-344083.14482782251</v>
      </c>
    </row>
    <row r="56" spans="2:134">
      <c r="B56" s="281" t="s">
        <v>81</v>
      </c>
      <c r="C56" s="73"/>
      <c r="D56" s="73"/>
      <c r="E56" s="68">
        <f>PF_IS_W!E68</f>
        <v>0</v>
      </c>
      <c r="F56" s="68">
        <f>PF_IS_W!F68+E56</f>
        <v>0</v>
      </c>
      <c r="G56" s="68">
        <f>PF_IS_W!G68+F56</f>
        <v>0</v>
      </c>
      <c r="H56" s="68">
        <f>PF_IS_W!H68+G56</f>
        <v>-276.14365689426876</v>
      </c>
      <c r="I56" s="68">
        <f>PF_IS_W!I68+H56</f>
        <v>-1824.6976773711156</v>
      </c>
      <c r="J56" s="68">
        <f>PF_IS_W!J68+I56</f>
        <v>-4079.734079411538</v>
      </c>
      <c r="K56" s="68">
        <f>PF_IS_W!K68+J56</f>
        <v>58297.53870205344</v>
      </c>
      <c r="L56" s="68">
        <f>PF_IS_W!L68+K56</f>
        <v>54368.565999869381</v>
      </c>
      <c r="M56" s="68">
        <f>PF_IS_W!M68+L56</f>
        <v>49822.496232636367</v>
      </c>
      <c r="N56" s="68">
        <f>PF_IS_W!N68+M56</f>
        <v>110030.5019860208</v>
      </c>
      <c r="O56" s="68">
        <f>PF_IS_W!O68+N56</f>
        <v>105269.86910233274</v>
      </c>
      <c r="P56" s="69">
        <f>PF_IS_W!P68+O56</f>
        <v>100031.30173819936</v>
      </c>
      <c r="Q56" s="68">
        <f>PF_IS_W!Q68</f>
        <v>60241.355044070253</v>
      </c>
      <c r="R56" s="68">
        <f>PF_IS_W!R68+Q56</f>
        <v>54059.755027737847</v>
      </c>
      <c r="S56" s="68">
        <f>PF_IS_W!S68+R56</f>
        <v>46914.225246970287</v>
      </c>
      <c r="T56" s="68">
        <f>PF_IS_W!T68+S56</f>
        <v>137840.52538049186</v>
      </c>
      <c r="U56" s="68">
        <f>PF_IS_W!U68+T56</f>
        <v>130250.6399120585</v>
      </c>
      <c r="V56" s="68">
        <f>PF_IS_W!V68+U56</f>
        <v>121806.36538712954</v>
      </c>
      <c r="W56" s="68">
        <f>PF_IS_W!W68+V56</f>
        <v>213014.45445989756</v>
      </c>
      <c r="X56" s="68">
        <f>PF_IS_W!X68+W56</f>
        <v>204168.13991232932</v>
      </c>
      <c r="Y56" s="68">
        <f>PF_IS_W!Y68+X56</f>
        <v>194532.33992875856</v>
      </c>
      <c r="Z56" s="68">
        <f>PF_IS_W!Z68+Y56</f>
        <v>282980.08786411298</v>
      </c>
      <c r="AA56" s="68">
        <f>PF_IS_W!AA68+Z56</f>
        <v>272891.10587310634</v>
      </c>
      <c r="AB56" s="69">
        <f>PF_IS_W!AB68+AA56</f>
        <v>262044.142625534</v>
      </c>
      <c r="AC56" s="68">
        <f>PF_IS_W!AC68</f>
        <v>88780.390707324463</v>
      </c>
      <c r="AD56" s="68">
        <f>PF_IS_W!AD68+AC56</f>
        <v>78895.269052624324</v>
      </c>
      <c r="AE56" s="68">
        <f>PF_IS_W!AE68+AD56</f>
        <v>69429.240767935989</v>
      </c>
      <c r="AF56" s="68">
        <f>PF_IS_W!AF68+AE56</f>
        <v>73085.759815095749</v>
      </c>
      <c r="AG56" s="68">
        <f>PF_IS_W!AG68+AF56</f>
        <v>63737.217786665053</v>
      </c>
      <c r="AH56" s="68">
        <f>PF_IS_W!AH68+AG56</f>
        <v>54383.229476954009</v>
      </c>
      <c r="AI56" s="68">
        <f>PF_IS_W!AI68+AH56</f>
        <v>45023.906066274816</v>
      </c>
      <c r="AJ56" s="68">
        <f>PF_IS_W!AJ68+AI56</f>
        <v>35659.359846742795</v>
      </c>
      <c r="AK56" s="68">
        <f>PF_IS_W!AK68+AJ56</f>
        <v>26289.704233394408</v>
      </c>
      <c r="AL56" s="68">
        <f>PF_IS_W!AL68+AK56</f>
        <v>16915.053775416498</v>
      </c>
      <c r="AM56" s="68">
        <f>PF_IS_W!AM68+AL56</f>
        <v>7535.5241674877689</v>
      </c>
      <c r="AN56" s="69">
        <f>PF_IS_W!AN68+AM56</f>
        <v>-1848.7677387662879</v>
      </c>
      <c r="AO56" s="68">
        <f>PF_IS_W!AO68</f>
        <v>-9406.5411219376365</v>
      </c>
      <c r="AP56" s="68">
        <f>PF_IS_W!AP68+AO56</f>
        <v>-18816.802798588189</v>
      </c>
      <c r="AQ56" s="68">
        <f>PF_IS_W!AQ68+AP56</f>
        <v>-28251.429662998788</v>
      </c>
      <c r="AR56" s="68">
        <f>PF_IS_W!AR68+AQ56</f>
        <v>-37710.665367047033</v>
      </c>
      <c r="AS56" s="68">
        <f>PF_IS_W!AS68+AR56</f>
        <v>-47194.755999129295</v>
      </c>
      <c r="AT56" s="68">
        <f>PF_IS_W!AT68+AS56</f>
        <v>-56703.950108525925</v>
      </c>
      <c r="AU56" s="68">
        <f>PF_IS_W!AU68+AT56</f>
        <v>-66238.498730010062</v>
      </c>
      <c r="AV56" s="68">
        <f>PF_IS_W!AV68+AU56</f>
        <v>-75745.649608702573</v>
      </c>
      <c r="AW56" s="68">
        <f>PF_IS_W!AW68+AV56</f>
        <v>-85225.658825175546</v>
      </c>
      <c r="AX56" s="68">
        <f>PF_IS_W!AX68+AW56</f>
        <v>-94678.785020806798</v>
      </c>
      <c r="AY56" s="68">
        <f>PF_IS_W!AY68+AX56</f>
        <v>-104105.28942338789</v>
      </c>
      <c r="AZ56" s="69">
        <f>PF_IS_W!AZ68+AY56</f>
        <v>-113505.43587298834</v>
      </c>
      <c r="BA56" s="68">
        <f>PF_IS_W!BA68</f>
        <v>-9388.4107125899936</v>
      </c>
      <c r="BB56" s="68">
        <f>PF_IS_W!BB68+BA56</f>
        <v>-18765.354831424425</v>
      </c>
      <c r="BC56" s="68">
        <f>PF_IS_W!BC68+BB56</f>
        <v>-28131.104191190741</v>
      </c>
      <c r="BD56" s="68">
        <f>PF_IS_W!BD68+BC56</f>
        <v>-37485.933344923258</v>
      </c>
      <c r="BE56" s="68">
        <f>PF_IS_W!BE68+BD56</f>
        <v>-46830.119591186638</v>
      </c>
      <c r="BF56" s="68">
        <f>PF_IS_W!BF68+BE56</f>
        <v>-56163.943001531195</v>
      </c>
      <c r="BG56" s="68">
        <f>PF_IS_W!BG68+BF56</f>
        <v>-65487.686448222739</v>
      </c>
      <c r="BH56" s="68">
        <f>PF_IS_W!BH68+BG56</f>
        <v>-74801.63563224973</v>
      </c>
      <c r="BI56" s="68">
        <f>PF_IS_W!BI68+BH56</f>
        <v>-84106.079111610539</v>
      </c>
      <c r="BJ56" s="68">
        <f>PF_IS_W!BJ68+BI56</f>
        <v>-93401.308329883497</v>
      </c>
      <c r="BK56" s="68">
        <f>PF_IS_W!BK68+BJ56</f>
        <v>-102687.61764508272</v>
      </c>
      <c r="BL56" s="69">
        <f>PF_IS_W!BL68+BK56</f>
        <v>-111965.30435880247</v>
      </c>
      <c r="BM56" s="68">
        <f>PF_IS_W!BM68</f>
        <v>-9291.4501368504916</v>
      </c>
      <c r="BN56" s="68">
        <f>PF_IS_W!BN68+BM56</f>
        <v>-18596.966974188028</v>
      </c>
      <c r="BO56" s="68">
        <f>PF_IS_W!BO68+BN56</f>
        <v>-27916.856822142479</v>
      </c>
      <c r="BP56" s="68">
        <f>PF_IS_W!BP68+BO56</f>
        <v>-37251.429053945016</v>
      </c>
      <c r="BQ56" s="68">
        <f>PF_IS_W!BQ68+BP56</f>
        <v>-46600.996136559115</v>
      </c>
      <c r="BR56" s="68">
        <f>PF_IS_W!BR68+BQ56</f>
        <v>-55965.873661617894</v>
      </c>
      <c r="BS56" s="68">
        <f>PF_IS_W!BS68+BR56</f>
        <v>-65346.380376670801</v>
      </c>
      <c r="BT56" s="68">
        <f>PF_IS_W!BT68+BS56</f>
        <v>-74742.838216742777</v>
      </c>
      <c r="BU56" s="68">
        <f>PF_IS_W!BU68+BT56</f>
        <v>-84155.572336209007</v>
      </c>
      <c r="BV56" s="68">
        <f>PF_IS_W!BV68+BU56</f>
        <v>-93584.91114098845</v>
      </c>
      <c r="BW56" s="68">
        <f>PF_IS_W!BW68+BV56</f>
        <v>-103031.18632105923</v>
      </c>
      <c r="BX56" s="69">
        <f>PF_IS_W!BX68+BW56</f>
        <v>-112494.73288329925</v>
      </c>
      <c r="BY56" s="68">
        <f>PF_IS_W!BY68</f>
        <v>-9497.7206138559595</v>
      </c>
      <c r="BZ56" s="68">
        <f>PF_IS_W!BZ68+BY56</f>
        <v>-19029.95701984402</v>
      </c>
      <c r="CA56" s="68">
        <f>PF_IS_W!CA68+BZ56</f>
        <v>-28597.054375885498</v>
      </c>
      <c r="CB56" s="68">
        <f>PF_IS_W!CB68+CA56</f>
        <v>-38199.361291480935</v>
      </c>
      <c r="CC56" s="68">
        <f>PF_IS_W!CC68+CB56</f>
        <v>-47837.22986222586</v>
      </c>
      <c r="CD56" s="68">
        <f>PF_IS_W!CD68+CC56</f>
        <v>-57511.01570467178</v>
      </c>
      <c r="CE56" s="68">
        <f>PF_IS_W!CE68+CD56</f>
        <v>-67221.077991535698</v>
      </c>
      <c r="CF56" s="68">
        <f>PF_IS_W!CF68+CE56</f>
        <v>-76967.779487261796</v>
      </c>
      <c r="CG56" s="68">
        <f>PF_IS_W!CG68+CF56</f>
        <v>-86751.486583938691</v>
      </c>
      <c r="CH56" s="68">
        <f>PF_IS_W!CH68+CG56</f>
        <v>-96572.5693375759</v>
      </c>
      <c r="CI56" s="68">
        <f>PF_IS_W!CI68+CH56</f>
        <v>-106431.40150474301</v>
      </c>
      <c r="CJ56" s="69">
        <f>PF_IS_W!CJ68+CI56</f>
        <v>-116328.36057957534</v>
      </c>
      <c r="CK56" s="68">
        <f>PF_IS_W!CK68</f>
        <v>-9935.4672515741859</v>
      </c>
      <c r="CL56" s="68">
        <f>PF_IS_W!CL68+CK56</f>
        <v>-19909.827761657652</v>
      </c>
      <c r="CM56" s="68">
        <f>PF_IS_W!CM68+CL56</f>
        <v>-29923.470462835496</v>
      </c>
      <c r="CN56" s="68">
        <f>PF_IS_W!CN68+CM56</f>
        <v>-39976.788177018658</v>
      </c>
      <c r="CO56" s="68">
        <f>PF_IS_W!CO68+CN56</f>
        <v>-50070.177654337189</v>
      </c>
      <c r="CP56" s="68">
        <f>PF_IS_W!CP68+CO56</f>
        <v>-60204.039612422443</v>
      </c>
      <c r="CQ56" s="68">
        <f>PF_IS_W!CQ68+CP56</f>
        <v>-70378.778776082094</v>
      </c>
      <c r="CR56" s="68">
        <f>PF_IS_W!CR68+CQ56</f>
        <v>-80594.803917371872</v>
      </c>
      <c r="CS56" s="68">
        <f>PF_IS_W!CS68+CR56</f>
        <v>-90852.527896068088</v>
      </c>
      <c r="CT56" s="68">
        <f>PF_IS_W!CT68+CS56</f>
        <v>-101152.36770054481</v>
      </c>
      <c r="CU56" s="68">
        <f>PF_IS_W!CU68+CT56</f>
        <v>-111494.74448905984</v>
      </c>
      <c r="CV56" s="69">
        <f>PF_IS_W!CV68+CU56</f>
        <v>-121880.08363145356</v>
      </c>
      <c r="CW56" s="68">
        <f>PF_IS_W!CW68</f>
        <v>-10428.731119811195</v>
      </c>
      <c r="CX56" s="68">
        <f>PF_IS_W!CX68+CW56</f>
        <v>-20901.288136814041</v>
      </c>
      <c r="CY56" s="68">
        <f>PF_IS_W!CY68+CX56</f>
        <v>-31418.109309980457</v>
      </c>
      <c r="CZ56" s="68">
        <f>PF_IS_W!CZ68+CY56</f>
        <v>-41979.637280872077</v>
      </c>
      <c r="DA56" s="68">
        <f>PF_IS_W!DA68+CZ56</f>
        <v>-52586.319117466148</v>
      </c>
      <c r="DB56" s="68">
        <f>PF_IS_W!DB68+DA56</f>
        <v>-63238.606358419704</v>
      </c>
      <c r="DC56" s="68">
        <f>PF_IS_W!DC68+DB56</f>
        <v>-73936.955057776329</v>
      </c>
      <c r="DD56" s="68">
        <f>PF_IS_W!DD68+DC56</f>
        <v>-84681.825830120069</v>
      </c>
      <c r="DE56" s="68">
        <f>PF_IS_W!DE68+DD56</f>
        <v>-95473.683896180781</v>
      </c>
      <c r="DF56" s="68">
        <f>PF_IS_W!DF68+DE56</f>
        <v>-106312.99912889564</v>
      </c>
      <c r="DG56" s="68">
        <f>PF_IS_W!DG68+DF56</f>
        <v>-117200.24609993119</v>
      </c>
      <c r="DH56" s="69">
        <f>PF_IS_W!DH68+DG56</f>
        <v>-128135.90412667063</v>
      </c>
      <c r="DI56" s="68">
        <f>PF_IS_W!DI68</f>
        <v>-10984.553193000376</v>
      </c>
      <c r="DJ56" s="68">
        <f>PF_IS_W!DJ68+DI56</f>
        <v>-22018.490503924295</v>
      </c>
      <c r="DK56" s="68">
        <f>PF_IS_W!DK68+DJ56</f>
        <v>-33102.30577395099</v>
      </c>
      <c r="DL56" s="68">
        <f>PF_IS_W!DL68+DK56</f>
        <v>-44236.497782671489</v>
      </c>
      <c r="DM56" s="68">
        <f>PF_IS_W!DM68+DL56</f>
        <v>-55421.570297472739</v>
      </c>
      <c r="DN56" s="68">
        <f>PF_IS_W!DN68+DM56</f>
        <v>-66658.032123415542</v>
      </c>
      <c r="DO56" s="68">
        <f>PF_IS_W!DO68+DN56</f>
        <v>-77946.397153611309</v>
      </c>
      <c r="DP56" s="68">
        <f>PF_IS_W!DP68+DO56</f>
        <v>-89287.184420102581</v>
      </c>
      <c r="DQ56" s="68">
        <f>PF_IS_W!DQ68+DP56</f>
        <v>-100680.9181452523</v>
      </c>
      <c r="DR56" s="68">
        <f>PF_IS_W!DR68+DQ56</f>
        <v>-112128.12779364706</v>
      </c>
      <c r="DS56" s="68">
        <f>PF_IS_W!DS68+DR56</f>
        <v>-123629.3481245193</v>
      </c>
      <c r="DT56" s="285">
        <f>PF_IS_W!DT68+DS56</f>
        <v>-135185.11924469381</v>
      </c>
      <c r="DU56" s="71">
        <f t="shared" si="44"/>
        <v>100031.30173819936</v>
      </c>
      <c r="DV56" s="71">
        <f t="shared" si="44"/>
        <v>262044.142625534</v>
      </c>
      <c r="DW56" s="71">
        <f t="shared" si="44"/>
        <v>-1848.7677387662879</v>
      </c>
      <c r="DX56" s="71">
        <f t="shared" si="44"/>
        <v>-113505.43587298834</v>
      </c>
      <c r="DY56" s="71">
        <f t="shared" si="44"/>
        <v>-111965.30435880247</v>
      </c>
      <c r="DZ56" s="71">
        <f t="shared" si="44"/>
        <v>-112494.73288329925</v>
      </c>
      <c r="EA56" s="71">
        <f t="shared" si="44"/>
        <v>-116328.36057957534</v>
      </c>
      <c r="EB56" s="71">
        <f t="shared" si="44"/>
        <v>-121880.08363145356</v>
      </c>
      <c r="EC56" s="71">
        <f t="shared" si="44"/>
        <v>-128135.90412667063</v>
      </c>
      <c r="ED56" s="72">
        <f t="shared" si="44"/>
        <v>-135185.11924469381</v>
      </c>
    </row>
    <row r="57" spans="2:134">
      <c r="B57" s="301" t="s">
        <v>82</v>
      </c>
      <c r="C57" s="302"/>
      <c r="D57" s="302"/>
      <c r="E57" s="303">
        <f>SUBTOTAL(9,E53:E56)</f>
        <v>0</v>
      </c>
      <c r="F57" s="303">
        <f t="shared" ref="F57:BQ57" si="54">SUBTOTAL(9,F53:F56)</f>
        <v>0</v>
      </c>
      <c r="G57" s="303">
        <f t="shared" si="54"/>
        <v>0</v>
      </c>
      <c r="H57" s="303">
        <f t="shared" si="54"/>
        <v>-276.14365689426876</v>
      </c>
      <c r="I57" s="303">
        <f t="shared" si="54"/>
        <v>-1824.6976773711156</v>
      </c>
      <c r="J57" s="303">
        <f t="shared" si="54"/>
        <v>-4079.734079411538</v>
      </c>
      <c r="K57" s="303">
        <f t="shared" si="54"/>
        <v>58297.53870205344</v>
      </c>
      <c r="L57" s="303">
        <f t="shared" si="54"/>
        <v>54368.565999869381</v>
      </c>
      <c r="M57" s="303">
        <f t="shared" si="54"/>
        <v>49822.496232636367</v>
      </c>
      <c r="N57" s="303">
        <f t="shared" si="54"/>
        <v>110030.5019860208</v>
      </c>
      <c r="O57" s="303">
        <f t="shared" si="54"/>
        <v>105269.86910233274</v>
      </c>
      <c r="P57" s="304">
        <f t="shared" si="54"/>
        <v>100031.30173819936</v>
      </c>
      <c r="Q57" s="303">
        <f t="shared" si="54"/>
        <v>160272.65678226959</v>
      </c>
      <c r="R57" s="303">
        <f t="shared" si="54"/>
        <v>154091.05676593719</v>
      </c>
      <c r="S57" s="303">
        <f t="shared" si="54"/>
        <v>146945.52698516965</v>
      </c>
      <c r="T57" s="303">
        <f t="shared" si="54"/>
        <v>237871.82711869123</v>
      </c>
      <c r="U57" s="303">
        <f t="shared" si="54"/>
        <v>230281.94165025785</v>
      </c>
      <c r="V57" s="303">
        <f t="shared" si="54"/>
        <v>221837.66712532891</v>
      </c>
      <c r="W57" s="303">
        <f t="shared" si="54"/>
        <v>313045.7561980969</v>
      </c>
      <c r="X57" s="303">
        <f t="shared" si="54"/>
        <v>304199.44165052869</v>
      </c>
      <c r="Y57" s="303">
        <f t="shared" si="54"/>
        <v>294563.64166695793</v>
      </c>
      <c r="Z57" s="303">
        <f t="shared" si="54"/>
        <v>383011.38960231235</v>
      </c>
      <c r="AA57" s="303">
        <f t="shared" si="54"/>
        <v>372922.40761130571</v>
      </c>
      <c r="AB57" s="304">
        <f t="shared" si="54"/>
        <v>362075.44436373335</v>
      </c>
      <c r="AC57" s="303">
        <f t="shared" si="54"/>
        <v>450855.83507105778</v>
      </c>
      <c r="AD57" s="303">
        <f t="shared" si="54"/>
        <v>440970.71341635764</v>
      </c>
      <c r="AE57" s="303">
        <f t="shared" si="54"/>
        <v>431504.68513166934</v>
      </c>
      <c r="AF57" s="303">
        <f t="shared" si="54"/>
        <v>435161.2041788291</v>
      </c>
      <c r="AG57" s="303">
        <f t="shared" si="54"/>
        <v>425812.66215039842</v>
      </c>
      <c r="AH57" s="303">
        <f t="shared" si="54"/>
        <v>416458.67384068738</v>
      </c>
      <c r="AI57" s="303">
        <f t="shared" si="54"/>
        <v>407099.35043000814</v>
      </c>
      <c r="AJ57" s="303">
        <f t="shared" si="54"/>
        <v>397734.80421047611</v>
      </c>
      <c r="AK57" s="303">
        <f t="shared" si="54"/>
        <v>388365.14859712776</v>
      </c>
      <c r="AL57" s="303">
        <f t="shared" si="54"/>
        <v>378990.49813914986</v>
      </c>
      <c r="AM57" s="303">
        <f t="shared" si="54"/>
        <v>369610.96853122109</v>
      </c>
      <c r="AN57" s="304">
        <f t="shared" si="54"/>
        <v>360226.67662496708</v>
      </c>
      <c r="AO57" s="303">
        <f t="shared" si="54"/>
        <v>350820.13550302945</v>
      </c>
      <c r="AP57" s="303">
        <f t="shared" si="54"/>
        <v>341409.8738263789</v>
      </c>
      <c r="AQ57" s="303">
        <f t="shared" si="54"/>
        <v>331975.24696196831</v>
      </c>
      <c r="AR57" s="303">
        <f t="shared" si="54"/>
        <v>322516.01125792006</v>
      </c>
      <c r="AS57" s="303">
        <f t="shared" si="54"/>
        <v>313031.92062583775</v>
      </c>
      <c r="AT57" s="303">
        <f t="shared" si="54"/>
        <v>303522.72651644115</v>
      </c>
      <c r="AU57" s="303">
        <f t="shared" si="54"/>
        <v>293988.17789495701</v>
      </c>
      <c r="AV57" s="303">
        <f t="shared" si="54"/>
        <v>284481.0270162645</v>
      </c>
      <c r="AW57" s="303">
        <f t="shared" si="54"/>
        <v>275001.01779979153</v>
      </c>
      <c r="AX57" s="303">
        <f t="shared" si="54"/>
        <v>265547.89160416031</v>
      </c>
      <c r="AY57" s="303">
        <f t="shared" si="54"/>
        <v>256121.38720157917</v>
      </c>
      <c r="AZ57" s="304">
        <f t="shared" si="54"/>
        <v>246721.24075197874</v>
      </c>
      <c r="BA57" s="303">
        <f t="shared" si="54"/>
        <v>237332.83003938873</v>
      </c>
      <c r="BB57" s="303">
        <f t="shared" si="54"/>
        <v>227955.88592055431</v>
      </c>
      <c r="BC57" s="303">
        <f t="shared" si="54"/>
        <v>218590.136560788</v>
      </c>
      <c r="BD57" s="303">
        <f t="shared" si="54"/>
        <v>209235.30740705549</v>
      </c>
      <c r="BE57" s="303">
        <f t="shared" si="54"/>
        <v>199891.1211607921</v>
      </c>
      <c r="BF57" s="303">
        <f t="shared" si="54"/>
        <v>190557.29775044753</v>
      </c>
      <c r="BG57" s="303">
        <f t="shared" si="54"/>
        <v>181233.55430375598</v>
      </c>
      <c r="BH57" s="303">
        <f t="shared" si="54"/>
        <v>171919.60511972901</v>
      </c>
      <c r="BI57" s="303">
        <f t="shared" si="54"/>
        <v>162615.1616403682</v>
      </c>
      <c r="BJ57" s="303">
        <f t="shared" si="54"/>
        <v>153319.93242209524</v>
      </c>
      <c r="BK57" s="303">
        <f t="shared" si="54"/>
        <v>144033.623106896</v>
      </c>
      <c r="BL57" s="304">
        <f t="shared" si="54"/>
        <v>134755.93639317626</v>
      </c>
      <c r="BM57" s="303">
        <f t="shared" si="54"/>
        <v>125464.48625632578</v>
      </c>
      <c r="BN57" s="303">
        <f t="shared" si="54"/>
        <v>116158.96941898824</v>
      </c>
      <c r="BO57" s="303">
        <f t="shared" si="54"/>
        <v>106839.07957103378</v>
      </c>
      <c r="BP57" s="303">
        <f t="shared" si="54"/>
        <v>97504.507339231248</v>
      </c>
      <c r="BQ57" s="303">
        <f t="shared" si="54"/>
        <v>88154.940256617148</v>
      </c>
      <c r="BR57" s="303">
        <f t="shared" ref="BR57:DT57" si="55">SUBTOTAL(9,BR53:BR56)</f>
        <v>78790.06273155837</v>
      </c>
      <c r="BS57" s="303">
        <f t="shared" si="55"/>
        <v>69409.556016505463</v>
      </c>
      <c r="BT57" s="303">
        <f t="shared" si="55"/>
        <v>60013.098176433487</v>
      </c>
      <c r="BU57" s="303">
        <f t="shared" si="55"/>
        <v>50600.364056967257</v>
      </c>
      <c r="BV57" s="303">
        <f t="shared" si="55"/>
        <v>41171.025252187814</v>
      </c>
      <c r="BW57" s="303">
        <f t="shared" si="55"/>
        <v>31724.750072117036</v>
      </c>
      <c r="BX57" s="304">
        <f t="shared" si="55"/>
        <v>22261.203509877014</v>
      </c>
      <c r="BY57" s="303">
        <f t="shared" si="55"/>
        <v>12763.482896021054</v>
      </c>
      <c r="BZ57" s="303">
        <f t="shared" si="55"/>
        <v>3231.2464900329942</v>
      </c>
      <c r="CA57" s="303">
        <f t="shared" si="55"/>
        <v>-6335.8508660084844</v>
      </c>
      <c r="CB57" s="303">
        <f t="shared" si="55"/>
        <v>-15938.157781603921</v>
      </c>
      <c r="CC57" s="303">
        <f t="shared" si="55"/>
        <v>-25576.026352348847</v>
      </c>
      <c r="CD57" s="303">
        <f t="shared" si="55"/>
        <v>-35249.812194794766</v>
      </c>
      <c r="CE57" s="303">
        <f t="shared" si="55"/>
        <v>-44959.874481658684</v>
      </c>
      <c r="CF57" s="303">
        <f t="shared" si="55"/>
        <v>-54706.575977384782</v>
      </c>
      <c r="CG57" s="303">
        <f t="shared" si="55"/>
        <v>-64490.283074061677</v>
      </c>
      <c r="CH57" s="303">
        <f t="shared" si="55"/>
        <v>-74311.365827698886</v>
      </c>
      <c r="CI57" s="303">
        <f t="shared" si="55"/>
        <v>-84170.197994866001</v>
      </c>
      <c r="CJ57" s="304">
        <f t="shared" si="55"/>
        <v>-94067.157069698325</v>
      </c>
      <c r="CK57" s="303">
        <f t="shared" si="55"/>
        <v>-104002.62432127251</v>
      </c>
      <c r="CL57" s="303">
        <f t="shared" si="55"/>
        <v>-113976.98483135598</v>
      </c>
      <c r="CM57" s="303">
        <f t="shared" si="55"/>
        <v>-123990.62753253382</v>
      </c>
      <c r="CN57" s="303">
        <f t="shared" si="55"/>
        <v>-134043.94524671699</v>
      </c>
      <c r="CO57" s="303">
        <f t="shared" si="55"/>
        <v>-144137.33472403552</v>
      </c>
      <c r="CP57" s="303">
        <f t="shared" si="55"/>
        <v>-154271.19668212076</v>
      </c>
      <c r="CQ57" s="303">
        <f t="shared" si="55"/>
        <v>-164445.93584578042</v>
      </c>
      <c r="CR57" s="303">
        <f t="shared" si="55"/>
        <v>-174661.9609870702</v>
      </c>
      <c r="CS57" s="303">
        <f t="shared" si="55"/>
        <v>-184919.68496576641</v>
      </c>
      <c r="CT57" s="303">
        <f t="shared" si="55"/>
        <v>-195219.52477024315</v>
      </c>
      <c r="CU57" s="303">
        <f t="shared" si="55"/>
        <v>-205561.90155875817</v>
      </c>
      <c r="CV57" s="304">
        <f t="shared" si="55"/>
        <v>-215947.2407011519</v>
      </c>
      <c r="CW57" s="303">
        <f t="shared" si="55"/>
        <v>-226375.97182096308</v>
      </c>
      <c r="CX57" s="303">
        <f t="shared" si="55"/>
        <v>-236848.52883796595</v>
      </c>
      <c r="CY57" s="303">
        <f t="shared" si="55"/>
        <v>-247365.35001113237</v>
      </c>
      <c r="CZ57" s="303">
        <f t="shared" si="55"/>
        <v>-257926.87798202399</v>
      </c>
      <c r="DA57" s="303">
        <f t="shared" si="55"/>
        <v>-268533.55981861806</v>
      </c>
      <c r="DB57" s="303">
        <f t="shared" si="55"/>
        <v>-279185.84705957159</v>
      </c>
      <c r="DC57" s="303">
        <f t="shared" si="55"/>
        <v>-289884.1957589282</v>
      </c>
      <c r="DD57" s="303">
        <f t="shared" si="55"/>
        <v>-300629.06653127196</v>
      </c>
      <c r="DE57" s="303">
        <f t="shared" si="55"/>
        <v>-311420.92459733266</v>
      </c>
      <c r="DF57" s="303">
        <f t="shared" si="55"/>
        <v>-322260.23983004753</v>
      </c>
      <c r="DG57" s="303">
        <f t="shared" si="55"/>
        <v>-333147.48680108308</v>
      </c>
      <c r="DH57" s="304">
        <f t="shared" si="55"/>
        <v>-344083.14482782251</v>
      </c>
      <c r="DI57" s="303">
        <f t="shared" si="55"/>
        <v>-355067.69802082289</v>
      </c>
      <c r="DJ57" s="303">
        <f t="shared" si="55"/>
        <v>-366101.63533174683</v>
      </c>
      <c r="DK57" s="303">
        <f t="shared" si="55"/>
        <v>-377185.45060177351</v>
      </c>
      <c r="DL57" s="303">
        <f t="shared" si="55"/>
        <v>-388319.64261049399</v>
      </c>
      <c r="DM57" s="303">
        <f t="shared" si="55"/>
        <v>-399504.71512529528</v>
      </c>
      <c r="DN57" s="303">
        <f t="shared" si="55"/>
        <v>-410741.17695123807</v>
      </c>
      <c r="DO57" s="303">
        <f t="shared" si="55"/>
        <v>-422029.54198143381</v>
      </c>
      <c r="DP57" s="303">
        <f t="shared" si="55"/>
        <v>-433370.32924792508</v>
      </c>
      <c r="DQ57" s="303">
        <f t="shared" si="55"/>
        <v>-444764.06297307485</v>
      </c>
      <c r="DR57" s="303">
        <f t="shared" si="55"/>
        <v>-456211.27262146957</v>
      </c>
      <c r="DS57" s="303">
        <f t="shared" si="55"/>
        <v>-467712.4929523418</v>
      </c>
      <c r="DT57" s="305">
        <f t="shared" si="55"/>
        <v>-479268.26407251635</v>
      </c>
      <c r="DU57" s="117">
        <f t="shared" si="44"/>
        <v>100031.30173819936</v>
      </c>
      <c r="DV57" s="117">
        <f t="shared" si="44"/>
        <v>362075.44436373335</v>
      </c>
      <c r="DW57" s="117">
        <f t="shared" si="44"/>
        <v>360226.67662496708</v>
      </c>
      <c r="DX57" s="117">
        <f t="shared" si="44"/>
        <v>246721.24075197874</v>
      </c>
      <c r="DY57" s="117">
        <f t="shared" si="44"/>
        <v>134755.93639317626</v>
      </c>
      <c r="DZ57" s="117">
        <f t="shared" si="44"/>
        <v>22261.203509877014</v>
      </c>
      <c r="EA57" s="117">
        <f t="shared" si="44"/>
        <v>-94067.157069698325</v>
      </c>
      <c r="EB57" s="117">
        <f t="shared" si="44"/>
        <v>-215947.2407011519</v>
      </c>
      <c r="EC57" s="117">
        <f t="shared" si="44"/>
        <v>-344083.14482782251</v>
      </c>
      <c r="ED57" s="118">
        <f t="shared" si="44"/>
        <v>-479268.26407251635</v>
      </c>
    </row>
    <row r="58" spans="2:134">
      <c r="B58" s="315" t="s">
        <v>83</v>
      </c>
      <c r="C58" s="316"/>
      <c r="D58" s="316"/>
      <c r="E58" s="317">
        <f>SUBTOTAL(9,E53:E57)</f>
        <v>0</v>
      </c>
      <c r="F58" s="317">
        <f t="shared" ref="F58:BQ58" si="56">SUBTOTAL(9,F53:F57)</f>
        <v>0</v>
      </c>
      <c r="G58" s="317">
        <f t="shared" si="56"/>
        <v>0</v>
      </c>
      <c r="H58" s="317">
        <f t="shared" si="56"/>
        <v>-276.14365689426876</v>
      </c>
      <c r="I58" s="317">
        <f t="shared" si="56"/>
        <v>-1824.6976773711156</v>
      </c>
      <c r="J58" s="317">
        <f t="shared" si="56"/>
        <v>-4079.734079411538</v>
      </c>
      <c r="K58" s="317">
        <f t="shared" si="56"/>
        <v>58297.53870205344</v>
      </c>
      <c r="L58" s="317">
        <f t="shared" si="56"/>
        <v>54368.565999869381</v>
      </c>
      <c r="M58" s="317">
        <f t="shared" si="56"/>
        <v>49822.496232636367</v>
      </c>
      <c r="N58" s="317">
        <f t="shared" si="56"/>
        <v>110030.5019860208</v>
      </c>
      <c r="O58" s="317">
        <f t="shared" si="56"/>
        <v>105269.86910233274</v>
      </c>
      <c r="P58" s="318">
        <f t="shared" si="56"/>
        <v>100031.30173819936</v>
      </c>
      <c r="Q58" s="317">
        <f t="shared" si="56"/>
        <v>160272.65678226959</v>
      </c>
      <c r="R58" s="317">
        <f t="shared" si="56"/>
        <v>154091.05676593719</v>
      </c>
      <c r="S58" s="317">
        <f t="shared" si="56"/>
        <v>146945.52698516965</v>
      </c>
      <c r="T58" s="317">
        <f t="shared" si="56"/>
        <v>237871.82711869123</v>
      </c>
      <c r="U58" s="317">
        <f t="shared" si="56"/>
        <v>230281.94165025785</v>
      </c>
      <c r="V58" s="317">
        <f t="shared" si="56"/>
        <v>221837.66712532891</v>
      </c>
      <c r="W58" s="317">
        <f t="shared" si="56"/>
        <v>313045.7561980969</v>
      </c>
      <c r="X58" s="317">
        <f t="shared" si="56"/>
        <v>304199.44165052869</v>
      </c>
      <c r="Y58" s="317">
        <f t="shared" si="56"/>
        <v>294563.64166695793</v>
      </c>
      <c r="Z58" s="317">
        <f t="shared" si="56"/>
        <v>383011.38960231235</v>
      </c>
      <c r="AA58" s="317">
        <f t="shared" si="56"/>
        <v>372922.40761130571</v>
      </c>
      <c r="AB58" s="318">
        <f t="shared" si="56"/>
        <v>362075.44436373335</v>
      </c>
      <c r="AC58" s="317">
        <f t="shared" si="56"/>
        <v>450855.83507105778</v>
      </c>
      <c r="AD58" s="317">
        <f t="shared" si="56"/>
        <v>440970.71341635764</v>
      </c>
      <c r="AE58" s="317">
        <f t="shared" si="56"/>
        <v>431504.68513166934</v>
      </c>
      <c r="AF58" s="317">
        <f t="shared" si="56"/>
        <v>435161.2041788291</v>
      </c>
      <c r="AG58" s="317">
        <f t="shared" si="56"/>
        <v>425812.66215039842</v>
      </c>
      <c r="AH58" s="317">
        <f t="shared" si="56"/>
        <v>416458.67384068738</v>
      </c>
      <c r="AI58" s="317">
        <f t="shared" si="56"/>
        <v>407099.35043000814</v>
      </c>
      <c r="AJ58" s="317">
        <f t="shared" si="56"/>
        <v>397734.80421047611</v>
      </c>
      <c r="AK58" s="317">
        <f t="shared" si="56"/>
        <v>388365.14859712776</v>
      </c>
      <c r="AL58" s="317">
        <f t="shared" si="56"/>
        <v>378990.49813914986</v>
      </c>
      <c r="AM58" s="317">
        <f t="shared" si="56"/>
        <v>369610.96853122109</v>
      </c>
      <c r="AN58" s="318">
        <f t="shared" si="56"/>
        <v>360226.67662496708</v>
      </c>
      <c r="AO58" s="317">
        <f t="shared" si="56"/>
        <v>350820.13550302945</v>
      </c>
      <c r="AP58" s="317">
        <f t="shared" si="56"/>
        <v>341409.8738263789</v>
      </c>
      <c r="AQ58" s="317">
        <f t="shared" si="56"/>
        <v>331975.24696196831</v>
      </c>
      <c r="AR58" s="317">
        <f t="shared" si="56"/>
        <v>322516.01125792006</v>
      </c>
      <c r="AS58" s="317">
        <f t="shared" si="56"/>
        <v>313031.92062583775</v>
      </c>
      <c r="AT58" s="317">
        <f t="shared" si="56"/>
        <v>303522.72651644115</v>
      </c>
      <c r="AU58" s="317">
        <f t="shared" si="56"/>
        <v>293988.17789495701</v>
      </c>
      <c r="AV58" s="317">
        <f t="shared" si="56"/>
        <v>284481.0270162645</v>
      </c>
      <c r="AW58" s="317">
        <f t="shared" si="56"/>
        <v>275001.01779979153</v>
      </c>
      <c r="AX58" s="317">
        <f t="shared" si="56"/>
        <v>265547.89160416031</v>
      </c>
      <c r="AY58" s="317">
        <f t="shared" si="56"/>
        <v>256121.38720157917</v>
      </c>
      <c r="AZ58" s="318">
        <f t="shared" si="56"/>
        <v>246721.24075197874</v>
      </c>
      <c r="BA58" s="317">
        <f t="shared" si="56"/>
        <v>237332.83003938873</v>
      </c>
      <c r="BB58" s="317">
        <f t="shared" si="56"/>
        <v>227955.88592055431</v>
      </c>
      <c r="BC58" s="317">
        <f t="shared" si="56"/>
        <v>218590.136560788</v>
      </c>
      <c r="BD58" s="317">
        <f t="shared" si="56"/>
        <v>209235.30740705549</v>
      </c>
      <c r="BE58" s="317">
        <f t="shared" si="56"/>
        <v>199891.1211607921</v>
      </c>
      <c r="BF58" s="317">
        <f t="shared" si="56"/>
        <v>190557.29775044753</v>
      </c>
      <c r="BG58" s="317">
        <f t="shared" si="56"/>
        <v>181233.55430375598</v>
      </c>
      <c r="BH58" s="317">
        <f t="shared" si="56"/>
        <v>171919.60511972901</v>
      </c>
      <c r="BI58" s="317">
        <f t="shared" si="56"/>
        <v>162615.1616403682</v>
      </c>
      <c r="BJ58" s="317">
        <f t="shared" si="56"/>
        <v>153319.93242209524</v>
      </c>
      <c r="BK58" s="317">
        <f t="shared" si="56"/>
        <v>144033.623106896</v>
      </c>
      <c r="BL58" s="318">
        <f t="shared" si="56"/>
        <v>134755.93639317626</v>
      </c>
      <c r="BM58" s="317">
        <f t="shared" si="56"/>
        <v>125464.48625632578</v>
      </c>
      <c r="BN58" s="317">
        <f t="shared" si="56"/>
        <v>116158.96941898824</v>
      </c>
      <c r="BO58" s="317">
        <f t="shared" si="56"/>
        <v>106839.07957103378</v>
      </c>
      <c r="BP58" s="317">
        <f t="shared" si="56"/>
        <v>97504.507339231248</v>
      </c>
      <c r="BQ58" s="317">
        <f t="shared" si="56"/>
        <v>88154.940256617148</v>
      </c>
      <c r="BR58" s="317">
        <f t="shared" ref="BR58:DT58" si="57">SUBTOTAL(9,BR53:BR57)</f>
        <v>78790.06273155837</v>
      </c>
      <c r="BS58" s="317">
        <f t="shared" si="57"/>
        <v>69409.556016505463</v>
      </c>
      <c r="BT58" s="317">
        <f t="shared" si="57"/>
        <v>60013.098176433487</v>
      </c>
      <c r="BU58" s="317">
        <f t="shared" si="57"/>
        <v>50600.364056967257</v>
      </c>
      <c r="BV58" s="317">
        <f t="shared" si="57"/>
        <v>41171.025252187814</v>
      </c>
      <c r="BW58" s="317">
        <f t="shared" si="57"/>
        <v>31724.750072117036</v>
      </c>
      <c r="BX58" s="318">
        <f t="shared" si="57"/>
        <v>22261.203509877014</v>
      </c>
      <c r="BY58" s="317">
        <f t="shared" si="57"/>
        <v>12763.482896021054</v>
      </c>
      <c r="BZ58" s="317">
        <f t="shared" si="57"/>
        <v>3231.2464900329942</v>
      </c>
      <c r="CA58" s="317">
        <f t="shared" si="57"/>
        <v>-6335.8508660084844</v>
      </c>
      <c r="CB58" s="317">
        <f t="shared" si="57"/>
        <v>-15938.157781603921</v>
      </c>
      <c r="CC58" s="317">
        <f t="shared" si="57"/>
        <v>-25576.026352348847</v>
      </c>
      <c r="CD58" s="317">
        <f t="shared" si="57"/>
        <v>-35249.812194794766</v>
      </c>
      <c r="CE58" s="317">
        <f t="shared" si="57"/>
        <v>-44959.874481658684</v>
      </c>
      <c r="CF58" s="317">
        <f t="shared" si="57"/>
        <v>-54706.575977384782</v>
      </c>
      <c r="CG58" s="317">
        <f t="shared" si="57"/>
        <v>-64490.283074061677</v>
      </c>
      <c r="CH58" s="317">
        <f t="shared" si="57"/>
        <v>-74311.365827698886</v>
      </c>
      <c r="CI58" s="317">
        <f t="shared" si="57"/>
        <v>-84170.197994866001</v>
      </c>
      <c r="CJ58" s="318">
        <f t="shared" si="57"/>
        <v>-94067.157069698325</v>
      </c>
      <c r="CK58" s="317">
        <f t="shared" si="57"/>
        <v>-104002.62432127251</v>
      </c>
      <c r="CL58" s="317">
        <f t="shared" si="57"/>
        <v>-113976.98483135598</v>
      </c>
      <c r="CM58" s="317">
        <f t="shared" si="57"/>
        <v>-123990.62753253382</v>
      </c>
      <c r="CN58" s="317">
        <f t="shared" si="57"/>
        <v>-134043.94524671699</v>
      </c>
      <c r="CO58" s="317">
        <f t="shared" si="57"/>
        <v>-144137.33472403552</v>
      </c>
      <c r="CP58" s="317">
        <f t="shared" si="57"/>
        <v>-154271.19668212076</v>
      </c>
      <c r="CQ58" s="317">
        <f t="shared" si="57"/>
        <v>-164445.93584578042</v>
      </c>
      <c r="CR58" s="317">
        <f t="shared" si="57"/>
        <v>-174661.9609870702</v>
      </c>
      <c r="CS58" s="317">
        <f t="shared" si="57"/>
        <v>-184919.68496576641</v>
      </c>
      <c r="CT58" s="317">
        <f t="shared" si="57"/>
        <v>-195219.52477024315</v>
      </c>
      <c r="CU58" s="317">
        <f t="shared" si="57"/>
        <v>-205561.90155875817</v>
      </c>
      <c r="CV58" s="318">
        <f t="shared" si="57"/>
        <v>-215947.2407011519</v>
      </c>
      <c r="CW58" s="317">
        <f t="shared" si="57"/>
        <v>-226375.97182096308</v>
      </c>
      <c r="CX58" s="317">
        <f t="shared" si="57"/>
        <v>-236848.52883796595</v>
      </c>
      <c r="CY58" s="317">
        <f t="shared" si="57"/>
        <v>-247365.35001113237</v>
      </c>
      <c r="CZ58" s="317">
        <f t="shared" si="57"/>
        <v>-257926.87798202399</v>
      </c>
      <c r="DA58" s="317">
        <f t="shared" si="57"/>
        <v>-268533.55981861806</v>
      </c>
      <c r="DB58" s="317">
        <f t="shared" si="57"/>
        <v>-279185.84705957159</v>
      </c>
      <c r="DC58" s="317">
        <f t="shared" si="57"/>
        <v>-289884.1957589282</v>
      </c>
      <c r="DD58" s="317">
        <f t="shared" si="57"/>
        <v>-300629.06653127196</v>
      </c>
      <c r="DE58" s="317">
        <f t="shared" si="57"/>
        <v>-311420.92459733266</v>
      </c>
      <c r="DF58" s="317">
        <f t="shared" si="57"/>
        <v>-322260.23983004753</v>
      </c>
      <c r="DG58" s="317">
        <f t="shared" si="57"/>
        <v>-333147.48680108308</v>
      </c>
      <c r="DH58" s="318">
        <f t="shared" si="57"/>
        <v>-344083.14482782251</v>
      </c>
      <c r="DI58" s="317">
        <f t="shared" si="57"/>
        <v>-355067.69802082289</v>
      </c>
      <c r="DJ58" s="317">
        <f t="shared" si="57"/>
        <v>-366101.63533174683</v>
      </c>
      <c r="DK58" s="317">
        <f t="shared" si="57"/>
        <v>-377185.45060177351</v>
      </c>
      <c r="DL58" s="317">
        <f t="shared" si="57"/>
        <v>-388319.64261049399</v>
      </c>
      <c r="DM58" s="317">
        <f t="shared" si="57"/>
        <v>-399504.71512529528</v>
      </c>
      <c r="DN58" s="317">
        <f t="shared" si="57"/>
        <v>-410741.17695123807</v>
      </c>
      <c r="DO58" s="317">
        <f t="shared" si="57"/>
        <v>-422029.54198143381</v>
      </c>
      <c r="DP58" s="317">
        <f t="shared" si="57"/>
        <v>-433370.32924792508</v>
      </c>
      <c r="DQ58" s="317">
        <f t="shared" si="57"/>
        <v>-444764.06297307485</v>
      </c>
      <c r="DR58" s="317">
        <f t="shared" si="57"/>
        <v>-456211.27262146957</v>
      </c>
      <c r="DS58" s="317">
        <f t="shared" si="57"/>
        <v>-467712.4929523418</v>
      </c>
      <c r="DT58" s="319">
        <f t="shared" si="57"/>
        <v>-479268.26407251635</v>
      </c>
      <c r="DU58" s="320">
        <f t="shared" si="44"/>
        <v>100031.30173819936</v>
      </c>
      <c r="DV58" s="320">
        <f t="shared" si="44"/>
        <v>362075.44436373335</v>
      </c>
      <c r="DW58" s="320">
        <f t="shared" si="44"/>
        <v>360226.67662496708</v>
      </c>
      <c r="DX58" s="320">
        <f t="shared" si="44"/>
        <v>246721.24075197874</v>
      </c>
      <c r="DY58" s="320">
        <f t="shared" si="44"/>
        <v>134755.93639317626</v>
      </c>
      <c r="DZ58" s="320">
        <f t="shared" si="44"/>
        <v>22261.203509877014</v>
      </c>
      <c r="EA58" s="320">
        <f t="shared" si="44"/>
        <v>-94067.157069698325</v>
      </c>
      <c r="EB58" s="320">
        <f t="shared" si="44"/>
        <v>-215947.2407011519</v>
      </c>
      <c r="EC58" s="320">
        <f t="shared" si="44"/>
        <v>-344083.14482782251</v>
      </c>
      <c r="ED58" s="321">
        <f t="shared" si="44"/>
        <v>-479268.26407251635</v>
      </c>
    </row>
    <row r="59" spans="2:134" ht="15.75" thickBot="1">
      <c r="B59" s="322" t="s">
        <v>84</v>
      </c>
      <c r="C59" s="323"/>
      <c r="D59" s="323"/>
      <c r="E59" s="324">
        <f>E58+E51</f>
        <v>0</v>
      </c>
      <c r="F59" s="324">
        <f t="shared" ref="F59:BQ59" si="58">F58+F51</f>
        <v>0</v>
      </c>
      <c r="G59" s="324">
        <f t="shared" si="58"/>
        <v>0</v>
      </c>
      <c r="H59" s="324">
        <f t="shared" si="58"/>
        <v>96719.207974955018</v>
      </c>
      <c r="I59" s="324">
        <f t="shared" si="58"/>
        <v>138274.66142140882</v>
      </c>
      <c r="J59" s="324">
        <f t="shared" si="58"/>
        <v>156860.44652957984</v>
      </c>
      <c r="K59" s="324">
        <f t="shared" si="58"/>
        <v>184906.92552436187</v>
      </c>
      <c r="L59" s="324">
        <f t="shared" si="58"/>
        <v>229622.00522131304</v>
      </c>
      <c r="M59" s="324">
        <f t="shared" si="58"/>
        <v>244714.14492131476</v>
      </c>
      <c r="N59" s="324">
        <f t="shared" si="58"/>
        <v>273585.22335223755</v>
      </c>
      <c r="O59" s="324">
        <f t="shared" si="58"/>
        <v>298956.64474344655</v>
      </c>
      <c r="P59" s="325">
        <f t="shared" si="58"/>
        <v>328395.0639204203</v>
      </c>
      <c r="Q59" s="324">
        <f t="shared" si="58"/>
        <v>385672.71121681744</v>
      </c>
      <c r="R59" s="324">
        <f t="shared" si="58"/>
        <v>445949.95009963622</v>
      </c>
      <c r="S59" s="324">
        <f t="shared" si="58"/>
        <v>465939.63675327785</v>
      </c>
      <c r="T59" s="324">
        <f t="shared" si="58"/>
        <v>507369.01856293058</v>
      </c>
      <c r="U59" s="324">
        <f t="shared" si="58"/>
        <v>556791.15529985353</v>
      </c>
      <c r="V59" s="324">
        <f t="shared" si="58"/>
        <v>569210.35745071783</v>
      </c>
      <c r="W59" s="324">
        <f t="shared" si="58"/>
        <v>614529.45972240763</v>
      </c>
      <c r="X59" s="324">
        <f t="shared" si="58"/>
        <v>656200.3094975549</v>
      </c>
      <c r="Y59" s="324">
        <f t="shared" si="58"/>
        <v>672523.42965145782</v>
      </c>
      <c r="Z59" s="324">
        <f t="shared" si="58"/>
        <v>716770.69990387582</v>
      </c>
      <c r="AA59" s="324">
        <f t="shared" si="58"/>
        <v>750704.46025824873</v>
      </c>
      <c r="AB59" s="325">
        <f t="shared" si="58"/>
        <v>784276.21075919736</v>
      </c>
      <c r="AC59" s="324">
        <f t="shared" si="58"/>
        <v>723638.0564468829</v>
      </c>
      <c r="AD59" s="324">
        <f t="shared" si="58"/>
        <v>674398.60669725249</v>
      </c>
      <c r="AE59" s="324">
        <f t="shared" si="58"/>
        <v>668182.83032810641</v>
      </c>
      <c r="AF59" s="324">
        <f t="shared" si="58"/>
        <v>661950.4896464604</v>
      </c>
      <c r="AG59" s="324">
        <f t="shared" si="58"/>
        <v>655701.58465231443</v>
      </c>
      <c r="AH59" s="324">
        <f t="shared" si="58"/>
        <v>649436.11534566828</v>
      </c>
      <c r="AI59" s="324">
        <f t="shared" si="58"/>
        <v>643154.08172652218</v>
      </c>
      <c r="AJ59" s="324">
        <f t="shared" si="58"/>
        <v>636855.48379487626</v>
      </c>
      <c r="AK59" s="324">
        <f t="shared" si="58"/>
        <v>630540.32155073015</v>
      </c>
      <c r="AL59" s="324">
        <f t="shared" si="58"/>
        <v>624208.59499408409</v>
      </c>
      <c r="AM59" s="324">
        <f t="shared" si="58"/>
        <v>617860.30412493809</v>
      </c>
      <c r="AN59" s="325">
        <f t="shared" si="58"/>
        <v>611495.44894329202</v>
      </c>
      <c r="AO59" s="324">
        <f t="shared" si="58"/>
        <v>602446.98754514591</v>
      </c>
      <c r="AP59" s="324">
        <f t="shared" si="58"/>
        <v>595473.24464449997</v>
      </c>
      <c r="AQ59" s="324">
        <f t="shared" si="58"/>
        <v>588499.50174385391</v>
      </c>
      <c r="AR59" s="324">
        <f t="shared" si="58"/>
        <v>581525.75884320785</v>
      </c>
      <c r="AS59" s="324">
        <f t="shared" si="58"/>
        <v>574552.01594256167</v>
      </c>
      <c r="AT59" s="324">
        <f t="shared" si="58"/>
        <v>567578.27304191561</v>
      </c>
      <c r="AU59" s="324">
        <f t="shared" si="58"/>
        <v>560604.53014126956</v>
      </c>
      <c r="AV59" s="324">
        <f t="shared" si="58"/>
        <v>553683.79304062366</v>
      </c>
      <c r="AW59" s="324">
        <f t="shared" si="58"/>
        <v>546816.06173997757</v>
      </c>
      <c r="AX59" s="324">
        <f t="shared" si="58"/>
        <v>540001.33623933152</v>
      </c>
      <c r="AY59" s="324">
        <f t="shared" si="58"/>
        <v>533239.61653868551</v>
      </c>
      <c r="AZ59" s="325">
        <f t="shared" si="58"/>
        <v>526530.90263803944</v>
      </c>
      <c r="BA59" s="324">
        <f t="shared" si="58"/>
        <v>519860.83879989333</v>
      </c>
      <c r="BB59" s="324">
        <f t="shared" si="58"/>
        <v>513229.42502424726</v>
      </c>
      <c r="BC59" s="324">
        <f t="shared" si="58"/>
        <v>506636.66131110128</v>
      </c>
      <c r="BD59" s="324">
        <f t="shared" si="58"/>
        <v>500082.54766045522</v>
      </c>
      <c r="BE59" s="324">
        <f t="shared" si="58"/>
        <v>493567.0840723092</v>
      </c>
      <c r="BF59" s="324">
        <f t="shared" si="58"/>
        <v>487090.27054666309</v>
      </c>
      <c r="BG59" s="324">
        <f t="shared" si="58"/>
        <v>480652.10708351707</v>
      </c>
      <c r="BH59" s="324">
        <f t="shared" si="58"/>
        <v>474252.59368287103</v>
      </c>
      <c r="BI59" s="324">
        <f t="shared" si="58"/>
        <v>467891.73034472496</v>
      </c>
      <c r="BJ59" s="324">
        <f t="shared" si="58"/>
        <v>461569.51706907887</v>
      </c>
      <c r="BK59" s="324">
        <f t="shared" si="58"/>
        <v>455285.95385593286</v>
      </c>
      <c r="BL59" s="325">
        <f t="shared" si="58"/>
        <v>449041.04070528678</v>
      </c>
      <c r="BM59" s="324">
        <f t="shared" si="58"/>
        <v>442812.69186714076</v>
      </c>
      <c r="BN59" s="324">
        <f t="shared" si="58"/>
        <v>436600.90734149469</v>
      </c>
      <c r="BO59" s="324">
        <f t="shared" si="58"/>
        <v>430405.68712834863</v>
      </c>
      <c r="BP59" s="324">
        <f t="shared" si="58"/>
        <v>424227.03122770262</v>
      </c>
      <c r="BQ59" s="324">
        <f t="shared" si="58"/>
        <v>418064.93963955657</v>
      </c>
      <c r="BR59" s="324">
        <f t="shared" ref="BR59:DT59" si="59">BR58+BR51</f>
        <v>411919.41236391047</v>
      </c>
      <c r="BS59" s="324">
        <f t="shared" si="59"/>
        <v>405790.44940076448</v>
      </c>
      <c r="BT59" s="324">
        <f t="shared" si="59"/>
        <v>399678.05075011839</v>
      </c>
      <c r="BU59" s="324">
        <f t="shared" si="59"/>
        <v>393582.21641197236</v>
      </c>
      <c r="BV59" s="324">
        <f t="shared" si="59"/>
        <v>387502.94638632628</v>
      </c>
      <c r="BW59" s="324">
        <f t="shared" si="59"/>
        <v>381440.24067318026</v>
      </c>
      <c r="BX59" s="325">
        <f t="shared" si="59"/>
        <v>375394.09927253419</v>
      </c>
      <c r="BY59" s="324">
        <f t="shared" si="59"/>
        <v>369347.95787188812</v>
      </c>
      <c r="BZ59" s="324">
        <f t="shared" si="59"/>
        <v>363301.81647124211</v>
      </c>
      <c r="CA59" s="324">
        <f t="shared" si="59"/>
        <v>357255.67507059604</v>
      </c>
      <c r="CB59" s="324">
        <f t="shared" si="59"/>
        <v>351209.53366994997</v>
      </c>
      <c r="CC59" s="324">
        <f t="shared" si="59"/>
        <v>345163.39226930391</v>
      </c>
      <c r="CD59" s="324">
        <f t="shared" si="59"/>
        <v>339117.25086865789</v>
      </c>
      <c r="CE59" s="324">
        <f t="shared" si="59"/>
        <v>333071.10946801183</v>
      </c>
      <c r="CF59" s="324">
        <f t="shared" si="59"/>
        <v>327024.96806736581</v>
      </c>
      <c r="CG59" s="324">
        <f t="shared" si="59"/>
        <v>320978.82666671969</v>
      </c>
      <c r="CH59" s="324">
        <f t="shared" si="59"/>
        <v>314932.68526607362</v>
      </c>
      <c r="CI59" s="324">
        <f t="shared" si="59"/>
        <v>308886.54386542761</v>
      </c>
      <c r="CJ59" s="325">
        <f t="shared" si="59"/>
        <v>302840.40246478154</v>
      </c>
      <c r="CK59" s="324">
        <f t="shared" si="59"/>
        <v>296794.26106413547</v>
      </c>
      <c r="CL59" s="324">
        <f t="shared" si="59"/>
        <v>290748.11966348946</v>
      </c>
      <c r="CM59" s="324">
        <f t="shared" si="59"/>
        <v>284701.97826284339</v>
      </c>
      <c r="CN59" s="324">
        <f t="shared" si="59"/>
        <v>278655.83686219738</v>
      </c>
      <c r="CO59" s="324">
        <f t="shared" si="59"/>
        <v>272609.69546155131</v>
      </c>
      <c r="CP59" s="324">
        <f t="shared" si="59"/>
        <v>266563.55406090524</v>
      </c>
      <c r="CQ59" s="324">
        <f t="shared" si="59"/>
        <v>260517.41266025917</v>
      </c>
      <c r="CR59" s="324">
        <f t="shared" si="59"/>
        <v>254471.27125961313</v>
      </c>
      <c r="CS59" s="324">
        <f t="shared" si="59"/>
        <v>248425.12985896712</v>
      </c>
      <c r="CT59" s="324">
        <f t="shared" si="59"/>
        <v>242378.98845832102</v>
      </c>
      <c r="CU59" s="324">
        <f t="shared" si="59"/>
        <v>236332.84705767501</v>
      </c>
      <c r="CV59" s="325">
        <f t="shared" si="59"/>
        <v>230286.70565702894</v>
      </c>
      <c r="CW59" s="324">
        <f t="shared" si="59"/>
        <v>224240.56425638287</v>
      </c>
      <c r="CX59" s="324">
        <f t="shared" si="59"/>
        <v>218194.42285573683</v>
      </c>
      <c r="CY59" s="324">
        <f t="shared" si="59"/>
        <v>212148.28145509079</v>
      </c>
      <c r="CZ59" s="324">
        <f t="shared" si="59"/>
        <v>206102.14005444472</v>
      </c>
      <c r="DA59" s="324">
        <f t="shared" si="59"/>
        <v>200055.99865379866</v>
      </c>
      <c r="DB59" s="324">
        <f t="shared" si="59"/>
        <v>194009.85725315264</v>
      </c>
      <c r="DC59" s="324">
        <f t="shared" si="59"/>
        <v>187963.71585250663</v>
      </c>
      <c r="DD59" s="324">
        <f t="shared" si="59"/>
        <v>181917.57445186051</v>
      </c>
      <c r="DE59" s="324">
        <f t="shared" si="59"/>
        <v>175871.4330512145</v>
      </c>
      <c r="DF59" s="324">
        <f t="shared" si="59"/>
        <v>169825.29165056843</v>
      </c>
      <c r="DG59" s="324">
        <f t="shared" si="59"/>
        <v>163779.15024992236</v>
      </c>
      <c r="DH59" s="325">
        <f t="shared" si="59"/>
        <v>157733.00884927635</v>
      </c>
      <c r="DI59" s="324">
        <f t="shared" si="59"/>
        <v>151686.86744863028</v>
      </c>
      <c r="DJ59" s="324">
        <f t="shared" si="59"/>
        <v>145640.72604798421</v>
      </c>
      <c r="DK59" s="324">
        <f t="shared" si="59"/>
        <v>139594.58464733814</v>
      </c>
      <c r="DL59" s="324">
        <f t="shared" si="59"/>
        <v>133548.44324669213</v>
      </c>
      <c r="DM59" s="324">
        <f t="shared" si="59"/>
        <v>127502.30184604606</v>
      </c>
      <c r="DN59" s="324">
        <f t="shared" si="59"/>
        <v>121456.16044540005</v>
      </c>
      <c r="DO59" s="324">
        <f t="shared" si="59"/>
        <v>115410.01904475404</v>
      </c>
      <c r="DP59" s="324">
        <f t="shared" si="59"/>
        <v>109363.87764410791</v>
      </c>
      <c r="DQ59" s="324">
        <f t="shared" si="59"/>
        <v>103317.73624346184</v>
      </c>
      <c r="DR59" s="324">
        <f t="shared" si="59"/>
        <v>97271.594842815772</v>
      </c>
      <c r="DS59" s="324">
        <f t="shared" si="59"/>
        <v>91225.453442169819</v>
      </c>
      <c r="DT59" s="326">
        <f t="shared" si="59"/>
        <v>85179.312041523634</v>
      </c>
      <c r="DU59" s="327">
        <f t="shared" si="44"/>
        <v>328395.0639204203</v>
      </c>
      <c r="DV59" s="327">
        <f t="shared" si="44"/>
        <v>784276.21075919736</v>
      </c>
      <c r="DW59" s="327">
        <f t="shared" si="44"/>
        <v>611495.44894329202</v>
      </c>
      <c r="DX59" s="327">
        <f t="shared" si="44"/>
        <v>526530.90263803944</v>
      </c>
      <c r="DY59" s="327">
        <f t="shared" si="44"/>
        <v>449041.04070528678</v>
      </c>
      <c r="DZ59" s="327">
        <f t="shared" si="44"/>
        <v>375394.09927253419</v>
      </c>
      <c r="EA59" s="327">
        <f t="shared" si="44"/>
        <v>302840.40246478154</v>
      </c>
      <c r="EB59" s="327">
        <f t="shared" si="44"/>
        <v>230286.70565702894</v>
      </c>
      <c r="EC59" s="327">
        <f t="shared" si="44"/>
        <v>157733.00884927635</v>
      </c>
      <c r="ED59" s="328">
        <f t="shared" si="44"/>
        <v>85179.312041523634</v>
      </c>
    </row>
    <row r="60" spans="2:134" ht="15.75" thickTop="1">
      <c r="B60" s="255"/>
    </row>
    <row r="61" spans="2:134" hidden="1" outlineLevel="1">
      <c r="B61" t="s">
        <v>85</v>
      </c>
      <c r="E61" s="197">
        <f>E42-E59</f>
        <v>0</v>
      </c>
      <c r="F61" s="197">
        <f t="shared" ref="F61:BQ61" si="60">F42-F59</f>
        <v>0</v>
      </c>
      <c r="G61" s="197">
        <f t="shared" si="60"/>
        <v>0</v>
      </c>
      <c r="H61" s="197">
        <f t="shared" si="60"/>
        <v>0</v>
      </c>
      <c r="I61" s="197">
        <f t="shared" si="60"/>
        <v>0</v>
      </c>
      <c r="J61" s="197">
        <f t="shared" si="60"/>
        <v>0</v>
      </c>
      <c r="K61" s="197">
        <f t="shared" si="60"/>
        <v>0</v>
      </c>
      <c r="L61" s="197">
        <f t="shared" si="60"/>
        <v>0</v>
      </c>
      <c r="M61" s="197">
        <f t="shared" si="60"/>
        <v>0</v>
      </c>
      <c r="N61" s="197">
        <f t="shared" si="60"/>
        <v>0</v>
      </c>
      <c r="O61" s="197">
        <f t="shared" si="60"/>
        <v>0</v>
      </c>
      <c r="P61" s="197">
        <f t="shared" si="60"/>
        <v>0</v>
      </c>
      <c r="Q61" s="197">
        <f t="shared" si="60"/>
        <v>0</v>
      </c>
      <c r="R61" s="197">
        <f t="shared" si="60"/>
        <v>0</v>
      </c>
      <c r="S61" s="197">
        <f t="shared" si="60"/>
        <v>0</v>
      </c>
      <c r="T61" s="197">
        <f t="shared" si="60"/>
        <v>0</v>
      </c>
      <c r="U61" s="197">
        <f t="shared" si="60"/>
        <v>0</v>
      </c>
      <c r="V61" s="197">
        <f t="shared" si="60"/>
        <v>0</v>
      </c>
      <c r="W61" s="197">
        <f t="shared" si="60"/>
        <v>0</v>
      </c>
      <c r="X61" s="197">
        <f t="shared" si="60"/>
        <v>0</v>
      </c>
      <c r="Y61" s="197">
        <f t="shared" si="60"/>
        <v>0</v>
      </c>
      <c r="Z61" s="197">
        <f t="shared" si="60"/>
        <v>0</v>
      </c>
      <c r="AA61" s="197">
        <f t="shared" si="60"/>
        <v>0</v>
      </c>
      <c r="AB61" s="197">
        <f t="shared" si="60"/>
        <v>0</v>
      </c>
      <c r="AC61" s="197">
        <f t="shared" si="60"/>
        <v>0</v>
      </c>
      <c r="AD61" s="197">
        <f t="shared" si="60"/>
        <v>0</v>
      </c>
      <c r="AE61" s="197">
        <f t="shared" si="60"/>
        <v>0</v>
      </c>
      <c r="AF61" s="197">
        <f t="shared" si="60"/>
        <v>0</v>
      </c>
      <c r="AG61" s="197">
        <f t="shared" si="60"/>
        <v>0</v>
      </c>
      <c r="AH61" s="197">
        <f t="shared" si="60"/>
        <v>0</v>
      </c>
      <c r="AI61" s="197">
        <f t="shared" si="60"/>
        <v>0</v>
      </c>
      <c r="AJ61" s="197">
        <f t="shared" si="60"/>
        <v>0</v>
      </c>
      <c r="AK61" s="197">
        <f t="shared" si="60"/>
        <v>0</v>
      </c>
      <c r="AL61" s="197">
        <f t="shared" si="60"/>
        <v>0</v>
      </c>
      <c r="AM61" s="197">
        <f t="shared" si="60"/>
        <v>0</v>
      </c>
      <c r="AN61" s="197">
        <f t="shared" si="60"/>
        <v>0</v>
      </c>
      <c r="AO61" s="197">
        <f t="shared" si="60"/>
        <v>0</v>
      </c>
      <c r="AP61" s="197">
        <f t="shared" si="60"/>
        <v>0</v>
      </c>
      <c r="AQ61" s="197">
        <f t="shared" si="60"/>
        <v>0</v>
      </c>
      <c r="AR61" s="197">
        <f t="shared" si="60"/>
        <v>0</v>
      </c>
      <c r="AS61" s="197">
        <f t="shared" si="60"/>
        <v>0</v>
      </c>
      <c r="AT61" s="197">
        <f t="shared" si="60"/>
        <v>0</v>
      </c>
      <c r="AU61" s="197">
        <f t="shared" si="60"/>
        <v>0</v>
      </c>
      <c r="AV61" s="197">
        <f t="shared" si="60"/>
        <v>0</v>
      </c>
      <c r="AW61" s="197">
        <f t="shared" si="60"/>
        <v>0</v>
      </c>
      <c r="AX61" s="197">
        <f t="shared" si="60"/>
        <v>0</v>
      </c>
      <c r="AY61" s="197">
        <f t="shared" si="60"/>
        <v>0</v>
      </c>
      <c r="AZ61" s="197">
        <f t="shared" si="60"/>
        <v>0</v>
      </c>
      <c r="BA61" s="197">
        <f t="shared" si="60"/>
        <v>0</v>
      </c>
      <c r="BB61" s="197">
        <f t="shared" si="60"/>
        <v>0</v>
      </c>
      <c r="BC61" s="197">
        <f t="shared" si="60"/>
        <v>0</v>
      </c>
      <c r="BD61" s="197">
        <f t="shared" si="60"/>
        <v>0</v>
      </c>
      <c r="BE61" s="197">
        <f t="shared" si="60"/>
        <v>0</v>
      </c>
      <c r="BF61" s="197">
        <f t="shared" si="60"/>
        <v>0</v>
      </c>
      <c r="BG61" s="197">
        <f t="shared" si="60"/>
        <v>0</v>
      </c>
      <c r="BH61" s="197">
        <f t="shared" si="60"/>
        <v>0</v>
      </c>
      <c r="BI61" s="197">
        <f t="shared" si="60"/>
        <v>0</v>
      </c>
      <c r="BJ61" s="197">
        <f t="shared" si="60"/>
        <v>0</v>
      </c>
      <c r="BK61" s="197">
        <f t="shared" si="60"/>
        <v>0</v>
      </c>
      <c r="BL61" s="197">
        <f t="shared" si="60"/>
        <v>0</v>
      </c>
      <c r="BM61" s="197">
        <f t="shared" si="60"/>
        <v>0</v>
      </c>
      <c r="BN61" s="197">
        <f t="shared" si="60"/>
        <v>0</v>
      </c>
      <c r="BO61" s="197">
        <f t="shared" si="60"/>
        <v>0</v>
      </c>
      <c r="BP61" s="197">
        <f t="shared" si="60"/>
        <v>0</v>
      </c>
      <c r="BQ61" s="197">
        <f t="shared" si="60"/>
        <v>0</v>
      </c>
      <c r="BR61" s="197">
        <f t="shared" ref="BR61:EC61" si="61">BR42-BR59</f>
        <v>0</v>
      </c>
      <c r="BS61" s="197">
        <f t="shared" si="61"/>
        <v>0</v>
      </c>
      <c r="BT61" s="197">
        <f t="shared" si="61"/>
        <v>0</v>
      </c>
      <c r="BU61" s="197">
        <f t="shared" si="61"/>
        <v>0</v>
      </c>
      <c r="BV61" s="197">
        <f t="shared" si="61"/>
        <v>0</v>
      </c>
      <c r="BW61" s="197">
        <f t="shared" si="61"/>
        <v>0</v>
      </c>
      <c r="BX61" s="197">
        <f t="shared" si="61"/>
        <v>0</v>
      </c>
      <c r="BY61" s="197">
        <f t="shared" si="61"/>
        <v>0</v>
      </c>
      <c r="BZ61" s="197">
        <f t="shared" si="61"/>
        <v>0</v>
      </c>
      <c r="CA61" s="197">
        <f t="shared" si="61"/>
        <v>0</v>
      </c>
      <c r="CB61" s="197">
        <f t="shared" si="61"/>
        <v>0</v>
      </c>
      <c r="CC61" s="197">
        <f t="shared" si="61"/>
        <v>0</v>
      </c>
      <c r="CD61" s="197">
        <f t="shared" si="61"/>
        <v>0</v>
      </c>
      <c r="CE61" s="197">
        <f t="shared" si="61"/>
        <v>0</v>
      </c>
      <c r="CF61" s="197">
        <f t="shared" si="61"/>
        <v>0</v>
      </c>
      <c r="CG61" s="197">
        <f t="shared" si="61"/>
        <v>0</v>
      </c>
      <c r="CH61" s="197">
        <f t="shared" si="61"/>
        <v>0</v>
      </c>
      <c r="CI61" s="197">
        <f t="shared" si="61"/>
        <v>0</v>
      </c>
      <c r="CJ61" s="197">
        <f t="shared" si="61"/>
        <v>0</v>
      </c>
      <c r="CK61" s="197">
        <f t="shared" si="61"/>
        <v>0</v>
      </c>
      <c r="CL61" s="197">
        <f t="shared" si="61"/>
        <v>0</v>
      </c>
      <c r="CM61" s="197">
        <f t="shared" si="61"/>
        <v>0</v>
      </c>
      <c r="CN61" s="197">
        <f t="shared" si="61"/>
        <v>0</v>
      </c>
      <c r="CO61" s="197">
        <f t="shared" si="61"/>
        <v>0</v>
      </c>
      <c r="CP61" s="197">
        <f t="shared" si="61"/>
        <v>0</v>
      </c>
      <c r="CQ61" s="197">
        <f t="shared" si="61"/>
        <v>-4.0745362639427185E-10</v>
      </c>
      <c r="CR61" s="197">
        <f t="shared" si="61"/>
        <v>-4.3655745685100555E-10</v>
      </c>
      <c r="CS61" s="197">
        <f t="shared" si="61"/>
        <v>-4.9476511776447296E-10</v>
      </c>
      <c r="CT61" s="197">
        <f t="shared" si="61"/>
        <v>-4.6566128730773926E-10</v>
      </c>
      <c r="CU61" s="197">
        <f t="shared" si="61"/>
        <v>-5.2386894822120667E-10</v>
      </c>
      <c r="CV61" s="197">
        <f t="shared" si="61"/>
        <v>-4.6566128730773926E-10</v>
      </c>
      <c r="CW61" s="197">
        <f t="shared" si="61"/>
        <v>-4.6566128730773926E-10</v>
      </c>
      <c r="CX61" s="197">
        <f t="shared" si="61"/>
        <v>-4.9476511776447296E-10</v>
      </c>
      <c r="CY61" s="197">
        <f t="shared" si="61"/>
        <v>-5.2386894822120667E-10</v>
      </c>
      <c r="CZ61" s="197">
        <f t="shared" si="61"/>
        <v>-5.2386894822120667E-10</v>
      </c>
      <c r="DA61" s="197">
        <f t="shared" si="61"/>
        <v>-5.2386894822120667E-10</v>
      </c>
      <c r="DB61" s="197">
        <f t="shared" si="61"/>
        <v>-5.8207660913467407E-10</v>
      </c>
      <c r="DC61" s="197">
        <f t="shared" si="61"/>
        <v>-6.4028427004814148E-10</v>
      </c>
      <c r="DD61" s="197">
        <f t="shared" si="61"/>
        <v>-5.8207660913467407E-10</v>
      </c>
      <c r="DE61" s="197">
        <f t="shared" si="61"/>
        <v>-6.4028427004814148E-10</v>
      </c>
      <c r="DF61" s="197">
        <f t="shared" si="61"/>
        <v>-6.4028427004814148E-10</v>
      </c>
      <c r="DG61" s="197">
        <f t="shared" si="61"/>
        <v>-6.4028427004814148E-10</v>
      </c>
      <c r="DH61" s="197">
        <f t="shared" si="61"/>
        <v>-6.9849193096160889E-10</v>
      </c>
      <c r="DI61" s="197">
        <f t="shared" si="61"/>
        <v>-6.9849193096160889E-10</v>
      </c>
      <c r="DJ61" s="197">
        <f t="shared" si="61"/>
        <v>-6.9849193096160889E-10</v>
      </c>
      <c r="DK61" s="197">
        <f t="shared" si="61"/>
        <v>-6.9849193096160889E-10</v>
      </c>
      <c r="DL61" s="197">
        <f t="shared" si="61"/>
        <v>-7.5669959187507629E-10</v>
      </c>
      <c r="DM61" s="197">
        <f t="shared" si="61"/>
        <v>-7.5669959187507629E-10</v>
      </c>
      <c r="DN61" s="197">
        <f t="shared" si="61"/>
        <v>-8.149072527885437E-10</v>
      </c>
      <c r="DO61" s="197">
        <f t="shared" si="61"/>
        <v>-8.7311491370201111E-10</v>
      </c>
      <c r="DP61" s="197">
        <f t="shared" si="61"/>
        <v>-8.149072527885437E-10</v>
      </c>
      <c r="DQ61" s="197">
        <f t="shared" si="61"/>
        <v>-8.149072527885437E-10</v>
      </c>
      <c r="DR61" s="197">
        <f t="shared" si="61"/>
        <v>-8.149072527885437E-10</v>
      </c>
      <c r="DS61" s="197">
        <f t="shared" si="61"/>
        <v>-9.3132257461547852E-10</v>
      </c>
      <c r="DT61" s="197">
        <f t="shared" si="61"/>
        <v>-8.149072527885437E-10</v>
      </c>
      <c r="DU61" s="197">
        <f t="shared" si="61"/>
        <v>0</v>
      </c>
      <c r="DV61" s="197">
        <f t="shared" si="61"/>
        <v>0</v>
      </c>
      <c r="DW61" s="197">
        <f t="shared" si="61"/>
        <v>0</v>
      </c>
      <c r="DX61" s="197">
        <f t="shared" si="61"/>
        <v>0</v>
      </c>
      <c r="DY61" s="197">
        <f t="shared" si="61"/>
        <v>0</v>
      </c>
      <c r="DZ61" s="197">
        <f t="shared" si="61"/>
        <v>0</v>
      </c>
      <c r="EA61" s="197">
        <f t="shared" si="61"/>
        <v>0</v>
      </c>
      <c r="EB61" s="197">
        <f t="shared" si="61"/>
        <v>-4.6566128730773926E-10</v>
      </c>
      <c r="EC61" s="197">
        <f t="shared" si="61"/>
        <v>-6.9849193096160889E-10</v>
      </c>
      <c r="ED61" s="197">
        <f t="shared" ref="ED61" si="62">ED42-ED59</f>
        <v>-8.149072527885437E-10</v>
      </c>
    </row>
    <row r="62" spans="2:134" hidden="1" outlineLevel="1"/>
    <row r="63" spans="2:134" hidden="1" outlineLevel="1">
      <c r="B63" s="23" t="s">
        <v>86</v>
      </c>
    </row>
    <row r="64" spans="2:134" hidden="1" outlineLevel="1">
      <c r="B64" t="s">
        <v>87</v>
      </c>
      <c r="E64" s="47">
        <f>E74</f>
        <v>0</v>
      </c>
      <c r="F64" s="196">
        <f>IF(E65=0,0,IF(-F74&lt;=E65,F74,-E65))</f>
        <v>0</v>
      </c>
      <c r="G64" s="196">
        <f t="shared" ref="G64:BR64" si="63">IF(F65=0,0,IF(-G74&lt;=F65,G74,-F65))</f>
        <v>0</v>
      </c>
      <c r="H64" s="196">
        <f t="shared" si="63"/>
        <v>0</v>
      </c>
      <c r="I64" s="196">
        <f t="shared" si="63"/>
        <v>0</v>
      </c>
      <c r="J64" s="196">
        <f t="shared" si="63"/>
        <v>0</v>
      </c>
      <c r="K64" s="196">
        <f t="shared" si="63"/>
        <v>0</v>
      </c>
      <c r="L64" s="196">
        <f t="shared" si="63"/>
        <v>0</v>
      </c>
      <c r="M64" s="196">
        <f t="shared" si="63"/>
        <v>0</v>
      </c>
      <c r="N64" s="196">
        <f t="shared" si="63"/>
        <v>0</v>
      </c>
      <c r="O64" s="196">
        <f t="shared" si="63"/>
        <v>0</v>
      </c>
      <c r="P64" s="196">
        <f t="shared" si="63"/>
        <v>0</v>
      </c>
      <c r="Q64" s="196">
        <f t="shared" si="63"/>
        <v>0</v>
      </c>
      <c r="R64" s="196">
        <f t="shared" si="63"/>
        <v>0</v>
      </c>
      <c r="S64" s="196">
        <f t="shared" si="63"/>
        <v>0</v>
      </c>
      <c r="T64" s="196">
        <f t="shared" si="63"/>
        <v>0</v>
      </c>
      <c r="U64" s="196">
        <f t="shared" si="63"/>
        <v>0</v>
      </c>
      <c r="V64" s="196">
        <f t="shared" si="63"/>
        <v>0</v>
      </c>
      <c r="W64" s="196">
        <f t="shared" si="63"/>
        <v>0</v>
      </c>
      <c r="X64" s="196">
        <f t="shared" si="63"/>
        <v>0</v>
      </c>
      <c r="Y64" s="196">
        <f t="shared" si="63"/>
        <v>0</v>
      </c>
      <c r="Z64" s="196">
        <f t="shared" si="63"/>
        <v>0</v>
      </c>
      <c r="AA64" s="196">
        <f t="shared" si="63"/>
        <v>0</v>
      </c>
      <c r="AB64" s="196">
        <f t="shared" si="63"/>
        <v>0</v>
      </c>
      <c r="AC64" s="196">
        <f t="shared" si="63"/>
        <v>0</v>
      </c>
      <c r="AD64" s="196">
        <f t="shared" si="63"/>
        <v>0</v>
      </c>
      <c r="AE64" s="196">
        <f t="shared" si="63"/>
        <v>0</v>
      </c>
      <c r="AF64" s="196">
        <f t="shared" si="63"/>
        <v>0</v>
      </c>
      <c r="AG64" s="196">
        <f t="shared" si="63"/>
        <v>0</v>
      </c>
      <c r="AH64" s="196">
        <f t="shared" si="63"/>
        <v>0</v>
      </c>
      <c r="AI64" s="196">
        <f t="shared" si="63"/>
        <v>0</v>
      </c>
      <c r="AJ64" s="196">
        <f t="shared" si="63"/>
        <v>0</v>
      </c>
      <c r="AK64" s="196">
        <f t="shared" si="63"/>
        <v>0</v>
      </c>
      <c r="AL64" s="196">
        <f t="shared" si="63"/>
        <v>0</v>
      </c>
      <c r="AM64" s="196">
        <f t="shared" si="63"/>
        <v>0</v>
      </c>
      <c r="AN64" s="196">
        <f t="shared" si="63"/>
        <v>0</v>
      </c>
      <c r="AO64" s="196">
        <f t="shared" si="63"/>
        <v>0</v>
      </c>
      <c r="AP64" s="196">
        <f t="shared" si="63"/>
        <v>0</v>
      </c>
      <c r="AQ64" s="196">
        <f t="shared" si="63"/>
        <v>0</v>
      </c>
      <c r="AR64" s="196">
        <f t="shared" si="63"/>
        <v>0</v>
      </c>
      <c r="AS64" s="196">
        <f t="shared" si="63"/>
        <v>0</v>
      </c>
      <c r="AT64" s="196">
        <f t="shared" si="63"/>
        <v>0</v>
      </c>
      <c r="AU64" s="196">
        <f t="shared" si="63"/>
        <v>0</v>
      </c>
      <c r="AV64" s="196">
        <f t="shared" si="63"/>
        <v>0</v>
      </c>
      <c r="AW64" s="196">
        <f t="shared" si="63"/>
        <v>0</v>
      </c>
      <c r="AX64" s="196">
        <f t="shared" si="63"/>
        <v>0</v>
      </c>
      <c r="AY64" s="196">
        <f t="shared" si="63"/>
        <v>0</v>
      </c>
      <c r="AZ64" s="196">
        <f t="shared" si="63"/>
        <v>0</v>
      </c>
      <c r="BA64" s="196">
        <f t="shared" si="63"/>
        <v>0</v>
      </c>
      <c r="BB64" s="196">
        <f t="shared" si="63"/>
        <v>0</v>
      </c>
      <c r="BC64" s="196">
        <f t="shared" si="63"/>
        <v>0</v>
      </c>
      <c r="BD64" s="196">
        <f t="shared" si="63"/>
        <v>0</v>
      </c>
      <c r="BE64" s="196">
        <f t="shared" si="63"/>
        <v>0</v>
      </c>
      <c r="BF64" s="196">
        <f t="shared" si="63"/>
        <v>0</v>
      </c>
      <c r="BG64" s="196">
        <f t="shared" si="63"/>
        <v>0</v>
      </c>
      <c r="BH64" s="196">
        <f t="shared" si="63"/>
        <v>0</v>
      </c>
      <c r="BI64" s="196">
        <f t="shared" si="63"/>
        <v>0</v>
      </c>
      <c r="BJ64" s="196">
        <f t="shared" si="63"/>
        <v>0</v>
      </c>
      <c r="BK64" s="196">
        <f t="shared" si="63"/>
        <v>0</v>
      </c>
      <c r="BL64" s="196">
        <f t="shared" si="63"/>
        <v>0</v>
      </c>
      <c r="BM64" s="196">
        <f t="shared" si="63"/>
        <v>0</v>
      </c>
      <c r="BN64" s="196">
        <f t="shared" si="63"/>
        <v>0</v>
      </c>
      <c r="BO64" s="196">
        <f t="shared" si="63"/>
        <v>0</v>
      </c>
      <c r="BP64" s="196">
        <f t="shared" si="63"/>
        <v>0</v>
      </c>
      <c r="BQ64" s="196">
        <f t="shared" si="63"/>
        <v>0</v>
      </c>
      <c r="BR64" s="196">
        <f t="shared" si="63"/>
        <v>0</v>
      </c>
      <c r="BS64" s="196">
        <f t="shared" ref="BS64:DT64" si="64">IF(BR65=0,0,IF(-BS74&lt;=BR65,BS74,-BR65))</f>
        <v>0</v>
      </c>
      <c r="BT64" s="196">
        <f t="shared" si="64"/>
        <v>0</v>
      </c>
      <c r="BU64" s="196">
        <f t="shared" si="64"/>
        <v>0</v>
      </c>
      <c r="BV64" s="196">
        <f t="shared" si="64"/>
        <v>0</v>
      </c>
      <c r="BW64" s="196">
        <f t="shared" si="64"/>
        <v>0</v>
      </c>
      <c r="BX64" s="196">
        <f t="shared" si="64"/>
        <v>0</v>
      </c>
      <c r="BY64" s="196">
        <f t="shared" si="64"/>
        <v>0</v>
      </c>
      <c r="BZ64" s="196">
        <f t="shared" si="64"/>
        <v>0</v>
      </c>
      <c r="CA64" s="196">
        <f t="shared" si="64"/>
        <v>0</v>
      </c>
      <c r="CB64" s="196">
        <f t="shared" si="64"/>
        <v>0</v>
      </c>
      <c r="CC64" s="196">
        <f t="shared" si="64"/>
        <v>0</v>
      </c>
      <c r="CD64" s="196">
        <f t="shared" si="64"/>
        <v>0</v>
      </c>
      <c r="CE64" s="196">
        <f t="shared" si="64"/>
        <v>0</v>
      </c>
      <c r="CF64" s="196">
        <f t="shared" si="64"/>
        <v>0</v>
      </c>
      <c r="CG64" s="196">
        <f t="shared" si="64"/>
        <v>0</v>
      </c>
      <c r="CH64" s="196">
        <f t="shared" si="64"/>
        <v>0</v>
      </c>
      <c r="CI64" s="196">
        <f t="shared" si="64"/>
        <v>0</v>
      </c>
      <c r="CJ64" s="196">
        <f t="shared" si="64"/>
        <v>0</v>
      </c>
      <c r="CK64" s="196">
        <f t="shared" si="64"/>
        <v>0</v>
      </c>
      <c r="CL64" s="196">
        <f t="shared" si="64"/>
        <v>0</v>
      </c>
      <c r="CM64" s="196">
        <f t="shared" si="64"/>
        <v>0</v>
      </c>
      <c r="CN64" s="196">
        <f t="shared" si="64"/>
        <v>0</v>
      </c>
      <c r="CO64" s="196">
        <f t="shared" si="64"/>
        <v>0</v>
      </c>
      <c r="CP64" s="196">
        <f t="shared" si="64"/>
        <v>0</v>
      </c>
      <c r="CQ64" s="196">
        <f t="shared" si="64"/>
        <v>0</v>
      </c>
      <c r="CR64" s="196">
        <f t="shared" si="64"/>
        <v>0</v>
      </c>
      <c r="CS64" s="196">
        <f t="shared" si="64"/>
        <v>0</v>
      </c>
      <c r="CT64" s="196">
        <f t="shared" si="64"/>
        <v>0</v>
      </c>
      <c r="CU64" s="196">
        <f t="shared" si="64"/>
        <v>0</v>
      </c>
      <c r="CV64" s="196">
        <f t="shared" si="64"/>
        <v>0</v>
      </c>
      <c r="CW64" s="196">
        <f t="shared" si="64"/>
        <v>0</v>
      </c>
      <c r="CX64" s="196">
        <f t="shared" si="64"/>
        <v>0</v>
      </c>
      <c r="CY64" s="196">
        <f t="shared" si="64"/>
        <v>0</v>
      </c>
      <c r="CZ64" s="196">
        <f t="shared" si="64"/>
        <v>0</v>
      </c>
      <c r="DA64" s="196">
        <f t="shared" si="64"/>
        <v>0</v>
      </c>
      <c r="DB64" s="196">
        <f t="shared" si="64"/>
        <v>0</v>
      </c>
      <c r="DC64" s="196">
        <f t="shared" si="64"/>
        <v>0</v>
      </c>
      <c r="DD64" s="196">
        <f t="shared" si="64"/>
        <v>0</v>
      </c>
      <c r="DE64" s="196">
        <f t="shared" si="64"/>
        <v>0</v>
      </c>
      <c r="DF64" s="196">
        <f t="shared" si="64"/>
        <v>0</v>
      </c>
      <c r="DG64" s="196">
        <f t="shared" si="64"/>
        <v>0</v>
      </c>
      <c r="DH64" s="196">
        <f t="shared" si="64"/>
        <v>0</v>
      </c>
      <c r="DI64" s="196">
        <f t="shared" si="64"/>
        <v>0</v>
      </c>
      <c r="DJ64" s="196">
        <f t="shared" si="64"/>
        <v>0</v>
      </c>
      <c r="DK64" s="196">
        <f t="shared" si="64"/>
        <v>0</v>
      </c>
      <c r="DL64" s="196">
        <f t="shared" si="64"/>
        <v>0</v>
      </c>
      <c r="DM64" s="196">
        <f t="shared" si="64"/>
        <v>0</v>
      </c>
      <c r="DN64" s="196">
        <f t="shared" si="64"/>
        <v>0</v>
      </c>
      <c r="DO64" s="196">
        <f t="shared" si="64"/>
        <v>0</v>
      </c>
      <c r="DP64" s="196">
        <f t="shared" si="64"/>
        <v>0</v>
      </c>
      <c r="DQ64" s="196">
        <f t="shared" si="64"/>
        <v>0</v>
      </c>
      <c r="DR64" s="196">
        <f t="shared" si="64"/>
        <v>0</v>
      </c>
      <c r="DS64" s="196">
        <f t="shared" si="64"/>
        <v>0</v>
      </c>
      <c r="DT64" s="196">
        <f t="shared" si="64"/>
        <v>0</v>
      </c>
    </row>
    <row r="65" spans="2:124" hidden="1" outlineLevel="1">
      <c r="B65" t="s">
        <v>88</v>
      </c>
      <c r="E65" s="197">
        <f>E53+E74</f>
        <v>0</v>
      </c>
      <c r="F65" s="197">
        <f>E65+F64</f>
        <v>0</v>
      </c>
      <c r="G65" s="197">
        <f t="shared" ref="G65:BR65" si="65">F65+G64</f>
        <v>0</v>
      </c>
      <c r="H65" s="197">
        <f t="shared" si="65"/>
        <v>0</v>
      </c>
      <c r="I65" s="197">
        <f t="shared" si="65"/>
        <v>0</v>
      </c>
      <c r="J65" s="197">
        <f t="shared" si="65"/>
        <v>0</v>
      </c>
      <c r="K65" s="197">
        <f t="shared" si="65"/>
        <v>0</v>
      </c>
      <c r="L65" s="197">
        <f t="shared" si="65"/>
        <v>0</v>
      </c>
      <c r="M65" s="197">
        <f t="shared" si="65"/>
        <v>0</v>
      </c>
      <c r="N65" s="197">
        <f t="shared" si="65"/>
        <v>0</v>
      </c>
      <c r="O65" s="197">
        <f t="shared" si="65"/>
        <v>0</v>
      </c>
      <c r="P65" s="197">
        <f t="shared" si="65"/>
        <v>0</v>
      </c>
      <c r="Q65" s="197">
        <f t="shared" si="65"/>
        <v>0</v>
      </c>
      <c r="R65" s="197">
        <f t="shared" si="65"/>
        <v>0</v>
      </c>
      <c r="S65" s="197">
        <f t="shared" si="65"/>
        <v>0</v>
      </c>
      <c r="T65" s="197">
        <f t="shared" si="65"/>
        <v>0</v>
      </c>
      <c r="U65" s="197">
        <f t="shared" si="65"/>
        <v>0</v>
      </c>
      <c r="V65" s="197">
        <f t="shared" si="65"/>
        <v>0</v>
      </c>
      <c r="W65" s="197">
        <f t="shared" si="65"/>
        <v>0</v>
      </c>
      <c r="X65" s="197">
        <f t="shared" si="65"/>
        <v>0</v>
      </c>
      <c r="Y65" s="197">
        <f t="shared" si="65"/>
        <v>0</v>
      </c>
      <c r="Z65" s="197">
        <f t="shared" si="65"/>
        <v>0</v>
      </c>
      <c r="AA65" s="197">
        <f t="shared" si="65"/>
        <v>0</v>
      </c>
      <c r="AB65" s="197">
        <f t="shared" si="65"/>
        <v>0</v>
      </c>
      <c r="AC65" s="197">
        <f t="shared" si="65"/>
        <v>0</v>
      </c>
      <c r="AD65" s="197">
        <f t="shared" si="65"/>
        <v>0</v>
      </c>
      <c r="AE65" s="197">
        <f t="shared" si="65"/>
        <v>0</v>
      </c>
      <c r="AF65" s="197">
        <f t="shared" si="65"/>
        <v>0</v>
      </c>
      <c r="AG65" s="197">
        <f t="shared" si="65"/>
        <v>0</v>
      </c>
      <c r="AH65" s="197">
        <f t="shared" si="65"/>
        <v>0</v>
      </c>
      <c r="AI65" s="197">
        <f t="shared" si="65"/>
        <v>0</v>
      </c>
      <c r="AJ65" s="197">
        <f t="shared" si="65"/>
        <v>0</v>
      </c>
      <c r="AK65" s="197">
        <f t="shared" si="65"/>
        <v>0</v>
      </c>
      <c r="AL65" s="197">
        <f t="shared" si="65"/>
        <v>0</v>
      </c>
      <c r="AM65" s="197">
        <f t="shared" si="65"/>
        <v>0</v>
      </c>
      <c r="AN65" s="197">
        <f t="shared" si="65"/>
        <v>0</v>
      </c>
      <c r="AO65" s="197">
        <f t="shared" si="65"/>
        <v>0</v>
      </c>
      <c r="AP65" s="197">
        <f t="shared" si="65"/>
        <v>0</v>
      </c>
      <c r="AQ65" s="197">
        <f t="shared" si="65"/>
        <v>0</v>
      </c>
      <c r="AR65" s="197">
        <f t="shared" si="65"/>
        <v>0</v>
      </c>
      <c r="AS65" s="197">
        <f t="shared" si="65"/>
        <v>0</v>
      </c>
      <c r="AT65" s="197">
        <f t="shared" si="65"/>
        <v>0</v>
      </c>
      <c r="AU65" s="197">
        <f t="shared" si="65"/>
        <v>0</v>
      </c>
      <c r="AV65" s="197">
        <f t="shared" si="65"/>
        <v>0</v>
      </c>
      <c r="AW65" s="197">
        <f t="shared" si="65"/>
        <v>0</v>
      </c>
      <c r="AX65" s="197">
        <f t="shared" si="65"/>
        <v>0</v>
      </c>
      <c r="AY65" s="197">
        <f t="shared" si="65"/>
        <v>0</v>
      </c>
      <c r="AZ65" s="197">
        <f t="shared" si="65"/>
        <v>0</v>
      </c>
      <c r="BA65" s="197">
        <f t="shared" si="65"/>
        <v>0</v>
      </c>
      <c r="BB65" s="197">
        <f t="shared" si="65"/>
        <v>0</v>
      </c>
      <c r="BC65" s="197">
        <f t="shared" si="65"/>
        <v>0</v>
      </c>
      <c r="BD65" s="197">
        <f t="shared" si="65"/>
        <v>0</v>
      </c>
      <c r="BE65" s="197">
        <f t="shared" si="65"/>
        <v>0</v>
      </c>
      <c r="BF65" s="197">
        <f t="shared" si="65"/>
        <v>0</v>
      </c>
      <c r="BG65" s="197">
        <f t="shared" si="65"/>
        <v>0</v>
      </c>
      <c r="BH65" s="197">
        <f t="shared" si="65"/>
        <v>0</v>
      </c>
      <c r="BI65" s="197">
        <f t="shared" si="65"/>
        <v>0</v>
      </c>
      <c r="BJ65" s="197">
        <f t="shared" si="65"/>
        <v>0</v>
      </c>
      <c r="BK65" s="197">
        <f t="shared" si="65"/>
        <v>0</v>
      </c>
      <c r="BL65" s="197">
        <f t="shared" si="65"/>
        <v>0</v>
      </c>
      <c r="BM65" s="197">
        <f t="shared" si="65"/>
        <v>0</v>
      </c>
      <c r="BN65" s="197">
        <f t="shared" si="65"/>
        <v>0</v>
      </c>
      <c r="BO65" s="197">
        <f t="shared" si="65"/>
        <v>0</v>
      </c>
      <c r="BP65" s="197">
        <f t="shared" si="65"/>
        <v>0</v>
      </c>
      <c r="BQ65" s="197">
        <f t="shared" si="65"/>
        <v>0</v>
      </c>
      <c r="BR65" s="197">
        <f t="shared" si="65"/>
        <v>0</v>
      </c>
      <c r="BS65" s="197">
        <f t="shared" ref="BS65:DT65" si="66">BR65+BS64</f>
        <v>0</v>
      </c>
      <c r="BT65" s="197">
        <f t="shared" si="66"/>
        <v>0</v>
      </c>
      <c r="BU65" s="197">
        <f t="shared" si="66"/>
        <v>0</v>
      </c>
      <c r="BV65" s="197">
        <f t="shared" si="66"/>
        <v>0</v>
      </c>
      <c r="BW65" s="197">
        <f t="shared" si="66"/>
        <v>0</v>
      </c>
      <c r="BX65" s="197">
        <f t="shared" si="66"/>
        <v>0</v>
      </c>
      <c r="BY65" s="197">
        <f t="shared" si="66"/>
        <v>0</v>
      </c>
      <c r="BZ65" s="197">
        <f t="shared" si="66"/>
        <v>0</v>
      </c>
      <c r="CA65" s="197">
        <f t="shared" si="66"/>
        <v>0</v>
      </c>
      <c r="CB65" s="197">
        <f t="shared" si="66"/>
        <v>0</v>
      </c>
      <c r="CC65" s="197">
        <f t="shared" si="66"/>
        <v>0</v>
      </c>
      <c r="CD65" s="197">
        <f t="shared" si="66"/>
        <v>0</v>
      </c>
      <c r="CE65" s="197">
        <f t="shared" si="66"/>
        <v>0</v>
      </c>
      <c r="CF65" s="197">
        <f t="shared" si="66"/>
        <v>0</v>
      </c>
      <c r="CG65" s="197">
        <f t="shared" si="66"/>
        <v>0</v>
      </c>
      <c r="CH65" s="197">
        <f t="shared" si="66"/>
        <v>0</v>
      </c>
      <c r="CI65" s="197">
        <f t="shared" si="66"/>
        <v>0</v>
      </c>
      <c r="CJ65" s="197">
        <f t="shared" si="66"/>
        <v>0</v>
      </c>
      <c r="CK65" s="197">
        <f t="shared" si="66"/>
        <v>0</v>
      </c>
      <c r="CL65" s="197">
        <f t="shared" si="66"/>
        <v>0</v>
      </c>
      <c r="CM65" s="197">
        <f t="shared" si="66"/>
        <v>0</v>
      </c>
      <c r="CN65" s="197">
        <f t="shared" si="66"/>
        <v>0</v>
      </c>
      <c r="CO65" s="197">
        <f t="shared" si="66"/>
        <v>0</v>
      </c>
      <c r="CP65" s="197">
        <f t="shared" si="66"/>
        <v>0</v>
      </c>
      <c r="CQ65" s="197">
        <f t="shared" si="66"/>
        <v>0</v>
      </c>
      <c r="CR65" s="197">
        <f t="shared" si="66"/>
        <v>0</v>
      </c>
      <c r="CS65" s="197">
        <f t="shared" si="66"/>
        <v>0</v>
      </c>
      <c r="CT65" s="197">
        <f t="shared" si="66"/>
        <v>0</v>
      </c>
      <c r="CU65" s="197">
        <f t="shared" si="66"/>
        <v>0</v>
      </c>
      <c r="CV65" s="197">
        <f t="shared" si="66"/>
        <v>0</v>
      </c>
      <c r="CW65" s="197">
        <f t="shared" si="66"/>
        <v>0</v>
      </c>
      <c r="CX65" s="197">
        <f t="shared" si="66"/>
        <v>0</v>
      </c>
      <c r="CY65" s="197">
        <f t="shared" si="66"/>
        <v>0</v>
      </c>
      <c r="CZ65" s="197">
        <f t="shared" si="66"/>
        <v>0</v>
      </c>
      <c r="DA65" s="197">
        <f t="shared" si="66"/>
        <v>0</v>
      </c>
      <c r="DB65" s="197">
        <f t="shared" si="66"/>
        <v>0</v>
      </c>
      <c r="DC65" s="197">
        <f t="shared" si="66"/>
        <v>0</v>
      </c>
      <c r="DD65" s="197">
        <f t="shared" si="66"/>
        <v>0</v>
      </c>
      <c r="DE65" s="197">
        <f t="shared" si="66"/>
        <v>0</v>
      </c>
      <c r="DF65" s="197">
        <f t="shared" si="66"/>
        <v>0</v>
      </c>
      <c r="DG65" s="197">
        <f t="shared" si="66"/>
        <v>0</v>
      </c>
      <c r="DH65" s="197">
        <f t="shared" si="66"/>
        <v>0</v>
      </c>
      <c r="DI65" s="197">
        <f t="shared" si="66"/>
        <v>0</v>
      </c>
      <c r="DJ65" s="197">
        <f t="shared" si="66"/>
        <v>0</v>
      </c>
      <c r="DK65" s="197">
        <f t="shared" si="66"/>
        <v>0</v>
      </c>
      <c r="DL65" s="197">
        <f t="shared" si="66"/>
        <v>0</v>
      </c>
      <c r="DM65" s="197">
        <f t="shared" si="66"/>
        <v>0</v>
      </c>
      <c r="DN65" s="197">
        <f t="shared" si="66"/>
        <v>0</v>
      </c>
      <c r="DO65" s="197">
        <f t="shared" si="66"/>
        <v>0</v>
      </c>
      <c r="DP65" s="197">
        <f t="shared" si="66"/>
        <v>0</v>
      </c>
      <c r="DQ65" s="197">
        <f t="shared" si="66"/>
        <v>0</v>
      </c>
      <c r="DR65" s="197">
        <f t="shared" si="66"/>
        <v>0</v>
      </c>
      <c r="DS65" s="197">
        <f t="shared" si="66"/>
        <v>0</v>
      </c>
      <c r="DT65" s="197">
        <f t="shared" si="66"/>
        <v>0</v>
      </c>
    </row>
    <row r="66" spans="2:124" hidden="1" outlineLevel="1">
      <c r="F66" s="196"/>
    </row>
    <row r="67" spans="2:124" hidden="1" outlineLevel="1">
      <c r="B67" t="s">
        <v>89</v>
      </c>
      <c r="F67" s="196">
        <f t="shared" ref="F67:H67" si="67">IF(F73&gt;0,0,F74-F64)</f>
        <v>0</v>
      </c>
      <c r="G67" s="196">
        <f t="shared" si="67"/>
        <v>0</v>
      </c>
      <c r="H67" s="196">
        <f t="shared" si="67"/>
        <v>-96370.650173515955</v>
      </c>
      <c r="I67" s="196">
        <f>IF(I73&gt;0,0,I74-I64)</f>
        <v>-43033.872466930647</v>
      </c>
      <c r="J67" s="196">
        <f t="shared" ref="J67:BU67" si="68">IF(J73&gt;0,0,J74-J64)</f>
        <v>-20779.45338521144</v>
      </c>
      <c r="K67" s="196">
        <f t="shared" si="68"/>
        <v>0</v>
      </c>
      <c r="L67" s="196">
        <f t="shared" si="68"/>
        <v>-46099.134148801895</v>
      </c>
      <c r="M67" s="196">
        <f t="shared" si="68"/>
        <v>-19521.272842234735</v>
      </c>
      <c r="N67" s="196">
        <f t="shared" si="68"/>
        <v>0</v>
      </c>
      <c r="O67" s="196">
        <f t="shared" si="68"/>
        <v>-30012.19535823042</v>
      </c>
      <c r="P67" s="196">
        <f t="shared" si="68"/>
        <v>-34554.205332773781</v>
      </c>
      <c r="Q67" s="196">
        <f t="shared" si="68"/>
        <v>0</v>
      </c>
      <c r="R67" s="196">
        <f t="shared" si="68"/>
        <v>-66310.42020123449</v>
      </c>
      <c r="S67" s="196">
        <f t="shared" si="68"/>
        <v>-27000.285236492564</v>
      </c>
      <c r="T67" s="196">
        <f t="shared" si="68"/>
        <v>0</v>
      </c>
      <c r="U67" s="196">
        <f t="shared" si="68"/>
        <v>-56863.603507439722</v>
      </c>
      <c r="V67" s="196">
        <f t="shared" si="68"/>
        <v>-20733.041311209883</v>
      </c>
      <c r="W67" s="196">
        <f t="shared" si="68"/>
        <v>0</v>
      </c>
      <c r="X67" s="196">
        <f t="shared" si="68"/>
        <v>-50373.241458132165</v>
      </c>
      <c r="Y67" s="196">
        <f t="shared" si="68"/>
        <v>-25828.484772890366</v>
      </c>
      <c r="Z67" s="196">
        <f t="shared" si="68"/>
        <v>0</v>
      </c>
      <c r="AA67" s="196">
        <f t="shared" si="68"/>
        <v>-43883.315314129577</v>
      </c>
      <c r="AB67" s="196">
        <f t="shared" si="68"/>
        <v>-44279.286717270996</v>
      </c>
      <c r="AC67" s="196">
        <f t="shared" si="68"/>
        <v>0</v>
      </c>
      <c r="AD67" s="196">
        <f t="shared" si="68"/>
        <v>0</v>
      </c>
      <c r="AE67" s="196">
        <f t="shared" si="68"/>
        <v>-3232.886759292267</v>
      </c>
      <c r="AF67" s="196">
        <f t="shared" si="68"/>
        <v>0</v>
      </c>
      <c r="AG67" s="196">
        <f t="shared" si="68"/>
        <v>-3082.2718780346336</v>
      </c>
      <c r="AH67" s="196">
        <f t="shared" si="68"/>
        <v>-3071.1538468149784</v>
      </c>
      <c r="AI67" s="196">
        <f t="shared" si="68"/>
        <v>-3059.9246352831287</v>
      </c>
      <c r="AJ67" s="196">
        <f t="shared" si="68"/>
        <v>-3048.5831316360764</v>
      </c>
      <c r="AK67" s="196">
        <f t="shared" si="68"/>
        <v>-3037.1282129523197</v>
      </c>
      <c r="AL67" s="196">
        <f t="shared" si="68"/>
        <v>-3025.5587450818439</v>
      </c>
      <c r="AM67" s="196">
        <f t="shared" si="68"/>
        <v>-3013.873582532663</v>
      </c>
      <c r="AN67" s="196">
        <f t="shared" si="68"/>
        <v>-3002.0715683579892</v>
      </c>
      <c r="AO67" s="196">
        <f t="shared" si="68"/>
        <v>-372.05547129158458</v>
      </c>
      <c r="AP67" s="196">
        <f t="shared" si="68"/>
        <v>-2436.518776004501</v>
      </c>
      <c r="AQ67" s="196">
        <f t="shared" si="68"/>
        <v>-2460.8839637645469</v>
      </c>
      <c r="AR67" s="196">
        <f t="shared" si="68"/>
        <v>-2485.4928034021923</v>
      </c>
      <c r="AS67" s="196">
        <f t="shared" si="68"/>
        <v>-2510.3477314362135</v>
      </c>
      <c r="AT67" s="196">
        <f t="shared" si="68"/>
        <v>-2535.4512087505755</v>
      </c>
      <c r="AU67" s="196">
        <f t="shared" si="68"/>
        <v>-2560.8057208380815</v>
      </c>
      <c r="AV67" s="196">
        <f t="shared" si="68"/>
        <v>-2586.4137780464625</v>
      </c>
      <c r="AW67" s="196">
        <f t="shared" si="68"/>
        <v>-2612.2779158269268</v>
      </c>
      <c r="AX67" s="196">
        <f t="shared" si="68"/>
        <v>-2638.4006949851973</v>
      </c>
      <c r="AY67" s="196">
        <f t="shared" si="68"/>
        <v>-2664.7847019350475</v>
      </c>
      <c r="AZ67" s="196">
        <f t="shared" si="68"/>
        <v>-2691.432548954399</v>
      </c>
      <c r="BA67" s="196">
        <f t="shared" si="68"/>
        <v>-2718.3468744439433</v>
      </c>
      <c r="BB67" s="196">
        <f t="shared" si="68"/>
        <v>-2745.5303431883831</v>
      </c>
      <c r="BC67" s="196">
        <f t="shared" si="68"/>
        <v>-2772.9856466202655</v>
      </c>
      <c r="BD67" s="196">
        <f t="shared" si="68"/>
        <v>-2800.7155030864678</v>
      </c>
      <c r="BE67" s="196">
        <f t="shared" si="68"/>
        <v>-2828.7226581173327</v>
      </c>
      <c r="BF67" s="196">
        <f t="shared" si="68"/>
        <v>-2857.0098846985074</v>
      </c>
      <c r="BG67" s="196">
        <f t="shared" si="68"/>
        <v>-2885.5799835454918</v>
      </c>
      <c r="BH67" s="196">
        <f t="shared" si="68"/>
        <v>-2914.4357833809481</v>
      </c>
      <c r="BI67" s="196">
        <f t="shared" si="68"/>
        <v>-2943.5801412147566</v>
      </c>
      <c r="BJ67" s="196">
        <f t="shared" si="68"/>
        <v>-2973.0159426269038</v>
      </c>
      <c r="BK67" s="196">
        <f t="shared" si="68"/>
        <v>-3002.7461020531728</v>
      </c>
      <c r="BL67" s="196">
        <f t="shared" si="68"/>
        <v>-3032.7735630737043</v>
      </c>
      <c r="BM67" s="196">
        <f t="shared" si="68"/>
        <v>-3063.1012987044405</v>
      </c>
      <c r="BN67" s="196">
        <f t="shared" si="68"/>
        <v>-3093.7323116914858</v>
      </c>
      <c r="BO67" s="196">
        <f t="shared" si="68"/>
        <v>-3124.6696348084006</v>
      </c>
      <c r="BP67" s="196">
        <f t="shared" si="68"/>
        <v>-3155.9163311564853</v>
      </c>
      <c r="BQ67" s="196">
        <f t="shared" si="68"/>
        <v>-3187.4754944680508</v>
      </c>
      <c r="BR67" s="196">
        <f t="shared" si="68"/>
        <v>-3219.3502494127297</v>
      </c>
      <c r="BS67" s="196">
        <f t="shared" si="68"/>
        <v>-3251.5437519068573</v>
      </c>
      <c r="BT67" s="196">
        <f t="shared" si="68"/>
        <v>-3284.059189425926</v>
      </c>
      <c r="BU67" s="196">
        <f t="shared" si="68"/>
        <v>-3316.8997813201859</v>
      </c>
      <c r="BV67" s="196">
        <f t="shared" ref="BV67:DT67" si="69">IF(BV73&gt;0,0,BV74-BV64)</f>
        <v>-3350.0687791333867</v>
      </c>
      <c r="BW67" s="196">
        <f t="shared" si="69"/>
        <v>-3383.5694669247214</v>
      </c>
      <c r="BX67" s="196">
        <f t="shared" si="69"/>
        <v>-3417.4051615939679</v>
      </c>
      <c r="BY67" s="196">
        <f t="shared" si="69"/>
        <v>-3451.5792132099086</v>
      </c>
      <c r="BZ67" s="196">
        <f t="shared" si="69"/>
        <v>-3486.0950053420074</v>
      </c>
      <c r="CA67" s="196">
        <f t="shared" si="69"/>
        <v>-3520.9559553954277</v>
      </c>
      <c r="CB67" s="196">
        <f t="shared" si="69"/>
        <v>-3556.1655149493818</v>
      </c>
      <c r="CC67" s="196">
        <f t="shared" si="69"/>
        <v>-3591.7271700988749</v>
      </c>
      <c r="CD67" s="196">
        <f t="shared" si="69"/>
        <v>-3627.6444417998646</v>
      </c>
      <c r="CE67" s="196">
        <f t="shared" si="69"/>
        <v>-3663.9208862178621</v>
      </c>
      <c r="CF67" s="196">
        <f t="shared" si="69"/>
        <v>-3700.5600950800417</v>
      </c>
      <c r="CG67" s="196">
        <f t="shared" si="69"/>
        <v>-3737.5656960308424</v>
      </c>
      <c r="CH67" s="196">
        <f t="shared" si="69"/>
        <v>-3774.9413529911508</v>
      </c>
      <c r="CI67" s="196">
        <f t="shared" si="69"/>
        <v>-3812.690766521062</v>
      </c>
      <c r="CJ67" s="196">
        <f t="shared" si="69"/>
        <v>-3850.8176741862717</v>
      </c>
      <c r="CK67" s="196">
        <f t="shared" si="69"/>
        <v>-3889.325850928135</v>
      </c>
      <c r="CL67" s="196">
        <f t="shared" si="69"/>
        <v>-3928.2191094374157</v>
      </c>
      <c r="CM67" s="196">
        <f t="shared" si="69"/>
        <v>-3967.5013005317905</v>
      </c>
      <c r="CN67" s="196">
        <f t="shared" si="69"/>
        <v>-4007.1763135371093</v>
      </c>
      <c r="CO67" s="196">
        <f t="shared" si="69"/>
        <v>-4047.2480766724802</v>
      </c>
      <c r="CP67" s="196">
        <f t="shared" si="69"/>
        <v>-4087.7205574392046</v>
      </c>
      <c r="CQ67" s="196">
        <f t="shared" si="69"/>
        <v>-4128.5977630135967</v>
      </c>
      <c r="CR67" s="196">
        <f t="shared" si="69"/>
        <v>-4169.8837406437324</v>
      </c>
      <c r="CS67" s="196">
        <f t="shared" si="69"/>
        <v>-4211.5825780501709</v>
      </c>
      <c r="CT67" s="196">
        <f t="shared" si="69"/>
        <v>-4253.6984038306709</v>
      </c>
      <c r="CU67" s="196">
        <f t="shared" si="69"/>
        <v>-4296.2353878689773</v>
      </c>
      <c r="CV67" s="196">
        <f t="shared" si="69"/>
        <v>-4339.1977417476683</v>
      </c>
      <c r="CW67" s="196">
        <f t="shared" si="69"/>
        <v>-4382.5897191651438</v>
      </c>
      <c r="CX67" s="196">
        <f t="shared" si="69"/>
        <v>-4426.415616356795</v>
      </c>
      <c r="CY67" s="196">
        <f t="shared" si="69"/>
        <v>-4470.6797725203633</v>
      </c>
      <c r="CZ67" s="196">
        <f t="shared" si="69"/>
        <v>-4515.3865702455678</v>
      </c>
      <c r="DA67" s="196">
        <f t="shared" si="69"/>
        <v>-4560.5404359480235</v>
      </c>
      <c r="DB67" s="196">
        <f t="shared" si="69"/>
        <v>-4606.145840307503</v>
      </c>
      <c r="DC67" s="196">
        <f t="shared" si="69"/>
        <v>-4652.2072987105785</v>
      </c>
      <c r="DD67" s="196">
        <f t="shared" si="69"/>
        <v>-4698.7293716976837</v>
      </c>
      <c r="DE67" s="196">
        <f t="shared" si="69"/>
        <v>-4745.7166654146622</v>
      </c>
      <c r="DF67" s="196">
        <f t="shared" si="69"/>
        <v>-4793.1738320688073</v>
      </c>
      <c r="DG67" s="196">
        <f t="shared" si="69"/>
        <v>-4841.1055703894945</v>
      </c>
      <c r="DH67" s="196">
        <f t="shared" si="69"/>
        <v>-4889.5166260933893</v>
      </c>
      <c r="DI67" s="196">
        <f t="shared" si="69"/>
        <v>-4938.4117923543254</v>
      </c>
      <c r="DJ67" s="196">
        <f t="shared" si="69"/>
        <v>-4987.7959102778677</v>
      </c>
      <c r="DK67" s="196">
        <f t="shared" si="69"/>
        <v>-5037.6738693806456</v>
      </c>
      <c r="DL67" s="196">
        <f t="shared" si="69"/>
        <v>-5088.0506080744526</v>
      </c>
      <c r="DM67" s="196">
        <f t="shared" si="69"/>
        <v>-5138.9311141551971</v>
      </c>
      <c r="DN67" s="196">
        <f t="shared" si="69"/>
        <v>-5190.3204252967498</v>
      </c>
      <c r="DO67" s="196">
        <f t="shared" si="69"/>
        <v>-5242.2236295497187</v>
      </c>
      <c r="DP67" s="196">
        <f t="shared" si="69"/>
        <v>-5294.6458658452157</v>
      </c>
      <c r="DQ67" s="196">
        <f t="shared" si="69"/>
        <v>-5347.5923245036665</v>
      </c>
      <c r="DR67" s="196">
        <f t="shared" si="69"/>
        <v>-5401.0682477487044</v>
      </c>
      <c r="DS67" s="196">
        <f t="shared" si="69"/>
        <v>-5455.0789302261892</v>
      </c>
      <c r="DT67" s="196">
        <f t="shared" si="69"/>
        <v>-5509.6297195284515</v>
      </c>
    </row>
    <row r="68" spans="2:124" hidden="1" outlineLevel="1">
      <c r="B68" t="s">
        <v>90</v>
      </c>
      <c r="F68" s="196">
        <f t="shared" ref="F68:BQ68" si="70">IF(F73&gt;0,F73,0)-F65</f>
        <v>0</v>
      </c>
      <c r="G68" s="196">
        <f t="shared" si="70"/>
        <v>0</v>
      </c>
      <c r="H68" s="196">
        <f t="shared" si="70"/>
        <v>0</v>
      </c>
      <c r="I68" s="196">
        <f t="shared" si="70"/>
        <v>0</v>
      </c>
      <c r="J68" s="196">
        <f t="shared" si="70"/>
        <v>0</v>
      </c>
      <c r="K68" s="196">
        <f t="shared" si="70"/>
        <v>34392.161911682953</v>
      </c>
      <c r="L68" s="196">
        <f t="shared" si="70"/>
        <v>0</v>
      </c>
      <c r="M68" s="196">
        <f t="shared" si="70"/>
        <v>0</v>
      </c>
      <c r="N68" s="196">
        <f t="shared" si="70"/>
        <v>31456.786239128327</v>
      </c>
      <c r="O68" s="196">
        <f t="shared" si="70"/>
        <v>0</v>
      </c>
      <c r="P68" s="196">
        <f t="shared" si="70"/>
        <v>0</v>
      </c>
      <c r="Q68" s="196">
        <f t="shared" si="70"/>
        <v>3082.0307977564589</v>
      </c>
      <c r="R68" s="196">
        <f t="shared" si="70"/>
        <v>0</v>
      </c>
      <c r="S68" s="196">
        <f t="shared" si="70"/>
        <v>0</v>
      </c>
      <c r="T68" s="196">
        <f t="shared" si="70"/>
        <v>49733.845355118938</v>
      </c>
      <c r="U68" s="196">
        <f t="shared" si="70"/>
        <v>0</v>
      </c>
      <c r="V68" s="196">
        <f t="shared" si="70"/>
        <v>0</v>
      </c>
      <c r="W68" s="196">
        <f t="shared" si="70"/>
        <v>46028.413832328275</v>
      </c>
      <c r="X68" s="196">
        <f t="shared" si="70"/>
        <v>0</v>
      </c>
      <c r="Y68" s="196">
        <f t="shared" si="70"/>
        <v>0</v>
      </c>
      <c r="Z68" s="196">
        <f t="shared" si="70"/>
        <v>44339.904714186363</v>
      </c>
      <c r="AA68" s="196">
        <f t="shared" si="70"/>
        <v>0</v>
      </c>
      <c r="AB68" s="196">
        <f t="shared" si="70"/>
        <v>0</v>
      </c>
      <c r="AC68" s="196">
        <f t="shared" si="70"/>
        <v>148795.33147088884</v>
      </c>
      <c r="AD68" s="196">
        <f t="shared" si="70"/>
        <v>39371.693251180281</v>
      </c>
      <c r="AE68" s="196">
        <f t="shared" si="70"/>
        <v>0</v>
      </c>
      <c r="AF68" s="196">
        <f t="shared" si="70"/>
        <v>9906.224885055808</v>
      </c>
      <c r="AG68" s="196">
        <f t="shared" si="70"/>
        <v>0</v>
      </c>
      <c r="AH68" s="196">
        <f t="shared" si="70"/>
        <v>0</v>
      </c>
      <c r="AI68" s="196">
        <f t="shared" si="70"/>
        <v>0</v>
      </c>
      <c r="AJ68" s="196">
        <f t="shared" si="70"/>
        <v>0</v>
      </c>
      <c r="AK68" s="196">
        <f t="shared" si="70"/>
        <v>0</v>
      </c>
      <c r="AL68" s="196">
        <f t="shared" si="70"/>
        <v>0</v>
      </c>
      <c r="AM68" s="196">
        <f t="shared" si="70"/>
        <v>0</v>
      </c>
      <c r="AN68" s="196">
        <f t="shared" si="70"/>
        <v>0</v>
      </c>
      <c r="AO68" s="196">
        <f t="shared" si="70"/>
        <v>0</v>
      </c>
      <c r="AP68" s="196">
        <f t="shared" si="70"/>
        <v>0</v>
      </c>
      <c r="AQ68" s="196">
        <f t="shared" si="70"/>
        <v>0</v>
      </c>
      <c r="AR68" s="196">
        <f t="shared" si="70"/>
        <v>0</v>
      </c>
      <c r="AS68" s="196">
        <f t="shared" si="70"/>
        <v>0</v>
      </c>
      <c r="AT68" s="196">
        <f t="shared" si="70"/>
        <v>0</v>
      </c>
      <c r="AU68" s="196">
        <f t="shared" si="70"/>
        <v>0</v>
      </c>
      <c r="AV68" s="196">
        <f t="shared" si="70"/>
        <v>0</v>
      </c>
      <c r="AW68" s="196">
        <f t="shared" si="70"/>
        <v>0</v>
      </c>
      <c r="AX68" s="196">
        <f t="shared" si="70"/>
        <v>0</v>
      </c>
      <c r="AY68" s="196">
        <f t="shared" si="70"/>
        <v>0</v>
      </c>
      <c r="AZ68" s="196">
        <f t="shared" si="70"/>
        <v>0</v>
      </c>
      <c r="BA68" s="196">
        <f t="shared" si="70"/>
        <v>0</v>
      </c>
      <c r="BB68" s="196">
        <f t="shared" si="70"/>
        <v>0</v>
      </c>
      <c r="BC68" s="196">
        <f t="shared" si="70"/>
        <v>0</v>
      </c>
      <c r="BD68" s="196">
        <f t="shared" si="70"/>
        <v>0</v>
      </c>
      <c r="BE68" s="196">
        <f t="shared" si="70"/>
        <v>0</v>
      </c>
      <c r="BF68" s="196">
        <f t="shared" si="70"/>
        <v>0</v>
      </c>
      <c r="BG68" s="196">
        <f t="shared" si="70"/>
        <v>0</v>
      </c>
      <c r="BH68" s="196">
        <f t="shared" si="70"/>
        <v>0</v>
      </c>
      <c r="BI68" s="196">
        <f t="shared" si="70"/>
        <v>0</v>
      </c>
      <c r="BJ68" s="196">
        <f t="shared" si="70"/>
        <v>0</v>
      </c>
      <c r="BK68" s="196">
        <f t="shared" si="70"/>
        <v>0</v>
      </c>
      <c r="BL68" s="196">
        <f t="shared" si="70"/>
        <v>0</v>
      </c>
      <c r="BM68" s="196">
        <f t="shared" si="70"/>
        <v>0</v>
      </c>
      <c r="BN68" s="196">
        <f t="shared" si="70"/>
        <v>0</v>
      </c>
      <c r="BO68" s="196">
        <f t="shared" si="70"/>
        <v>0</v>
      </c>
      <c r="BP68" s="196">
        <f t="shared" si="70"/>
        <v>0</v>
      </c>
      <c r="BQ68" s="196">
        <f t="shared" si="70"/>
        <v>0</v>
      </c>
      <c r="BR68" s="196">
        <f t="shared" ref="BR68:DT68" si="71">IF(BR73&gt;0,BR73,0)-BR65</f>
        <v>0</v>
      </c>
      <c r="BS68" s="196">
        <f t="shared" si="71"/>
        <v>0</v>
      </c>
      <c r="BT68" s="196">
        <f t="shared" si="71"/>
        <v>0</v>
      </c>
      <c r="BU68" s="196">
        <f t="shared" si="71"/>
        <v>0</v>
      </c>
      <c r="BV68" s="196">
        <f t="shared" si="71"/>
        <v>0</v>
      </c>
      <c r="BW68" s="196">
        <f t="shared" si="71"/>
        <v>0</v>
      </c>
      <c r="BX68" s="196">
        <f t="shared" si="71"/>
        <v>0</v>
      </c>
      <c r="BY68" s="196">
        <f t="shared" si="71"/>
        <v>0</v>
      </c>
      <c r="BZ68" s="196">
        <f t="shared" si="71"/>
        <v>0</v>
      </c>
      <c r="CA68" s="196">
        <f t="shared" si="71"/>
        <v>0</v>
      </c>
      <c r="CB68" s="196">
        <f t="shared" si="71"/>
        <v>0</v>
      </c>
      <c r="CC68" s="196">
        <f t="shared" si="71"/>
        <v>0</v>
      </c>
      <c r="CD68" s="196">
        <f t="shared" si="71"/>
        <v>0</v>
      </c>
      <c r="CE68" s="196">
        <f t="shared" si="71"/>
        <v>0</v>
      </c>
      <c r="CF68" s="196">
        <f t="shared" si="71"/>
        <v>0</v>
      </c>
      <c r="CG68" s="196">
        <f t="shared" si="71"/>
        <v>0</v>
      </c>
      <c r="CH68" s="196">
        <f t="shared" si="71"/>
        <v>0</v>
      </c>
      <c r="CI68" s="196">
        <f t="shared" si="71"/>
        <v>0</v>
      </c>
      <c r="CJ68" s="196">
        <f t="shared" si="71"/>
        <v>0</v>
      </c>
      <c r="CK68" s="196">
        <f t="shared" si="71"/>
        <v>0</v>
      </c>
      <c r="CL68" s="196">
        <f t="shared" si="71"/>
        <v>0</v>
      </c>
      <c r="CM68" s="196">
        <f t="shared" si="71"/>
        <v>0</v>
      </c>
      <c r="CN68" s="196">
        <f t="shared" si="71"/>
        <v>0</v>
      </c>
      <c r="CO68" s="196">
        <f t="shared" si="71"/>
        <v>0</v>
      </c>
      <c r="CP68" s="196">
        <f t="shared" si="71"/>
        <v>0</v>
      </c>
      <c r="CQ68" s="196">
        <f t="shared" si="71"/>
        <v>0</v>
      </c>
      <c r="CR68" s="196">
        <f t="shared" si="71"/>
        <v>0</v>
      </c>
      <c r="CS68" s="196">
        <f t="shared" si="71"/>
        <v>0</v>
      </c>
      <c r="CT68" s="196">
        <f t="shared" si="71"/>
        <v>0</v>
      </c>
      <c r="CU68" s="196">
        <f t="shared" si="71"/>
        <v>0</v>
      </c>
      <c r="CV68" s="196">
        <f t="shared" si="71"/>
        <v>0</v>
      </c>
      <c r="CW68" s="196">
        <f t="shared" si="71"/>
        <v>0</v>
      </c>
      <c r="CX68" s="196">
        <f t="shared" si="71"/>
        <v>0</v>
      </c>
      <c r="CY68" s="196">
        <f t="shared" si="71"/>
        <v>0</v>
      </c>
      <c r="CZ68" s="196">
        <f t="shared" si="71"/>
        <v>0</v>
      </c>
      <c r="DA68" s="196">
        <f t="shared" si="71"/>
        <v>0</v>
      </c>
      <c r="DB68" s="196">
        <f t="shared" si="71"/>
        <v>0</v>
      </c>
      <c r="DC68" s="196">
        <f t="shared" si="71"/>
        <v>0</v>
      </c>
      <c r="DD68" s="196">
        <f t="shared" si="71"/>
        <v>0</v>
      </c>
      <c r="DE68" s="196">
        <f t="shared" si="71"/>
        <v>0</v>
      </c>
      <c r="DF68" s="196">
        <f t="shared" si="71"/>
        <v>0</v>
      </c>
      <c r="DG68" s="196">
        <f t="shared" si="71"/>
        <v>0</v>
      </c>
      <c r="DH68" s="196">
        <f t="shared" si="71"/>
        <v>0</v>
      </c>
      <c r="DI68" s="196">
        <f t="shared" si="71"/>
        <v>0</v>
      </c>
      <c r="DJ68" s="196">
        <f t="shared" si="71"/>
        <v>0</v>
      </c>
      <c r="DK68" s="196">
        <f t="shared" si="71"/>
        <v>0</v>
      </c>
      <c r="DL68" s="196">
        <f t="shared" si="71"/>
        <v>0</v>
      </c>
      <c r="DM68" s="196">
        <f t="shared" si="71"/>
        <v>0</v>
      </c>
      <c r="DN68" s="196">
        <f t="shared" si="71"/>
        <v>0</v>
      </c>
      <c r="DO68" s="196">
        <f t="shared" si="71"/>
        <v>0</v>
      </c>
      <c r="DP68" s="196">
        <f t="shared" si="71"/>
        <v>0</v>
      </c>
      <c r="DQ68" s="196">
        <f t="shared" si="71"/>
        <v>0</v>
      </c>
      <c r="DR68" s="196">
        <f t="shared" si="71"/>
        <v>0</v>
      </c>
      <c r="DS68" s="196">
        <f t="shared" si="71"/>
        <v>0</v>
      </c>
      <c r="DT68" s="196">
        <f t="shared" si="71"/>
        <v>0</v>
      </c>
    </row>
    <row r="69" spans="2:124" hidden="1" outlineLevel="1">
      <c r="F69" s="196"/>
    </row>
    <row r="70" spans="2:124" hidden="1" outlineLevel="1">
      <c r="B70" s="23" t="s">
        <v>91</v>
      </c>
      <c r="F70" s="196"/>
    </row>
    <row r="71" spans="2:124" hidden="1" outlineLevel="1">
      <c r="B71" s="329" t="s">
        <v>92</v>
      </c>
      <c r="C71" s="329"/>
      <c r="D71" s="329"/>
      <c r="E71" s="329"/>
      <c r="F71" s="330">
        <f t="shared" ref="F71:P71" si="72">IF(F73&gt;0,0,F73)</f>
        <v>0</v>
      </c>
      <c r="G71" s="330">
        <f t="shared" si="72"/>
        <v>0</v>
      </c>
      <c r="H71" s="330">
        <f t="shared" si="72"/>
        <v>-96370.650173515955</v>
      </c>
      <c r="I71" s="330">
        <f t="shared" si="72"/>
        <v>-43033.872466930647</v>
      </c>
      <c r="J71" s="330">
        <f t="shared" si="72"/>
        <v>-20779.45338521144</v>
      </c>
      <c r="K71" s="330">
        <f t="shared" si="72"/>
        <v>0</v>
      </c>
      <c r="L71" s="330">
        <f t="shared" si="72"/>
        <v>-46099.134148801895</v>
      </c>
      <c r="M71" s="330">
        <f t="shared" si="72"/>
        <v>-19521.272842234735</v>
      </c>
      <c r="N71" s="330">
        <f t="shared" si="72"/>
        <v>0</v>
      </c>
      <c r="O71" s="330">
        <f t="shared" si="72"/>
        <v>-30012.19535823042</v>
      </c>
      <c r="P71" s="330">
        <f t="shared" si="72"/>
        <v>-34554.205332773781</v>
      </c>
      <c r="Q71" s="330">
        <f>IF(Q73&gt;0,0,Q73)</f>
        <v>0</v>
      </c>
      <c r="R71" s="330">
        <f t="shared" ref="R71:CC71" si="73">IF(R73&gt;0,0,R73)</f>
        <v>-66310.42020123449</v>
      </c>
      <c r="S71" s="330">
        <f t="shared" si="73"/>
        <v>-27000.285236492557</v>
      </c>
      <c r="T71" s="330">
        <f t="shared" si="73"/>
        <v>0</v>
      </c>
      <c r="U71" s="330">
        <f t="shared" si="73"/>
        <v>-56863.603507439715</v>
      </c>
      <c r="V71" s="330">
        <f t="shared" si="73"/>
        <v>-20733.041311209876</v>
      </c>
      <c r="W71" s="330">
        <f t="shared" si="73"/>
        <v>0</v>
      </c>
      <c r="X71" s="330">
        <f t="shared" si="73"/>
        <v>-50373.241458132157</v>
      </c>
      <c r="Y71" s="330">
        <f t="shared" si="73"/>
        <v>-25828.484772890359</v>
      </c>
      <c r="Z71" s="330">
        <f t="shared" si="73"/>
        <v>0</v>
      </c>
      <c r="AA71" s="330">
        <f t="shared" si="73"/>
        <v>-43883.31531412957</v>
      </c>
      <c r="AB71" s="330">
        <f t="shared" si="73"/>
        <v>-44279.286717270988</v>
      </c>
      <c r="AC71" s="330">
        <f t="shared" si="73"/>
        <v>0</v>
      </c>
      <c r="AD71" s="330">
        <f t="shared" si="73"/>
        <v>0</v>
      </c>
      <c r="AE71" s="330">
        <f t="shared" si="73"/>
        <v>-3232.8867592922597</v>
      </c>
      <c r="AF71" s="330">
        <f t="shared" si="73"/>
        <v>0</v>
      </c>
      <c r="AG71" s="330">
        <f t="shared" si="73"/>
        <v>-3082.2718780346208</v>
      </c>
      <c r="AH71" s="330">
        <f t="shared" si="73"/>
        <v>-3071.1538468149656</v>
      </c>
      <c r="AI71" s="330">
        <f t="shared" si="73"/>
        <v>-3059.9246352831278</v>
      </c>
      <c r="AJ71" s="330">
        <f t="shared" si="73"/>
        <v>-3048.5831316360791</v>
      </c>
      <c r="AK71" s="330">
        <f t="shared" si="73"/>
        <v>-3037.1282129523133</v>
      </c>
      <c r="AL71" s="330">
        <f t="shared" si="73"/>
        <v>-3025.5587450818375</v>
      </c>
      <c r="AM71" s="330">
        <f t="shared" si="73"/>
        <v>-3013.873582532673</v>
      </c>
      <c r="AN71" s="330">
        <f t="shared" si="73"/>
        <v>-3002.0715683580038</v>
      </c>
      <c r="AO71" s="330">
        <f t="shared" si="73"/>
        <v>-372.05547129159913</v>
      </c>
      <c r="AP71" s="330">
        <f t="shared" si="73"/>
        <v>-2436.5187760045092</v>
      </c>
      <c r="AQ71" s="330">
        <f t="shared" si="73"/>
        <v>-2460.8839637645333</v>
      </c>
      <c r="AR71" s="330">
        <f t="shared" si="73"/>
        <v>-2485.4928034021968</v>
      </c>
      <c r="AS71" s="330">
        <f t="shared" si="73"/>
        <v>-2510.3477314362235</v>
      </c>
      <c r="AT71" s="330">
        <f t="shared" si="73"/>
        <v>-2535.4512087505746</v>
      </c>
      <c r="AU71" s="330">
        <f t="shared" si="73"/>
        <v>-2560.8057208380842</v>
      </c>
      <c r="AV71" s="330">
        <f t="shared" si="73"/>
        <v>-2586.4137780464689</v>
      </c>
      <c r="AW71" s="330">
        <f t="shared" si="73"/>
        <v>-2612.2779158269295</v>
      </c>
      <c r="AX71" s="330">
        <f t="shared" si="73"/>
        <v>-2638.4006949851864</v>
      </c>
      <c r="AY71" s="330">
        <f t="shared" si="73"/>
        <v>-2664.7847019350584</v>
      </c>
      <c r="AZ71" s="330">
        <f t="shared" si="73"/>
        <v>-2691.4325489543835</v>
      </c>
      <c r="BA71" s="330">
        <f t="shared" si="73"/>
        <v>-2718.3468744439424</v>
      </c>
      <c r="BB71" s="330">
        <f t="shared" si="73"/>
        <v>-2745.5303431883949</v>
      </c>
      <c r="BC71" s="330">
        <f t="shared" si="73"/>
        <v>-2772.9856466202773</v>
      </c>
      <c r="BD71" s="330">
        <f t="shared" si="73"/>
        <v>-2800.7155030864687</v>
      </c>
      <c r="BE71" s="330">
        <f t="shared" si="73"/>
        <v>-2828.7226581173491</v>
      </c>
      <c r="BF71" s="330">
        <f t="shared" si="73"/>
        <v>-2857.0098846984965</v>
      </c>
      <c r="BG71" s="330">
        <f t="shared" si="73"/>
        <v>-2885.5799835454973</v>
      </c>
      <c r="BH71" s="330">
        <f t="shared" si="73"/>
        <v>-2914.4357833809199</v>
      </c>
      <c r="BI71" s="330">
        <f t="shared" si="73"/>
        <v>-2943.580141214743</v>
      </c>
      <c r="BJ71" s="330">
        <f t="shared" si="73"/>
        <v>-2973.0159426268765</v>
      </c>
      <c r="BK71" s="330">
        <f t="shared" si="73"/>
        <v>-3002.7461020531837</v>
      </c>
      <c r="BL71" s="330">
        <f t="shared" si="73"/>
        <v>-3032.7735630736815</v>
      </c>
      <c r="BM71" s="330">
        <f t="shared" si="73"/>
        <v>-3063.1012987044651</v>
      </c>
      <c r="BN71" s="330">
        <f t="shared" si="73"/>
        <v>-3093.7323116914986</v>
      </c>
      <c r="BO71" s="330">
        <f t="shared" si="73"/>
        <v>-3124.6696348083924</v>
      </c>
      <c r="BP71" s="330">
        <f t="shared" si="73"/>
        <v>-3155.9163311564989</v>
      </c>
      <c r="BQ71" s="330">
        <f t="shared" si="73"/>
        <v>-3187.4754944680435</v>
      </c>
      <c r="BR71" s="330">
        <f t="shared" si="73"/>
        <v>-3219.3502494127124</v>
      </c>
      <c r="BS71" s="330">
        <f t="shared" si="73"/>
        <v>-3251.5437519068673</v>
      </c>
      <c r="BT71" s="330">
        <f t="shared" si="73"/>
        <v>-3284.0591894258987</v>
      </c>
      <c r="BU71" s="330">
        <f t="shared" si="73"/>
        <v>-3316.8997813201868</v>
      </c>
      <c r="BV71" s="330">
        <f t="shared" si="73"/>
        <v>-3350.0687791333876</v>
      </c>
      <c r="BW71" s="330">
        <f t="shared" si="73"/>
        <v>-3383.5694669247323</v>
      </c>
      <c r="BX71" s="330">
        <f t="shared" si="73"/>
        <v>-3417.4051615939397</v>
      </c>
      <c r="BY71" s="330">
        <f t="shared" si="73"/>
        <v>-3451.5792132099241</v>
      </c>
      <c r="BZ71" s="330">
        <f t="shared" si="73"/>
        <v>-3486.0950053420156</v>
      </c>
      <c r="CA71" s="330">
        <f t="shared" si="73"/>
        <v>-3520.955955395405</v>
      </c>
      <c r="CB71" s="330">
        <f t="shared" si="73"/>
        <v>-3556.1655149493699</v>
      </c>
      <c r="CC71" s="330">
        <f t="shared" si="73"/>
        <v>-3591.7271700988849</v>
      </c>
      <c r="CD71" s="330">
        <f t="shared" ref="CD71:DT71" si="74">IF(CD73&gt;0,0,CD73)</f>
        <v>-3627.6444417998855</v>
      </c>
      <c r="CE71" s="330">
        <f t="shared" si="74"/>
        <v>-3663.9208862178466</v>
      </c>
      <c r="CF71" s="330">
        <f t="shared" si="74"/>
        <v>-3700.560095080039</v>
      </c>
      <c r="CG71" s="330">
        <f t="shared" si="74"/>
        <v>-3737.5656960308233</v>
      </c>
      <c r="CH71" s="330">
        <f t="shared" si="74"/>
        <v>-3774.9413529911772</v>
      </c>
      <c r="CI71" s="330">
        <f t="shared" si="74"/>
        <v>-3812.6907665210847</v>
      </c>
      <c r="CJ71" s="330">
        <f t="shared" si="74"/>
        <v>-3850.8176741862671</v>
      </c>
      <c r="CK71" s="330">
        <f t="shared" si="74"/>
        <v>-3889.3258509281468</v>
      </c>
      <c r="CL71" s="330">
        <f t="shared" si="74"/>
        <v>-3928.2191094374184</v>
      </c>
      <c r="CM71" s="330">
        <f t="shared" si="74"/>
        <v>-3967.5013005317805</v>
      </c>
      <c r="CN71" s="330">
        <f t="shared" si="74"/>
        <v>-4007.1763135370993</v>
      </c>
      <c r="CO71" s="330">
        <f t="shared" si="74"/>
        <v>-4047.2480766724648</v>
      </c>
      <c r="CP71" s="330">
        <f t="shared" si="74"/>
        <v>-4087.7205574391783</v>
      </c>
      <c r="CQ71" s="330">
        <f t="shared" si="74"/>
        <v>-4128.5977630135758</v>
      </c>
      <c r="CR71" s="330">
        <f t="shared" si="74"/>
        <v>-4169.8837406437478</v>
      </c>
      <c r="CS71" s="330">
        <f t="shared" si="74"/>
        <v>-4211.5825780501864</v>
      </c>
      <c r="CT71" s="330">
        <f t="shared" si="74"/>
        <v>-4253.6984038306518</v>
      </c>
      <c r="CU71" s="330">
        <f t="shared" si="74"/>
        <v>-4296.2353878689892</v>
      </c>
      <c r="CV71" s="330">
        <f t="shared" si="74"/>
        <v>-4339.1977417476528</v>
      </c>
      <c r="CW71" s="330">
        <f t="shared" si="74"/>
        <v>-4382.5897191651375</v>
      </c>
      <c r="CX71" s="330">
        <f t="shared" si="74"/>
        <v>-4426.4156163568159</v>
      </c>
      <c r="CY71" s="330">
        <f t="shared" si="74"/>
        <v>-4470.6797725203533</v>
      </c>
      <c r="CZ71" s="330">
        <f t="shared" si="74"/>
        <v>-4515.3865702455414</v>
      </c>
      <c r="DA71" s="330">
        <f t="shared" si="74"/>
        <v>-4560.5404359480135</v>
      </c>
      <c r="DB71" s="330">
        <f t="shared" si="74"/>
        <v>-4606.1458403075148</v>
      </c>
      <c r="DC71" s="330">
        <f t="shared" si="74"/>
        <v>-4652.2072987105703</v>
      </c>
      <c r="DD71" s="330">
        <f t="shared" si="74"/>
        <v>-4698.729371697661</v>
      </c>
      <c r="DE71" s="330">
        <f t="shared" si="74"/>
        <v>-4745.7166654146813</v>
      </c>
      <c r="DF71" s="330">
        <f t="shared" si="74"/>
        <v>-4793.1738320688028</v>
      </c>
      <c r="DG71" s="330">
        <f t="shared" si="74"/>
        <v>-4841.1055703894899</v>
      </c>
      <c r="DH71" s="330">
        <f t="shared" si="74"/>
        <v>-4889.5166260933975</v>
      </c>
      <c r="DI71" s="330">
        <f t="shared" si="74"/>
        <v>-4938.4117923543026</v>
      </c>
      <c r="DJ71" s="330">
        <f t="shared" si="74"/>
        <v>-4987.7959102778614</v>
      </c>
      <c r="DK71" s="330">
        <f t="shared" si="74"/>
        <v>-5037.6738693806392</v>
      </c>
      <c r="DL71" s="330">
        <f t="shared" si="74"/>
        <v>-5088.0506080744808</v>
      </c>
      <c r="DM71" s="330">
        <f t="shared" si="74"/>
        <v>-5138.9311141552107</v>
      </c>
      <c r="DN71" s="330">
        <f t="shared" si="74"/>
        <v>-5190.3204252967435</v>
      </c>
      <c r="DO71" s="330">
        <f t="shared" si="74"/>
        <v>-5242.2236295496778</v>
      </c>
      <c r="DP71" s="330">
        <f t="shared" si="74"/>
        <v>-5294.6458658451656</v>
      </c>
      <c r="DQ71" s="330">
        <f t="shared" si="74"/>
        <v>-5347.5923245036875</v>
      </c>
      <c r="DR71" s="330">
        <f t="shared" si="74"/>
        <v>-5401.0682477486944</v>
      </c>
      <c r="DS71" s="330">
        <f t="shared" si="74"/>
        <v>-5455.0789302262283</v>
      </c>
      <c r="DT71" s="330">
        <f t="shared" si="74"/>
        <v>-5509.6297195284087</v>
      </c>
    </row>
    <row r="72" spans="2:124" hidden="1" outlineLevel="1">
      <c r="B72" s="329" t="s">
        <v>93</v>
      </c>
      <c r="C72" s="329"/>
      <c r="D72" s="329"/>
      <c r="E72" s="329"/>
      <c r="F72" s="330">
        <f t="shared" ref="F72:BQ72" si="75">IF(F75=0,0,IF(F73&gt;F75,F75,IF(F73&gt;0,F73,0)))</f>
        <v>0</v>
      </c>
      <c r="G72" s="330">
        <f t="shared" si="75"/>
        <v>0</v>
      </c>
      <c r="H72" s="330">
        <f t="shared" si="75"/>
        <v>0</v>
      </c>
      <c r="I72" s="330">
        <f t="shared" si="75"/>
        <v>0</v>
      </c>
      <c r="J72" s="330">
        <f t="shared" si="75"/>
        <v>0</v>
      </c>
      <c r="K72" s="330">
        <f t="shared" si="75"/>
        <v>34392.161911682953</v>
      </c>
      <c r="L72" s="330">
        <f t="shared" si="75"/>
        <v>0</v>
      </c>
      <c r="M72" s="330">
        <f t="shared" si="75"/>
        <v>0</v>
      </c>
      <c r="N72" s="330">
        <f t="shared" si="75"/>
        <v>31456.786239128327</v>
      </c>
      <c r="O72" s="330">
        <f t="shared" si="75"/>
        <v>0</v>
      </c>
      <c r="P72" s="330">
        <f t="shared" si="75"/>
        <v>0</v>
      </c>
      <c r="Q72" s="330">
        <f t="shared" si="75"/>
        <v>3082.0307977564589</v>
      </c>
      <c r="R72" s="330">
        <f t="shared" si="75"/>
        <v>0</v>
      </c>
      <c r="S72" s="330">
        <f t="shared" si="75"/>
        <v>0</v>
      </c>
      <c r="T72" s="330">
        <f t="shared" si="75"/>
        <v>49733.845355118938</v>
      </c>
      <c r="U72" s="330">
        <f t="shared" si="75"/>
        <v>0</v>
      </c>
      <c r="V72" s="330">
        <f t="shared" si="75"/>
        <v>0</v>
      </c>
      <c r="W72" s="330">
        <f t="shared" si="75"/>
        <v>46028.413832328275</v>
      </c>
      <c r="X72" s="330">
        <f t="shared" si="75"/>
        <v>0</v>
      </c>
      <c r="Y72" s="330">
        <f t="shared" si="75"/>
        <v>0</v>
      </c>
      <c r="Z72" s="330">
        <f t="shared" si="75"/>
        <v>44339.904714186363</v>
      </c>
      <c r="AA72" s="330">
        <f t="shared" si="75"/>
        <v>0</v>
      </c>
      <c r="AB72" s="330">
        <f t="shared" si="75"/>
        <v>0</v>
      </c>
      <c r="AC72" s="330">
        <f t="shared" si="75"/>
        <v>148795.33147088884</v>
      </c>
      <c r="AD72" s="330">
        <f t="shared" si="75"/>
        <v>39371.693251180281</v>
      </c>
      <c r="AE72" s="330">
        <f t="shared" si="75"/>
        <v>0</v>
      </c>
      <c r="AF72" s="330">
        <f t="shared" si="75"/>
        <v>9906.224885055808</v>
      </c>
      <c r="AG72" s="330">
        <f t="shared" si="75"/>
        <v>0</v>
      </c>
      <c r="AH72" s="330">
        <f t="shared" si="75"/>
        <v>0</v>
      </c>
      <c r="AI72" s="330">
        <f t="shared" si="75"/>
        <v>0</v>
      </c>
      <c r="AJ72" s="330">
        <f t="shared" si="75"/>
        <v>0</v>
      </c>
      <c r="AK72" s="330">
        <f t="shared" si="75"/>
        <v>0</v>
      </c>
      <c r="AL72" s="330">
        <f t="shared" si="75"/>
        <v>0</v>
      </c>
      <c r="AM72" s="330">
        <f t="shared" si="75"/>
        <v>0</v>
      </c>
      <c r="AN72" s="330">
        <f t="shared" si="75"/>
        <v>0</v>
      </c>
      <c r="AO72" s="330">
        <f t="shared" si="75"/>
        <v>0</v>
      </c>
      <c r="AP72" s="330">
        <f t="shared" si="75"/>
        <v>0</v>
      </c>
      <c r="AQ72" s="330">
        <f t="shared" si="75"/>
        <v>0</v>
      </c>
      <c r="AR72" s="330">
        <f t="shared" si="75"/>
        <v>0</v>
      </c>
      <c r="AS72" s="330">
        <f t="shared" si="75"/>
        <v>0</v>
      </c>
      <c r="AT72" s="330">
        <f t="shared" si="75"/>
        <v>0</v>
      </c>
      <c r="AU72" s="330">
        <f t="shared" si="75"/>
        <v>0</v>
      </c>
      <c r="AV72" s="330">
        <f t="shared" si="75"/>
        <v>0</v>
      </c>
      <c r="AW72" s="330">
        <f t="shared" si="75"/>
        <v>0</v>
      </c>
      <c r="AX72" s="330">
        <f t="shared" si="75"/>
        <v>0</v>
      </c>
      <c r="AY72" s="330">
        <f t="shared" si="75"/>
        <v>0</v>
      </c>
      <c r="AZ72" s="330">
        <f t="shared" si="75"/>
        <v>0</v>
      </c>
      <c r="BA72" s="330">
        <f t="shared" si="75"/>
        <v>0</v>
      </c>
      <c r="BB72" s="330">
        <f t="shared" si="75"/>
        <v>0</v>
      </c>
      <c r="BC72" s="330">
        <f t="shared" si="75"/>
        <v>0</v>
      </c>
      <c r="BD72" s="330">
        <f t="shared" si="75"/>
        <v>0</v>
      </c>
      <c r="BE72" s="330">
        <f t="shared" si="75"/>
        <v>0</v>
      </c>
      <c r="BF72" s="330">
        <f t="shared" si="75"/>
        <v>0</v>
      </c>
      <c r="BG72" s="330">
        <f t="shared" si="75"/>
        <v>0</v>
      </c>
      <c r="BH72" s="330">
        <f t="shared" si="75"/>
        <v>0</v>
      </c>
      <c r="BI72" s="330">
        <f t="shared" si="75"/>
        <v>0</v>
      </c>
      <c r="BJ72" s="330">
        <f t="shared" si="75"/>
        <v>0</v>
      </c>
      <c r="BK72" s="330">
        <f t="shared" si="75"/>
        <v>0</v>
      </c>
      <c r="BL72" s="330">
        <f t="shared" si="75"/>
        <v>0</v>
      </c>
      <c r="BM72" s="330">
        <f t="shared" si="75"/>
        <v>0</v>
      </c>
      <c r="BN72" s="330">
        <f t="shared" si="75"/>
        <v>0</v>
      </c>
      <c r="BO72" s="330">
        <f t="shared" si="75"/>
        <v>0</v>
      </c>
      <c r="BP72" s="330">
        <f t="shared" si="75"/>
        <v>0</v>
      </c>
      <c r="BQ72" s="330">
        <f t="shared" si="75"/>
        <v>0</v>
      </c>
      <c r="BR72" s="330">
        <f t="shared" ref="BR72:CW72" si="76">IF(BR75=0,0,IF(BR73&gt;BR75,BR75,IF(BR73&gt;0,BR73,0)))</f>
        <v>0</v>
      </c>
      <c r="BS72" s="330">
        <f t="shared" si="76"/>
        <v>0</v>
      </c>
      <c r="BT72" s="330">
        <f t="shared" si="76"/>
        <v>0</v>
      </c>
      <c r="BU72" s="330">
        <f t="shared" si="76"/>
        <v>0</v>
      </c>
      <c r="BV72" s="330">
        <f t="shared" si="76"/>
        <v>0</v>
      </c>
      <c r="BW72" s="330">
        <f t="shared" si="76"/>
        <v>0</v>
      </c>
      <c r="BX72" s="330">
        <f t="shared" si="76"/>
        <v>0</v>
      </c>
      <c r="BY72" s="330">
        <f t="shared" si="76"/>
        <v>0</v>
      </c>
      <c r="BZ72" s="330">
        <f t="shared" si="76"/>
        <v>0</v>
      </c>
      <c r="CA72" s="330">
        <f t="shared" si="76"/>
        <v>0</v>
      </c>
      <c r="CB72" s="330">
        <f t="shared" si="76"/>
        <v>0</v>
      </c>
      <c r="CC72" s="330">
        <f t="shared" si="76"/>
        <v>0</v>
      </c>
      <c r="CD72" s="330">
        <f t="shared" si="76"/>
        <v>0</v>
      </c>
      <c r="CE72" s="330">
        <f t="shared" si="76"/>
        <v>0</v>
      </c>
      <c r="CF72" s="330">
        <f t="shared" si="76"/>
        <v>0</v>
      </c>
      <c r="CG72" s="330">
        <f t="shared" si="76"/>
        <v>0</v>
      </c>
      <c r="CH72" s="330">
        <f t="shared" si="76"/>
        <v>0</v>
      </c>
      <c r="CI72" s="330">
        <f t="shared" si="76"/>
        <v>0</v>
      </c>
      <c r="CJ72" s="330">
        <f t="shared" si="76"/>
        <v>0</v>
      </c>
      <c r="CK72" s="330">
        <f t="shared" si="76"/>
        <v>0</v>
      </c>
      <c r="CL72" s="330">
        <f t="shared" si="76"/>
        <v>0</v>
      </c>
      <c r="CM72" s="330">
        <f t="shared" si="76"/>
        <v>0</v>
      </c>
      <c r="CN72" s="330">
        <f t="shared" si="76"/>
        <v>0</v>
      </c>
      <c r="CO72" s="330">
        <f t="shared" si="76"/>
        <v>0</v>
      </c>
      <c r="CP72" s="330">
        <f t="shared" si="76"/>
        <v>0</v>
      </c>
      <c r="CQ72" s="330">
        <f t="shared" si="76"/>
        <v>0</v>
      </c>
      <c r="CR72" s="330">
        <f t="shared" si="76"/>
        <v>0</v>
      </c>
      <c r="CS72" s="330">
        <f t="shared" si="76"/>
        <v>0</v>
      </c>
      <c r="CT72" s="330">
        <f t="shared" si="76"/>
        <v>0</v>
      </c>
      <c r="CU72" s="330">
        <f t="shared" si="76"/>
        <v>0</v>
      </c>
      <c r="CV72" s="330">
        <f t="shared" si="76"/>
        <v>0</v>
      </c>
      <c r="CW72" s="330">
        <f t="shared" si="76"/>
        <v>0</v>
      </c>
      <c r="CX72" s="330">
        <f>IF(CX75=0,0,IF(CX73&gt;CX75,CX75,IF(CX73&gt;0,CX73,0)))</f>
        <v>0</v>
      </c>
      <c r="CY72" s="330">
        <f t="shared" ref="CY72:DT72" si="77">IF(CY75=0,0,IF(CY73&gt;CY75,CY75,IF(CY73&gt;0,CY73,0)))</f>
        <v>0</v>
      </c>
      <c r="CZ72" s="330">
        <f t="shared" si="77"/>
        <v>0</v>
      </c>
      <c r="DA72" s="330">
        <f t="shared" si="77"/>
        <v>0</v>
      </c>
      <c r="DB72" s="330">
        <f t="shared" si="77"/>
        <v>0</v>
      </c>
      <c r="DC72" s="330">
        <f t="shared" si="77"/>
        <v>0</v>
      </c>
      <c r="DD72" s="330">
        <f t="shared" si="77"/>
        <v>0</v>
      </c>
      <c r="DE72" s="330">
        <f t="shared" si="77"/>
        <v>0</v>
      </c>
      <c r="DF72" s="330">
        <f t="shared" si="77"/>
        <v>0</v>
      </c>
      <c r="DG72" s="330">
        <f t="shared" si="77"/>
        <v>0</v>
      </c>
      <c r="DH72" s="330">
        <f t="shared" si="77"/>
        <v>0</v>
      </c>
      <c r="DI72" s="330">
        <f t="shared" si="77"/>
        <v>0</v>
      </c>
      <c r="DJ72" s="330">
        <f t="shared" si="77"/>
        <v>0</v>
      </c>
      <c r="DK72" s="330">
        <f t="shared" si="77"/>
        <v>0</v>
      </c>
      <c r="DL72" s="330">
        <f t="shared" si="77"/>
        <v>0</v>
      </c>
      <c r="DM72" s="330">
        <f t="shared" si="77"/>
        <v>0</v>
      </c>
      <c r="DN72" s="330">
        <f t="shared" si="77"/>
        <v>0</v>
      </c>
      <c r="DO72" s="330">
        <f t="shared" si="77"/>
        <v>0</v>
      </c>
      <c r="DP72" s="330">
        <f t="shared" si="77"/>
        <v>0</v>
      </c>
      <c r="DQ72" s="330">
        <f t="shared" si="77"/>
        <v>0</v>
      </c>
      <c r="DR72" s="330">
        <f t="shared" si="77"/>
        <v>0</v>
      </c>
      <c r="DS72" s="330">
        <f t="shared" si="77"/>
        <v>0</v>
      </c>
      <c r="DT72" s="330">
        <f t="shared" si="77"/>
        <v>0</v>
      </c>
    </row>
    <row r="73" spans="2:124" hidden="1" outlineLevel="1">
      <c r="B73" s="331" t="s">
        <v>94</v>
      </c>
      <c r="C73" s="331"/>
      <c r="D73" s="331"/>
      <c r="E73" s="331"/>
      <c r="F73" s="332">
        <f t="shared" ref="F73:BQ73" si="78">F76+F74</f>
        <v>0</v>
      </c>
      <c r="G73" s="332">
        <f t="shared" si="78"/>
        <v>0</v>
      </c>
      <c r="H73" s="332">
        <f t="shared" si="78"/>
        <v>-96370.650173515955</v>
      </c>
      <c r="I73" s="332">
        <f t="shared" si="78"/>
        <v>-43033.872466930647</v>
      </c>
      <c r="J73" s="332">
        <f t="shared" si="78"/>
        <v>-20779.45338521144</v>
      </c>
      <c r="K73" s="332">
        <f t="shared" si="78"/>
        <v>34392.161911682953</v>
      </c>
      <c r="L73" s="332">
        <f t="shared" si="78"/>
        <v>-46099.134148801895</v>
      </c>
      <c r="M73" s="332">
        <f t="shared" si="78"/>
        <v>-19521.272842234735</v>
      </c>
      <c r="N73" s="332">
        <f t="shared" si="78"/>
        <v>31456.786239128327</v>
      </c>
      <c r="O73" s="332">
        <f t="shared" si="78"/>
        <v>-30012.19535823042</v>
      </c>
      <c r="P73" s="332">
        <f t="shared" si="78"/>
        <v>-34554.205332773781</v>
      </c>
      <c r="Q73" s="332">
        <f t="shared" si="78"/>
        <v>3082.0307977564589</v>
      </c>
      <c r="R73" s="332">
        <f t="shared" si="78"/>
        <v>-66310.42020123449</v>
      </c>
      <c r="S73" s="332">
        <f t="shared" si="78"/>
        <v>-27000.285236492557</v>
      </c>
      <c r="T73" s="332">
        <f t="shared" si="78"/>
        <v>49733.845355118938</v>
      </c>
      <c r="U73" s="332">
        <f t="shared" si="78"/>
        <v>-56863.603507439715</v>
      </c>
      <c r="V73" s="332">
        <f t="shared" si="78"/>
        <v>-20733.041311209876</v>
      </c>
      <c r="W73" s="332">
        <f t="shared" si="78"/>
        <v>46028.413832328275</v>
      </c>
      <c r="X73" s="332">
        <f t="shared" si="78"/>
        <v>-50373.241458132157</v>
      </c>
      <c r="Y73" s="332">
        <f t="shared" si="78"/>
        <v>-25828.484772890359</v>
      </c>
      <c r="Z73" s="332">
        <f t="shared" si="78"/>
        <v>44339.904714186363</v>
      </c>
      <c r="AA73" s="332">
        <f t="shared" si="78"/>
        <v>-43883.31531412957</v>
      </c>
      <c r="AB73" s="332">
        <f t="shared" si="78"/>
        <v>-44279.286717270988</v>
      </c>
      <c r="AC73" s="332">
        <f t="shared" si="78"/>
        <v>148795.33147088884</v>
      </c>
      <c r="AD73" s="332">
        <f t="shared" si="78"/>
        <v>39371.693251180281</v>
      </c>
      <c r="AE73" s="332">
        <f t="shared" si="78"/>
        <v>-3232.8867592922597</v>
      </c>
      <c r="AF73" s="332">
        <f t="shared" si="78"/>
        <v>9906.224885055808</v>
      </c>
      <c r="AG73" s="332">
        <f t="shared" si="78"/>
        <v>-3082.2718780346208</v>
      </c>
      <c r="AH73" s="332">
        <f t="shared" si="78"/>
        <v>-3071.1538468149656</v>
      </c>
      <c r="AI73" s="332">
        <f t="shared" si="78"/>
        <v>-3059.9246352831278</v>
      </c>
      <c r="AJ73" s="332">
        <f t="shared" si="78"/>
        <v>-3048.5831316360791</v>
      </c>
      <c r="AK73" s="332">
        <f t="shared" si="78"/>
        <v>-3037.1282129523133</v>
      </c>
      <c r="AL73" s="332">
        <f t="shared" si="78"/>
        <v>-3025.5587450818375</v>
      </c>
      <c r="AM73" s="332">
        <f t="shared" si="78"/>
        <v>-3013.873582532673</v>
      </c>
      <c r="AN73" s="332">
        <f t="shared" si="78"/>
        <v>-3002.0715683580038</v>
      </c>
      <c r="AO73" s="332">
        <f t="shared" si="78"/>
        <v>-372.05547129159913</v>
      </c>
      <c r="AP73" s="332">
        <f t="shared" si="78"/>
        <v>-2436.5187760045092</v>
      </c>
      <c r="AQ73" s="332">
        <f t="shared" si="78"/>
        <v>-2460.8839637645333</v>
      </c>
      <c r="AR73" s="332">
        <f t="shared" si="78"/>
        <v>-2485.4928034021968</v>
      </c>
      <c r="AS73" s="332">
        <f t="shared" si="78"/>
        <v>-2510.3477314362235</v>
      </c>
      <c r="AT73" s="332">
        <f t="shared" si="78"/>
        <v>-2535.4512087505746</v>
      </c>
      <c r="AU73" s="332">
        <f t="shared" si="78"/>
        <v>-2560.8057208380842</v>
      </c>
      <c r="AV73" s="332">
        <f t="shared" si="78"/>
        <v>-2586.4137780464689</v>
      </c>
      <c r="AW73" s="332">
        <f t="shared" si="78"/>
        <v>-2612.2779158269295</v>
      </c>
      <c r="AX73" s="332">
        <f t="shared" si="78"/>
        <v>-2638.4006949851864</v>
      </c>
      <c r="AY73" s="332">
        <f t="shared" si="78"/>
        <v>-2664.7847019350584</v>
      </c>
      <c r="AZ73" s="332">
        <f t="shared" si="78"/>
        <v>-2691.4325489543835</v>
      </c>
      <c r="BA73" s="332">
        <f t="shared" si="78"/>
        <v>-2718.3468744439424</v>
      </c>
      <c r="BB73" s="332">
        <f t="shared" si="78"/>
        <v>-2745.5303431883949</v>
      </c>
      <c r="BC73" s="332">
        <f t="shared" si="78"/>
        <v>-2772.9856466202773</v>
      </c>
      <c r="BD73" s="332">
        <f t="shared" si="78"/>
        <v>-2800.7155030864687</v>
      </c>
      <c r="BE73" s="332">
        <f t="shared" si="78"/>
        <v>-2828.7226581173491</v>
      </c>
      <c r="BF73" s="332">
        <f t="shared" si="78"/>
        <v>-2857.0098846984965</v>
      </c>
      <c r="BG73" s="332">
        <f t="shared" si="78"/>
        <v>-2885.5799835454973</v>
      </c>
      <c r="BH73" s="332">
        <f t="shared" si="78"/>
        <v>-2914.4357833809199</v>
      </c>
      <c r="BI73" s="332">
        <f t="shared" si="78"/>
        <v>-2943.580141214743</v>
      </c>
      <c r="BJ73" s="332">
        <f t="shared" si="78"/>
        <v>-2973.0159426268765</v>
      </c>
      <c r="BK73" s="332">
        <f t="shared" si="78"/>
        <v>-3002.7461020531837</v>
      </c>
      <c r="BL73" s="332">
        <f t="shared" si="78"/>
        <v>-3032.7735630736815</v>
      </c>
      <c r="BM73" s="332">
        <f t="shared" si="78"/>
        <v>-3063.1012987044651</v>
      </c>
      <c r="BN73" s="332">
        <f t="shared" si="78"/>
        <v>-3093.7323116914986</v>
      </c>
      <c r="BO73" s="332">
        <f t="shared" si="78"/>
        <v>-3124.6696348083924</v>
      </c>
      <c r="BP73" s="332">
        <f t="shared" si="78"/>
        <v>-3155.9163311564989</v>
      </c>
      <c r="BQ73" s="332">
        <f t="shared" si="78"/>
        <v>-3187.4754944680435</v>
      </c>
      <c r="BR73" s="332">
        <f t="shared" ref="BR73:DT73" si="79">BR76+BR74</f>
        <v>-3219.3502494127124</v>
      </c>
      <c r="BS73" s="332">
        <f t="shared" si="79"/>
        <v>-3251.5437519068673</v>
      </c>
      <c r="BT73" s="332">
        <f t="shared" si="79"/>
        <v>-3284.0591894258987</v>
      </c>
      <c r="BU73" s="332">
        <f t="shared" si="79"/>
        <v>-3316.8997813201868</v>
      </c>
      <c r="BV73" s="332">
        <f t="shared" si="79"/>
        <v>-3350.0687791333876</v>
      </c>
      <c r="BW73" s="332">
        <f t="shared" si="79"/>
        <v>-3383.5694669247323</v>
      </c>
      <c r="BX73" s="332">
        <f t="shared" si="79"/>
        <v>-3417.4051615939397</v>
      </c>
      <c r="BY73" s="332">
        <f t="shared" si="79"/>
        <v>-3451.5792132099241</v>
      </c>
      <c r="BZ73" s="332">
        <f t="shared" si="79"/>
        <v>-3486.0950053420156</v>
      </c>
      <c r="CA73" s="332">
        <f t="shared" si="79"/>
        <v>-3520.955955395405</v>
      </c>
      <c r="CB73" s="332">
        <f t="shared" si="79"/>
        <v>-3556.1655149493699</v>
      </c>
      <c r="CC73" s="332">
        <f t="shared" si="79"/>
        <v>-3591.7271700988849</v>
      </c>
      <c r="CD73" s="332">
        <f t="shared" si="79"/>
        <v>-3627.6444417998855</v>
      </c>
      <c r="CE73" s="332">
        <f t="shared" si="79"/>
        <v>-3663.9208862178466</v>
      </c>
      <c r="CF73" s="332">
        <f t="shared" si="79"/>
        <v>-3700.560095080039</v>
      </c>
      <c r="CG73" s="332">
        <f t="shared" si="79"/>
        <v>-3737.5656960308233</v>
      </c>
      <c r="CH73" s="332">
        <f t="shared" si="79"/>
        <v>-3774.9413529911772</v>
      </c>
      <c r="CI73" s="332">
        <f t="shared" si="79"/>
        <v>-3812.6907665210847</v>
      </c>
      <c r="CJ73" s="332">
        <f t="shared" si="79"/>
        <v>-3850.8176741862671</v>
      </c>
      <c r="CK73" s="332">
        <f t="shared" si="79"/>
        <v>-3889.3258509281468</v>
      </c>
      <c r="CL73" s="332">
        <f t="shared" si="79"/>
        <v>-3928.2191094374184</v>
      </c>
      <c r="CM73" s="332">
        <f t="shared" si="79"/>
        <v>-3967.5013005317805</v>
      </c>
      <c r="CN73" s="332">
        <f t="shared" si="79"/>
        <v>-4007.1763135370993</v>
      </c>
      <c r="CO73" s="332">
        <f t="shared" si="79"/>
        <v>-4047.2480766724648</v>
      </c>
      <c r="CP73" s="332">
        <f t="shared" si="79"/>
        <v>-4087.7205574391783</v>
      </c>
      <c r="CQ73" s="332">
        <f t="shared" si="79"/>
        <v>-4128.5977630135758</v>
      </c>
      <c r="CR73" s="332">
        <f t="shared" si="79"/>
        <v>-4169.8837406437478</v>
      </c>
      <c r="CS73" s="332">
        <f t="shared" si="79"/>
        <v>-4211.5825780501864</v>
      </c>
      <c r="CT73" s="332">
        <f t="shared" si="79"/>
        <v>-4253.6984038306518</v>
      </c>
      <c r="CU73" s="332">
        <f t="shared" si="79"/>
        <v>-4296.2353878689892</v>
      </c>
      <c r="CV73" s="332">
        <f t="shared" si="79"/>
        <v>-4339.1977417476528</v>
      </c>
      <c r="CW73" s="332">
        <f t="shared" si="79"/>
        <v>-4382.5897191651375</v>
      </c>
      <c r="CX73" s="332">
        <f t="shared" si="79"/>
        <v>-4426.4156163568159</v>
      </c>
      <c r="CY73" s="332">
        <f t="shared" si="79"/>
        <v>-4470.6797725203533</v>
      </c>
      <c r="CZ73" s="332">
        <f t="shared" si="79"/>
        <v>-4515.3865702455414</v>
      </c>
      <c r="DA73" s="332">
        <f t="shared" si="79"/>
        <v>-4560.5404359480135</v>
      </c>
      <c r="DB73" s="332">
        <f t="shared" si="79"/>
        <v>-4606.1458403075148</v>
      </c>
      <c r="DC73" s="332">
        <f t="shared" si="79"/>
        <v>-4652.2072987105703</v>
      </c>
      <c r="DD73" s="332">
        <f t="shared" si="79"/>
        <v>-4698.729371697661</v>
      </c>
      <c r="DE73" s="332">
        <f t="shared" si="79"/>
        <v>-4745.7166654146813</v>
      </c>
      <c r="DF73" s="332">
        <f t="shared" si="79"/>
        <v>-4793.1738320688028</v>
      </c>
      <c r="DG73" s="332">
        <f t="shared" si="79"/>
        <v>-4841.1055703894899</v>
      </c>
      <c r="DH73" s="332">
        <f t="shared" si="79"/>
        <v>-4889.5166260933975</v>
      </c>
      <c r="DI73" s="332">
        <f t="shared" si="79"/>
        <v>-4938.4117923543026</v>
      </c>
      <c r="DJ73" s="332">
        <f t="shared" si="79"/>
        <v>-4987.7959102778614</v>
      </c>
      <c r="DK73" s="332">
        <f t="shared" si="79"/>
        <v>-5037.6738693806392</v>
      </c>
      <c r="DL73" s="332">
        <f t="shared" si="79"/>
        <v>-5088.0506080744808</v>
      </c>
      <c r="DM73" s="332">
        <f t="shared" si="79"/>
        <v>-5138.9311141552107</v>
      </c>
      <c r="DN73" s="332">
        <f t="shared" si="79"/>
        <v>-5190.3204252967435</v>
      </c>
      <c r="DO73" s="332">
        <f t="shared" si="79"/>
        <v>-5242.2236295496778</v>
      </c>
      <c r="DP73" s="332">
        <f t="shared" si="79"/>
        <v>-5294.6458658451656</v>
      </c>
      <c r="DQ73" s="332">
        <f t="shared" si="79"/>
        <v>-5347.5923245036875</v>
      </c>
      <c r="DR73" s="332">
        <f t="shared" si="79"/>
        <v>-5401.0682477486944</v>
      </c>
      <c r="DS73" s="332">
        <f t="shared" si="79"/>
        <v>-5455.0789302262283</v>
      </c>
      <c r="DT73" s="332">
        <f t="shared" si="79"/>
        <v>-5509.6297195284087</v>
      </c>
    </row>
    <row r="74" spans="2:124" hidden="1" outlineLevel="1">
      <c r="B74" s="331" t="s">
        <v>95</v>
      </c>
      <c r="C74" s="331"/>
      <c r="D74" s="331"/>
      <c r="E74" s="332">
        <f>PF_SCF_W!E42+PF_SCF_W!E38</f>
        <v>0</v>
      </c>
      <c r="F74" s="332">
        <f>PF_SCF_W!F42+PF_SCF_W!F38</f>
        <v>0</v>
      </c>
      <c r="G74" s="332">
        <f>PF_SCF_W!G42+PF_SCF_W!G38</f>
        <v>0</v>
      </c>
      <c r="H74" s="332">
        <f>PF_SCF_W!H42+PF_SCF_W!H38</f>
        <v>-96370.650173515955</v>
      </c>
      <c r="I74" s="332">
        <f>PF_SCF_W!I42+PF_SCF_W!I38</f>
        <v>-43033.872466930647</v>
      </c>
      <c r="J74" s="332">
        <f>PF_SCF_W!J42+PF_SCF_W!J38</f>
        <v>-20779.45338521144</v>
      </c>
      <c r="K74" s="332">
        <f>PF_SCF_W!K42+PF_SCF_W!K38</f>
        <v>34392.161911682953</v>
      </c>
      <c r="L74" s="332">
        <f>PF_SCF_W!L42+PF_SCF_W!L38</f>
        <v>-46099.134148801895</v>
      </c>
      <c r="M74" s="332">
        <f>PF_SCF_W!M42+PF_SCF_W!M38</f>
        <v>-19521.272842234735</v>
      </c>
      <c r="N74" s="332">
        <f>PF_SCF_W!N42+PF_SCF_W!N38</f>
        <v>31456.786239128327</v>
      </c>
      <c r="O74" s="332">
        <f>PF_SCF_W!O42+PF_SCF_W!O38</f>
        <v>-30012.19535823042</v>
      </c>
      <c r="P74" s="332">
        <f>PF_SCF_W!P42+PF_SCF_W!P38</f>
        <v>-34554.205332773781</v>
      </c>
      <c r="Q74" s="332">
        <f>PF_SCF_W!Q42+PF_SCF_W!Q38</f>
        <v>3082.0307977564589</v>
      </c>
      <c r="R74" s="332">
        <f>PF_SCF_W!R42+PF_SCF_W!R38</f>
        <v>-66310.42020123449</v>
      </c>
      <c r="S74" s="332">
        <f>PF_SCF_W!S42+PF_SCF_W!S38</f>
        <v>-27000.285236492564</v>
      </c>
      <c r="T74" s="332">
        <f>PF_SCF_W!T42+PF_SCF_W!T38</f>
        <v>49733.84535511893</v>
      </c>
      <c r="U74" s="332">
        <f>PF_SCF_W!U42+PF_SCF_W!U38</f>
        <v>-56863.603507439722</v>
      </c>
      <c r="V74" s="332">
        <f>PF_SCF_W!V42+PF_SCF_W!V38</f>
        <v>-20733.041311209883</v>
      </c>
      <c r="W74" s="332">
        <f>PF_SCF_W!W42+PF_SCF_W!W38</f>
        <v>46028.413832328268</v>
      </c>
      <c r="X74" s="332">
        <f>PF_SCF_W!X42+PF_SCF_W!X38</f>
        <v>-50373.241458132165</v>
      </c>
      <c r="Y74" s="332">
        <f>PF_SCF_W!Y42+PF_SCF_W!Y38</f>
        <v>-25828.484772890366</v>
      </c>
      <c r="Z74" s="332">
        <f>PF_SCF_W!Z42+PF_SCF_W!Z38</f>
        <v>44339.904714186356</v>
      </c>
      <c r="AA74" s="332">
        <f>PF_SCF_W!AA42+PF_SCF_W!AA38</f>
        <v>-43883.315314129577</v>
      </c>
      <c r="AB74" s="332">
        <f>PF_SCF_W!AB42+PF_SCF_W!AB38</f>
        <v>-44279.286717270996</v>
      </c>
      <c r="AC74" s="332">
        <f>PF_SCF_W!AC42+PF_SCF_W!AC38</f>
        <v>148795.33147088884</v>
      </c>
      <c r="AD74" s="332">
        <f>PF_SCF_W!AD42+PF_SCF_W!AD38</f>
        <v>39371.693251180273</v>
      </c>
      <c r="AE74" s="332">
        <f>PF_SCF_W!AE42+PF_SCF_W!AE38</f>
        <v>-3232.886759292267</v>
      </c>
      <c r="AF74" s="332">
        <f>PF_SCF_W!AF42+PF_SCF_W!AF38</f>
        <v>9906.2248850558208</v>
      </c>
      <c r="AG74" s="332">
        <f>PF_SCF_W!AG42+PF_SCF_W!AG38</f>
        <v>-3082.2718780346336</v>
      </c>
      <c r="AH74" s="332">
        <f>PF_SCF_W!AH42+PF_SCF_W!AH38</f>
        <v>-3071.1538468149784</v>
      </c>
      <c r="AI74" s="332">
        <f>PF_SCF_W!AI42+PF_SCF_W!AI38</f>
        <v>-3059.9246352831287</v>
      </c>
      <c r="AJ74" s="332">
        <f>PF_SCF_W!AJ42+PF_SCF_W!AJ38</f>
        <v>-3048.5831316360764</v>
      </c>
      <c r="AK74" s="332">
        <f>PF_SCF_W!AK42+PF_SCF_W!AK38</f>
        <v>-3037.1282129523197</v>
      </c>
      <c r="AL74" s="332">
        <f>PF_SCF_W!AL42+PF_SCF_W!AL38</f>
        <v>-3025.5587450818439</v>
      </c>
      <c r="AM74" s="332">
        <f>PF_SCF_W!AM42+PF_SCF_W!AM38</f>
        <v>-3013.873582532663</v>
      </c>
      <c r="AN74" s="332">
        <f>PF_SCF_W!AN42+PF_SCF_W!AN38</f>
        <v>-3002.0715683579892</v>
      </c>
      <c r="AO74" s="332">
        <f>PF_SCF_W!AO42+PF_SCF_W!AO38</f>
        <v>-372.05547129158458</v>
      </c>
      <c r="AP74" s="332">
        <f>PF_SCF_W!AP42+PF_SCF_W!AP38</f>
        <v>-2436.518776004501</v>
      </c>
      <c r="AQ74" s="332">
        <f>PF_SCF_W!AQ42+PF_SCF_W!AQ38</f>
        <v>-2460.8839637645469</v>
      </c>
      <c r="AR74" s="332">
        <f>PF_SCF_W!AR42+PF_SCF_W!AR38</f>
        <v>-2485.4928034021923</v>
      </c>
      <c r="AS74" s="332">
        <f>PF_SCF_W!AS42+PF_SCF_W!AS38</f>
        <v>-2510.3477314362135</v>
      </c>
      <c r="AT74" s="332">
        <f>PF_SCF_W!AT42+PF_SCF_W!AT38</f>
        <v>-2535.4512087505755</v>
      </c>
      <c r="AU74" s="332">
        <f>PF_SCF_W!AU42+PF_SCF_W!AU38</f>
        <v>-2560.8057208380815</v>
      </c>
      <c r="AV74" s="332">
        <f>PF_SCF_W!AV42+PF_SCF_W!AV38</f>
        <v>-2586.4137780464625</v>
      </c>
      <c r="AW74" s="332">
        <f>PF_SCF_W!AW42+PF_SCF_W!AW38</f>
        <v>-2612.2779158269268</v>
      </c>
      <c r="AX74" s="332">
        <f>PF_SCF_W!AX42+PF_SCF_W!AX38</f>
        <v>-2638.4006949851973</v>
      </c>
      <c r="AY74" s="332">
        <f>PF_SCF_W!AY42+PF_SCF_W!AY38</f>
        <v>-2664.7847019350475</v>
      </c>
      <c r="AZ74" s="332">
        <f>PF_SCF_W!AZ42+PF_SCF_W!AZ38</f>
        <v>-2691.432548954399</v>
      </c>
      <c r="BA74" s="332">
        <f>PF_SCF_W!BA42+PF_SCF_W!BA38</f>
        <v>-2718.3468744439433</v>
      </c>
      <c r="BB74" s="332">
        <f>PF_SCF_W!BB42+PF_SCF_W!BB38</f>
        <v>-2745.5303431883831</v>
      </c>
      <c r="BC74" s="332">
        <f>PF_SCF_W!BC42+PF_SCF_W!BC38</f>
        <v>-2772.9856466202655</v>
      </c>
      <c r="BD74" s="332">
        <f>PF_SCF_W!BD42+PF_SCF_W!BD38</f>
        <v>-2800.7155030864678</v>
      </c>
      <c r="BE74" s="332">
        <f>PF_SCF_W!BE42+PF_SCF_W!BE38</f>
        <v>-2828.7226581173327</v>
      </c>
      <c r="BF74" s="332">
        <f>PF_SCF_W!BF42+PF_SCF_W!BF38</f>
        <v>-2857.0098846985074</v>
      </c>
      <c r="BG74" s="332">
        <f>PF_SCF_W!BG42+PF_SCF_W!BG38</f>
        <v>-2885.5799835454918</v>
      </c>
      <c r="BH74" s="332">
        <f>PF_SCF_W!BH42+PF_SCF_W!BH38</f>
        <v>-2914.4357833809481</v>
      </c>
      <c r="BI74" s="332">
        <f>PF_SCF_W!BI42+PF_SCF_W!BI38</f>
        <v>-2943.5801412147566</v>
      </c>
      <c r="BJ74" s="332">
        <f>PF_SCF_W!BJ42+PF_SCF_W!BJ38</f>
        <v>-2973.0159426269038</v>
      </c>
      <c r="BK74" s="332">
        <f>PF_SCF_W!BK42+PF_SCF_W!BK38</f>
        <v>-3002.7461020531728</v>
      </c>
      <c r="BL74" s="332">
        <f>PF_SCF_W!BL42+PF_SCF_W!BL38</f>
        <v>-3032.7735630737043</v>
      </c>
      <c r="BM74" s="332">
        <f>PF_SCF_W!BM42+PF_SCF_W!BM38</f>
        <v>-3063.1012987044405</v>
      </c>
      <c r="BN74" s="332">
        <f>PF_SCF_W!BN42+PF_SCF_W!BN38</f>
        <v>-3093.7323116914858</v>
      </c>
      <c r="BO74" s="332">
        <f>PF_SCF_W!BO42+PF_SCF_W!BO38</f>
        <v>-3124.6696348084006</v>
      </c>
      <c r="BP74" s="332">
        <f>PF_SCF_W!BP42+PF_SCF_W!BP38</f>
        <v>-3155.9163311564853</v>
      </c>
      <c r="BQ74" s="332">
        <f>PF_SCF_W!BQ42+PF_SCF_W!BQ38</f>
        <v>-3187.4754944680508</v>
      </c>
      <c r="BR74" s="332">
        <f>PF_SCF_W!BR42+PF_SCF_W!BR38</f>
        <v>-3219.3502494127297</v>
      </c>
      <c r="BS74" s="332">
        <f>PF_SCF_W!BS42+PF_SCF_W!BS38</f>
        <v>-3251.5437519068573</v>
      </c>
      <c r="BT74" s="332">
        <f>PF_SCF_W!BT42+PF_SCF_W!BT38</f>
        <v>-3284.059189425926</v>
      </c>
      <c r="BU74" s="332">
        <f>PF_SCF_W!BU42+PF_SCF_W!BU38</f>
        <v>-3316.8997813201859</v>
      </c>
      <c r="BV74" s="332">
        <f>PF_SCF_W!BV42+PF_SCF_W!BV38</f>
        <v>-3350.0687791333867</v>
      </c>
      <c r="BW74" s="332">
        <f>PF_SCF_W!BW42+PF_SCF_W!BW38</f>
        <v>-3383.5694669247214</v>
      </c>
      <c r="BX74" s="332">
        <f>PF_SCF_W!BX42+PF_SCF_W!BX38</f>
        <v>-3417.4051615939679</v>
      </c>
      <c r="BY74" s="332">
        <f>PF_SCF_W!BY42+PF_SCF_W!BY38</f>
        <v>-3451.5792132099086</v>
      </c>
      <c r="BZ74" s="332">
        <f>PF_SCF_W!BZ42+PF_SCF_W!BZ38</f>
        <v>-3486.0950053420074</v>
      </c>
      <c r="CA74" s="332">
        <f>PF_SCF_W!CA42+PF_SCF_W!CA38</f>
        <v>-3520.9559553954277</v>
      </c>
      <c r="CB74" s="332">
        <f>PF_SCF_W!CB42+PF_SCF_W!CB38</f>
        <v>-3556.1655149493818</v>
      </c>
      <c r="CC74" s="332">
        <f>PF_SCF_W!CC42+PF_SCF_W!CC38</f>
        <v>-3591.7271700988749</v>
      </c>
      <c r="CD74" s="332">
        <f>PF_SCF_W!CD42+PF_SCF_W!CD38</f>
        <v>-3627.6444417998646</v>
      </c>
      <c r="CE74" s="332">
        <f>PF_SCF_W!CE42+PF_SCF_W!CE38</f>
        <v>-3663.9208862178621</v>
      </c>
      <c r="CF74" s="332">
        <f>PF_SCF_W!CF42+PF_SCF_W!CF38</f>
        <v>-3700.5600950800417</v>
      </c>
      <c r="CG74" s="332">
        <f>PF_SCF_W!CG42+PF_SCF_W!CG38</f>
        <v>-3737.5656960308424</v>
      </c>
      <c r="CH74" s="332">
        <f>PF_SCF_W!CH42+PF_SCF_W!CH38</f>
        <v>-3774.9413529911508</v>
      </c>
      <c r="CI74" s="332">
        <f>PF_SCF_W!CI42+PF_SCF_W!CI38</f>
        <v>-3812.690766521062</v>
      </c>
      <c r="CJ74" s="332">
        <f>PF_SCF_W!CJ42+PF_SCF_W!CJ38</f>
        <v>-3850.8176741862717</v>
      </c>
      <c r="CK74" s="332">
        <f>PF_SCF_W!CK42+PF_SCF_W!CK38</f>
        <v>-3889.325850928135</v>
      </c>
      <c r="CL74" s="332">
        <f>PF_SCF_W!CL42+PF_SCF_W!CL38</f>
        <v>-3928.2191094374157</v>
      </c>
      <c r="CM74" s="332">
        <f>PF_SCF_W!CM42+PF_SCF_W!CM38</f>
        <v>-3967.5013005317905</v>
      </c>
      <c r="CN74" s="332">
        <f>PF_SCF_W!CN42+PF_SCF_W!CN38</f>
        <v>-4007.1763135371093</v>
      </c>
      <c r="CO74" s="332">
        <f>PF_SCF_W!CO42+PF_SCF_W!CO38</f>
        <v>-4047.2480766724802</v>
      </c>
      <c r="CP74" s="332">
        <f>PF_SCF_W!CP42+PF_SCF_W!CP38</f>
        <v>-4087.7205574392046</v>
      </c>
      <c r="CQ74" s="332">
        <f>PF_SCF_W!CQ42+PF_SCF_W!CQ38</f>
        <v>-4128.5977630135967</v>
      </c>
      <c r="CR74" s="332">
        <f>PF_SCF_W!CR42+PF_SCF_W!CR38</f>
        <v>-4169.8837406437324</v>
      </c>
      <c r="CS74" s="332">
        <f>PF_SCF_W!CS42+PF_SCF_W!CS38</f>
        <v>-4211.5825780501709</v>
      </c>
      <c r="CT74" s="332">
        <f>PF_SCF_W!CT42+PF_SCF_W!CT38</f>
        <v>-4253.6984038306709</v>
      </c>
      <c r="CU74" s="332">
        <f>PF_SCF_W!CU42+PF_SCF_W!CU38</f>
        <v>-4296.2353878689773</v>
      </c>
      <c r="CV74" s="332">
        <f>PF_SCF_W!CV42+PF_SCF_W!CV38</f>
        <v>-4339.1977417476683</v>
      </c>
      <c r="CW74" s="332">
        <f>PF_SCF_W!CW42+PF_SCF_W!CW38</f>
        <v>-4382.5897191651438</v>
      </c>
      <c r="CX74" s="332">
        <f>PF_SCF_W!CX42+PF_SCF_W!CX38</f>
        <v>-4426.415616356795</v>
      </c>
      <c r="CY74" s="332">
        <f>PF_SCF_W!CY42+PF_SCF_W!CY38</f>
        <v>-4470.6797725203633</v>
      </c>
      <c r="CZ74" s="332">
        <f>PF_SCF_W!CZ42+PF_SCF_W!CZ38</f>
        <v>-4515.3865702455678</v>
      </c>
      <c r="DA74" s="332">
        <f>PF_SCF_W!DA42+PF_SCF_W!DA38</f>
        <v>-4560.5404359480235</v>
      </c>
      <c r="DB74" s="332">
        <f>PF_SCF_W!DB42+PF_SCF_W!DB38</f>
        <v>-4606.145840307503</v>
      </c>
      <c r="DC74" s="332">
        <f>PF_SCF_W!DC42+PF_SCF_W!DC38</f>
        <v>-4652.2072987105785</v>
      </c>
      <c r="DD74" s="332">
        <f>PF_SCF_W!DD42+PF_SCF_W!DD38</f>
        <v>-4698.7293716976837</v>
      </c>
      <c r="DE74" s="332">
        <f>PF_SCF_W!DE42+PF_SCF_W!DE38</f>
        <v>-4745.7166654146622</v>
      </c>
      <c r="DF74" s="332">
        <f>PF_SCF_W!DF42+PF_SCF_W!DF38</f>
        <v>-4793.1738320688073</v>
      </c>
      <c r="DG74" s="332">
        <f>PF_SCF_W!DG42+PF_SCF_W!DG38</f>
        <v>-4841.1055703894945</v>
      </c>
      <c r="DH74" s="332">
        <f>PF_SCF_W!DH42+PF_SCF_W!DH38</f>
        <v>-4889.5166260933893</v>
      </c>
      <c r="DI74" s="332">
        <f>PF_SCF_W!DI42+PF_SCF_W!DI38</f>
        <v>-4938.4117923543254</v>
      </c>
      <c r="DJ74" s="332">
        <f>PF_SCF_W!DJ42+PF_SCF_W!DJ38</f>
        <v>-4987.7959102778677</v>
      </c>
      <c r="DK74" s="332">
        <f>PF_SCF_W!DK42+PF_SCF_W!DK38</f>
        <v>-5037.6738693806456</v>
      </c>
      <c r="DL74" s="332">
        <f>PF_SCF_W!DL42+PF_SCF_W!DL38</f>
        <v>-5088.0506080744526</v>
      </c>
      <c r="DM74" s="332">
        <f>PF_SCF_W!DM42+PF_SCF_W!DM38</f>
        <v>-5138.9311141551971</v>
      </c>
      <c r="DN74" s="332">
        <f>PF_SCF_W!DN42+PF_SCF_W!DN38</f>
        <v>-5190.3204252967498</v>
      </c>
      <c r="DO74" s="332">
        <f>PF_SCF_W!DO42+PF_SCF_W!DO38</f>
        <v>-5242.2236295497187</v>
      </c>
      <c r="DP74" s="332">
        <f>PF_SCF_W!DP42+PF_SCF_W!DP38</f>
        <v>-5294.6458658452157</v>
      </c>
      <c r="DQ74" s="332">
        <f>PF_SCF_W!DQ42+PF_SCF_W!DQ38</f>
        <v>-5347.5923245036665</v>
      </c>
      <c r="DR74" s="332">
        <f>PF_SCF_W!DR42+PF_SCF_W!DR38</f>
        <v>-5401.0682477487044</v>
      </c>
      <c r="DS74" s="332">
        <f>PF_SCF_W!DS42+PF_SCF_W!DS38</f>
        <v>-5455.0789302261892</v>
      </c>
      <c r="DT74" s="332">
        <f>PF_SCF_W!DT42+PF_SCF_W!DT38</f>
        <v>-5509.6297195284515</v>
      </c>
    </row>
    <row r="75" spans="2:124" hidden="1" outlineLevel="1">
      <c r="B75" t="s">
        <v>96</v>
      </c>
      <c r="F75" s="197">
        <f>E49</f>
        <v>0</v>
      </c>
      <c r="G75" s="197">
        <f t="shared" ref="G75:BR75" si="80">F49</f>
        <v>0</v>
      </c>
      <c r="H75" s="197">
        <f t="shared" si="80"/>
        <v>0</v>
      </c>
      <c r="I75" s="197">
        <f t="shared" si="80"/>
        <v>96370.650173515955</v>
      </c>
      <c r="J75" s="197">
        <f t="shared" si="80"/>
        <v>139404.52264044661</v>
      </c>
      <c r="K75" s="197">
        <f t="shared" si="80"/>
        <v>160183.97602565805</v>
      </c>
      <c r="L75" s="197">
        <f t="shared" si="80"/>
        <v>125791.8141139751</v>
      </c>
      <c r="M75" s="197">
        <f t="shared" si="80"/>
        <v>171890.948262777</v>
      </c>
      <c r="N75" s="197">
        <f t="shared" si="80"/>
        <v>191412.22110501173</v>
      </c>
      <c r="O75" s="197">
        <f t="shared" si="80"/>
        <v>159955.43486588341</v>
      </c>
      <c r="P75" s="197">
        <f t="shared" si="80"/>
        <v>189967.63022411382</v>
      </c>
      <c r="Q75" s="197">
        <f t="shared" si="80"/>
        <v>224521.83555688761</v>
      </c>
      <c r="R75" s="197">
        <f t="shared" si="80"/>
        <v>221439.80475913116</v>
      </c>
      <c r="S75" s="197">
        <f t="shared" si="80"/>
        <v>287750.22496036568</v>
      </c>
      <c r="T75" s="197">
        <f t="shared" si="80"/>
        <v>314750.51019685826</v>
      </c>
      <c r="U75" s="197">
        <f t="shared" si="80"/>
        <v>265016.66484173934</v>
      </c>
      <c r="V75" s="197">
        <f t="shared" si="80"/>
        <v>321880.26834917907</v>
      </c>
      <c r="W75" s="197">
        <f t="shared" si="80"/>
        <v>342613.30966038897</v>
      </c>
      <c r="X75" s="197">
        <f t="shared" si="80"/>
        <v>296584.89582806069</v>
      </c>
      <c r="Y75" s="197">
        <f t="shared" si="80"/>
        <v>346958.13728619285</v>
      </c>
      <c r="Z75" s="197">
        <f t="shared" si="80"/>
        <v>372786.62205908319</v>
      </c>
      <c r="AA75" s="197">
        <f t="shared" si="80"/>
        <v>328446.71734489681</v>
      </c>
      <c r="AB75" s="197">
        <f t="shared" si="80"/>
        <v>372330.03265902639</v>
      </c>
      <c r="AC75" s="197">
        <f t="shared" si="80"/>
        <v>416609.31937629735</v>
      </c>
      <c r="AD75" s="197">
        <f t="shared" si="80"/>
        <v>267813.98790540849</v>
      </c>
      <c r="AE75" s="197">
        <f t="shared" si="80"/>
        <v>228442.2946542282</v>
      </c>
      <c r="AF75" s="197">
        <f t="shared" si="80"/>
        <v>231675.18141352045</v>
      </c>
      <c r="AG75" s="197">
        <f t="shared" si="80"/>
        <v>221768.95652846465</v>
      </c>
      <c r="AH75" s="197">
        <f t="shared" si="80"/>
        <v>224851.22840649929</v>
      </c>
      <c r="AI75" s="197">
        <f t="shared" si="80"/>
        <v>227922.38225331425</v>
      </c>
      <c r="AJ75" s="197">
        <f t="shared" si="80"/>
        <v>230982.30688859738</v>
      </c>
      <c r="AK75" s="197">
        <f t="shared" si="80"/>
        <v>234030.89002023346</v>
      </c>
      <c r="AL75" s="197">
        <f t="shared" si="80"/>
        <v>237068.01823318578</v>
      </c>
      <c r="AM75" s="197">
        <f t="shared" si="80"/>
        <v>240093.57697826761</v>
      </c>
      <c r="AN75" s="197">
        <f t="shared" si="80"/>
        <v>243107.45056080027</v>
      </c>
      <c r="AO75" s="197">
        <f t="shared" si="80"/>
        <v>246109.52212915826</v>
      </c>
      <c r="AP75" s="197">
        <f t="shared" si="80"/>
        <v>246481.57760044985</v>
      </c>
      <c r="AQ75" s="197">
        <f t="shared" si="80"/>
        <v>248918.09637645437</v>
      </c>
      <c r="AR75" s="197">
        <f t="shared" si="80"/>
        <v>251378.9803402189</v>
      </c>
      <c r="AS75" s="197">
        <f t="shared" si="80"/>
        <v>253864.47314362109</v>
      </c>
      <c r="AT75" s="197">
        <f t="shared" si="80"/>
        <v>256374.82087505731</v>
      </c>
      <c r="AU75" s="197">
        <f t="shared" si="80"/>
        <v>258910.27208380788</v>
      </c>
      <c r="AV75" s="197">
        <f t="shared" si="80"/>
        <v>261471.07780464596</v>
      </c>
      <c r="AW75" s="197">
        <f t="shared" si="80"/>
        <v>264057.49158269243</v>
      </c>
      <c r="AX75" s="197">
        <f t="shared" si="80"/>
        <v>266669.76949851937</v>
      </c>
      <c r="AY75" s="197">
        <f t="shared" si="80"/>
        <v>269308.17019350454</v>
      </c>
      <c r="AZ75" s="197">
        <f t="shared" si="80"/>
        <v>271972.95489543962</v>
      </c>
      <c r="BA75" s="197">
        <f t="shared" si="80"/>
        <v>274664.387444394</v>
      </c>
      <c r="BB75" s="197">
        <f t="shared" si="80"/>
        <v>277382.73431883793</v>
      </c>
      <c r="BC75" s="197">
        <f t="shared" si="80"/>
        <v>280128.26466202631</v>
      </c>
      <c r="BD75" s="197">
        <f t="shared" si="80"/>
        <v>282901.25030864659</v>
      </c>
      <c r="BE75" s="197">
        <f t="shared" si="80"/>
        <v>285701.96581173304</v>
      </c>
      <c r="BF75" s="197">
        <f t="shared" si="80"/>
        <v>288530.6884698504</v>
      </c>
      <c r="BG75" s="197">
        <f t="shared" si="80"/>
        <v>291387.69835454889</v>
      </c>
      <c r="BH75" s="197">
        <f t="shared" si="80"/>
        <v>294273.27833809442</v>
      </c>
      <c r="BI75" s="197">
        <f t="shared" si="80"/>
        <v>297187.71412147535</v>
      </c>
      <c r="BJ75" s="197">
        <f t="shared" si="80"/>
        <v>300131.29426269012</v>
      </c>
      <c r="BK75" s="197">
        <f t="shared" si="80"/>
        <v>303104.31020531699</v>
      </c>
      <c r="BL75" s="197">
        <f t="shared" si="80"/>
        <v>306107.05630737019</v>
      </c>
      <c r="BM75" s="197">
        <f t="shared" si="80"/>
        <v>309139.82987044385</v>
      </c>
      <c r="BN75" s="197">
        <f t="shared" si="80"/>
        <v>312202.9311691483</v>
      </c>
      <c r="BO75" s="197">
        <f t="shared" si="80"/>
        <v>315296.66348083981</v>
      </c>
      <c r="BP75" s="197">
        <f t="shared" si="80"/>
        <v>318421.33311564819</v>
      </c>
      <c r="BQ75" s="197">
        <f t="shared" si="80"/>
        <v>321577.24944680469</v>
      </c>
      <c r="BR75" s="197">
        <f t="shared" si="80"/>
        <v>324764.72494127275</v>
      </c>
      <c r="BS75" s="197">
        <f t="shared" ref="BS75:DT75" si="81">BR49</f>
        <v>327984.07519068546</v>
      </c>
      <c r="BT75" s="197">
        <f t="shared" si="81"/>
        <v>331235.61894259235</v>
      </c>
      <c r="BU75" s="197">
        <f t="shared" si="81"/>
        <v>334519.67813201825</v>
      </c>
      <c r="BV75" s="197">
        <f t="shared" si="81"/>
        <v>337836.57791333843</v>
      </c>
      <c r="BW75" s="197">
        <f t="shared" si="81"/>
        <v>341186.64669247181</v>
      </c>
      <c r="BX75" s="197">
        <f t="shared" si="81"/>
        <v>344570.21615939657</v>
      </c>
      <c r="BY75" s="197">
        <f t="shared" si="81"/>
        <v>347987.6213209905</v>
      </c>
      <c r="BZ75" s="197">
        <f t="shared" si="81"/>
        <v>351439.20053420041</v>
      </c>
      <c r="CA75" s="197">
        <f t="shared" si="81"/>
        <v>354925.29553954245</v>
      </c>
      <c r="CB75" s="197">
        <f t="shared" si="81"/>
        <v>358446.25149493787</v>
      </c>
      <c r="CC75" s="197">
        <f t="shared" si="81"/>
        <v>362002.41700988723</v>
      </c>
      <c r="CD75" s="197">
        <f t="shared" si="81"/>
        <v>365594.14417998609</v>
      </c>
      <c r="CE75" s="197">
        <f t="shared" si="81"/>
        <v>369221.78862178599</v>
      </c>
      <c r="CF75" s="197">
        <f t="shared" si="81"/>
        <v>372885.70950800384</v>
      </c>
      <c r="CG75" s="197">
        <f t="shared" si="81"/>
        <v>376586.2696030839</v>
      </c>
      <c r="CH75" s="197">
        <f t="shared" si="81"/>
        <v>380323.8352991147</v>
      </c>
      <c r="CI75" s="197">
        <f t="shared" si="81"/>
        <v>384098.77665210585</v>
      </c>
      <c r="CJ75" s="197">
        <f t="shared" si="81"/>
        <v>387911.46741862694</v>
      </c>
      <c r="CK75" s="197">
        <f t="shared" si="81"/>
        <v>391762.2850928132</v>
      </c>
      <c r="CL75" s="197">
        <f t="shared" si="81"/>
        <v>395651.61094374134</v>
      </c>
      <c r="CM75" s="197">
        <f t="shared" si="81"/>
        <v>399579.83005317877</v>
      </c>
      <c r="CN75" s="197">
        <f t="shared" si="81"/>
        <v>403547.33135371056</v>
      </c>
      <c r="CO75" s="197">
        <f t="shared" si="81"/>
        <v>407554.50766724767</v>
      </c>
      <c r="CP75" s="197">
        <f t="shared" si="81"/>
        <v>411601.75574392016</v>
      </c>
      <c r="CQ75" s="197">
        <f t="shared" si="81"/>
        <v>415689.47630135936</v>
      </c>
      <c r="CR75" s="197">
        <f t="shared" si="81"/>
        <v>419818.07406437292</v>
      </c>
      <c r="CS75" s="197">
        <f t="shared" si="81"/>
        <v>423987.95780501666</v>
      </c>
      <c r="CT75" s="197">
        <f t="shared" si="81"/>
        <v>428199.54038306687</v>
      </c>
      <c r="CU75" s="197">
        <f t="shared" si="81"/>
        <v>432453.23878689751</v>
      </c>
      <c r="CV75" s="197">
        <f t="shared" si="81"/>
        <v>436749.47417476651</v>
      </c>
      <c r="CW75" s="197">
        <f t="shared" si="81"/>
        <v>441088.67191651417</v>
      </c>
      <c r="CX75" s="197">
        <f t="shared" si="81"/>
        <v>445471.26163567929</v>
      </c>
      <c r="CY75" s="197">
        <f t="shared" si="81"/>
        <v>449897.67725203611</v>
      </c>
      <c r="CZ75" s="197">
        <f t="shared" si="81"/>
        <v>454368.35702455649</v>
      </c>
      <c r="DA75" s="197">
        <f t="shared" si="81"/>
        <v>458883.74359480204</v>
      </c>
      <c r="DB75" s="197">
        <f t="shared" si="81"/>
        <v>463444.28403075004</v>
      </c>
      <c r="DC75" s="197">
        <f t="shared" si="81"/>
        <v>468050.42987105757</v>
      </c>
      <c r="DD75" s="197">
        <f t="shared" si="81"/>
        <v>472702.63716976816</v>
      </c>
      <c r="DE75" s="197">
        <f t="shared" si="81"/>
        <v>477401.3665414658</v>
      </c>
      <c r="DF75" s="197">
        <f t="shared" si="81"/>
        <v>482147.08320688049</v>
      </c>
      <c r="DG75" s="197">
        <f t="shared" si="81"/>
        <v>486940.25703894929</v>
      </c>
      <c r="DH75" s="197">
        <f t="shared" si="81"/>
        <v>491781.36260933877</v>
      </c>
      <c r="DI75" s="197">
        <f t="shared" si="81"/>
        <v>496670.87923543219</v>
      </c>
      <c r="DJ75" s="197">
        <f t="shared" si="81"/>
        <v>501609.2910277865</v>
      </c>
      <c r="DK75" s="197">
        <f t="shared" si="81"/>
        <v>506597.08693806437</v>
      </c>
      <c r="DL75" s="197">
        <f t="shared" si="81"/>
        <v>511634.76080744498</v>
      </c>
      <c r="DM75" s="197">
        <f t="shared" si="81"/>
        <v>516722.81141551945</v>
      </c>
      <c r="DN75" s="197">
        <f t="shared" si="81"/>
        <v>521861.74252967467</v>
      </c>
      <c r="DO75" s="197">
        <f t="shared" si="81"/>
        <v>527052.06295497145</v>
      </c>
      <c r="DP75" s="197">
        <f t="shared" si="81"/>
        <v>532294.28658452118</v>
      </c>
      <c r="DQ75" s="197">
        <f t="shared" si="81"/>
        <v>537588.93245036632</v>
      </c>
      <c r="DR75" s="197">
        <f t="shared" si="81"/>
        <v>542936.52477487002</v>
      </c>
      <c r="DS75" s="197">
        <f t="shared" si="81"/>
        <v>548337.59302261868</v>
      </c>
      <c r="DT75" s="197">
        <f t="shared" si="81"/>
        <v>553792.67195284495</v>
      </c>
    </row>
    <row r="76" spans="2:124" hidden="1" outlineLevel="1">
      <c r="B76" s="333" t="s">
        <v>97</v>
      </c>
      <c r="C76" s="333"/>
      <c r="D76" s="333"/>
      <c r="E76" s="333"/>
      <c r="F76" s="334">
        <f>PF_SCF_W!F49</f>
        <v>0</v>
      </c>
      <c r="G76" s="334">
        <f>PF_SCF_W!G49</f>
        <v>0</v>
      </c>
      <c r="H76" s="334">
        <f>PF_SCF_W!H49</f>
        <v>0</v>
      </c>
      <c r="I76" s="334">
        <f>PF_SCF_W!I49</f>
        <v>0</v>
      </c>
      <c r="J76" s="334">
        <f>PF_SCF_W!J49</f>
        <v>0</v>
      </c>
      <c r="K76" s="334">
        <f>PF_SCF_W!K49</f>
        <v>0</v>
      </c>
      <c r="L76" s="334">
        <f>PF_SCF_W!L49</f>
        <v>0</v>
      </c>
      <c r="M76" s="334">
        <f>PF_SCF_W!M49</f>
        <v>0</v>
      </c>
      <c r="N76" s="334">
        <f>PF_SCF_W!N49</f>
        <v>0</v>
      </c>
      <c r="O76" s="334">
        <f>PF_SCF_W!O49</f>
        <v>0</v>
      </c>
      <c r="P76" s="334">
        <f>PF_SCF_W!P49</f>
        <v>0</v>
      </c>
      <c r="Q76" s="334">
        <f>PF_SCF_W!Q49</f>
        <v>0</v>
      </c>
      <c r="R76" s="334">
        <f>PF_SCF_W!R49</f>
        <v>7.2759576141834259E-12</v>
      </c>
      <c r="S76" s="334">
        <f>PF_SCF_W!S49</f>
        <v>7.2759576141834259E-12</v>
      </c>
      <c r="T76" s="334">
        <f>PF_SCF_W!T49</f>
        <v>7.2759576141834259E-12</v>
      </c>
      <c r="U76" s="334">
        <f>PF_SCF_W!U49</f>
        <v>7.2759576141834259E-12</v>
      </c>
      <c r="V76" s="334">
        <f>PF_SCF_W!V49</f>
        <v>7.2759576141834259E-12</v>
      </c>
      <c r="W76" s="334">
        <f>PF_SCF_W!W49</f>
        <v>7.2759576141834259E-12</v>
      </c>
      <c r="X76" s="334">
        <f>PF_SCF_W!X49</f>
        <v>7.2759576141834259E-12</v>
      </c>
      <c r="Y76" s="334">
        <f>PF_SCF_W!Y49</f>
        <v>7.2759576141834259E-12</v>
      </c>
      <c r="Z76" s="334">
        <f>PF_SCF_W!Z49</f>
        <v>7.2759576141834259E-12</v>
      </c>
      <c r="AA76" s="334">
        <f>PF_SCF_W!AA49</f>
        <v>7.2759576141834259E-12</v>
      </c>
      <c r="AB76" s="334">
        <f>PF_SCF_W!AB49</f>
        <v>7.2759576141834259E-12</v>
      </c>
      <c r="AC76" s="334">
        <f>PF_SCF_W!AC49</f>
        <v>7.2759576141834259E-12</v>
      </c>
      <c r="AD76" s="334">
        <f>PF_SCF_W!AD49</f>
        <v>7.2759576141834259E-12</v>
      </c>
      <c r="AE76" s="334">
        <f>PF_SCF_W!AE49</f>
        <v>7.2759576141834259E-12</v>
      </c>
      <c r="AF76" s="334">
        <f>PF_SCF_W!AF49</f>
        <v>-1.2732925824820995E-11</v>
      </c>
      <c r="AG76" s="334">
        <f>PF_SCF_W!AG49</f>
        <v>1.2732925824820995E-11</v>
      </c>
      <c r="AH76" s="334">
        <f>PF_SCF_W!AH49</f>
        <v>1.2732925824820995E-11</v>
      </c>
      <c r="AI76" s="334">
        <f>PF_SCF_W!AI49</f>
        <v>9.0949470177292824E-13</v>
      </c>
      <c r="AJ76" s="334">
        <f>PF_SCF_W!AJ49</f>
        <v>-2.7284841053187847E-12</v>
      </c>
      <c r="AK76" s="334">
        <f>PF_SCF_W!AK49</f>
        <v>6.3664629124104977E-12</v>
      </c>
      <c r="AL76" s="334">
        <f>PF_SCF_W!AL49</f>
        <v>6.3664629124104977E-12</v>
      </c>
      <c r="AM76" s="334">
        <f>PF_SCF_W!AM49</f>
        <v>-1.0004441719502211E-11</v>
      </c>
      <c r="AN76" s="334">
        <f>PF_SCF_W!AN49</f>
        <v>-1.4551915228366852E-11</v>
      </c>
      <c r="AO76" s="334">
        <f>PF_SCF_W!AO49</f>
        <v>-1.4551915228366852E-11</v>
      </c>
      <c r="AP76" s="334">
        <f>PF_SCF_W!AP49</f>
        <v>-8.1854523159563541E-12</v>
      </c>
      <c r="AQ76" s="334">
        <f>PF_SCF_W!AQ49</f>
        <v>1.3642420526593924E-11</v>
      </c>
      <c r="AR76" s="334">
        <f>PF_SCF_W!AR49</f>
        <v>-4.5474735088646412E-12</v>
      </c>
      <c r="AS76" s="334">
        <f>PF_SCF_W!AS49</f>
        <v>-1.0004441719502211E-11</v>
      </c>
      <c r="AT76" s="334">
        <f>PF_SCF_W!AT49</f>
        <v>9.0949470177292824E-13</v>
      </c>
      <c r="AU76" s="334">
        <f>PF_SCF_W!AU49</f>
        <v>-2.7284841053187847E-12</v>
      </c>
      <c r="AV76" s="334">
        <f>PF_SCF_W!AV49</f>
        <v>-6.3664629124104977E-12</v>
      </c>
      <c r="AW76" s="334">
        <f>PF_SCF_W!AW49</f>
        <v>-2.7284841053187847E-12</v>
      </c>
      <c r="AX76" s="334">
        <f>PF_SCF_W!AX49</f>
        <v>1.0913936421275139E-11</v>
      </c>
      <c r="AY76" s="334">
        <f>PF_SCF_W!AY49</f>
        <v>-1.0913936421275139E-11</v>
      </c>
      <c r="AZ76" s="334">
        <f>PF_SCF_W!AZ49</f>
        <v>1.546140993013978E-11</v>
      </c>
      <c r="BA76" s="334">
        <f>PF_SCF_W!BA49</f>
        <v>9.0949470177292824E-13</v>
      </c>
      <c r="BB76" s="334">
        <f>PF_SCF_W!BB49</f>
        <v>-1.1823431123048067E-11</v>
      </c>
      <c r="BC76" s="334">
        <f>PF_SCF_W!BC49</f>
        <v>-1.1823431123048067E-11</v>
      </c>
      <c r="BD76" s="334">
        <f>PF_SCF_W!BD49</f>
        <v>-9.0949470177292824E-13</v>
      </c>
      <c r="BE76" s="334">
        <f>PF_SCF_W!BE49</f>
        <v>-1.6370904631912708E-11</v>
      </c>
      <c r="BF76" s="334">
        <f>PF_SCF_W!BF49</f>
        <v>1.0913936421275139E-11</v>
      </c>
      <c r="BG76" s="334">
        <f>PF_SCF_W!BG49</f>
        <v>-5.4569682106375694E-12</v>
      </c>
      <c r="BH76" s="334">
        <f>PF_SCF_W!BH49</f>
        <v>2.8194335754960775E-11</v>
      </c>
      <c r="BI76" s="334">
        <f>PF_SCF_W!BI49</f>
        <v>1.3642420526593924E-11</v>
      </c>
      <c r="BJ76" s="334">
        <f>PF_SCF_W!BJ49</f>
        <v>2.7284841053187847E-11</v>
      </c>
      <c r="BK76" s="334">
        <f>PF_SCF_W!BK49</f>
        <v>-1.0913936421275139E-11</v>
      </c>
      <c r="BL76" s="334">
        <f>PF_SCF_W!BL49</f>
        <v>2.2737367544323206E-11</v>
      </c>
      <c r="BM76" s="334">
        <f>PF_SCF_W!BM49</f>
        <v>-2.4556356947869062E-11</v>
      </c>
      <c r="BN76" s="334">
        <f>PF_SCF_W!BN49</f>
        <v>-1.2732925824820995E-11</v>
      </c>
      <c r="BO76" s="334">
        <f>PF_SCF_W!BO49</f>
        <v>8.1854523159563541E-12</v>
      </c>
      <c r="BP76" s="334">
        <f>PF_SCF_W!BP49</f>
        <v>-1.3642420526593924E-11</v>
      </c>
      <c r="BQ76" s="334">
        <f>PF_SCF_W!BQ49</f>
        <v>7.2759576141834259E-12</v>
      </c>
      <c r="BR76" s="334">
        <f>PF_SCF_W!BR49</f>
        <v>1.7280399333685637E-11</v>
      </c>
      <c r="BS76" s="334">
        <f>PF_SCF_W!BS49</f>
        <v>-1.0004441719502211E-11</v>
      </c>
      <c r="BT76" s="334">
        <f>PF_SCF_W!BT49</f>
        <v>2.7284841053187847E-11</v>
      </c>
      <c r="BU76" s="334">
        <f>PF_SCF_W!BU49</f>
        <v>-9.0949470177292824E-13</v>
      </c>
      <c r="BV76" s="334">
        <f>PF_SCF_W!BV49</f>
        <v>-9.0949470177292824E-13</v>
      </c>
      <c r="BW76" s="334">
        <f>PF_SCF_W!BW49</f>
        <v>-1.0913936421275139E-11</v>
      </c>
      <c r="BX76" s="334">
        <f>PF_SCF_W!BX49</f>
        <v>2.8194335754960775E-11</v>
      </c>
      <c r="BY76" s="334">
        <f>PF_SCF_W!BY49</f>
        <v>-1.546140993013978E-11</v>
      </c>
      <c r="BZ76" s="334">
        <f>PF_SCF_W!BZ49</f>
        <v>-8.1854523159563541E-12</v>
      </c>
      <c r="CA76" s="334">
        <f>PF_SCF_W!CA49</f>
        <v>2.2737367544323206E-11</v>
      </c>
      <c r="CB76" s="334">
        <f>PF_SCF_W!CB49</f>
        <v>1.1823431123048067E-11</v>
      </c>
      <c r="CC76" s="334">
        <f>PF_SCF_W!CC49</f>
        <v>-1.0004441719502211E-11</v>
      </c>
      <c r="CD76" s="334">
        <f>PF_SCF_W!CD49</f>
        <v>-2.0918378140777349E-11</v>
      </c>
      <c r="CE76" s="334">
        <f>PF_SCF_W!CE49</f>
        <v>1.546140993013978E-11</v>
      </c>
      <c r="CF76" s="334">
        <f>PF_SCF_W!CF49</f>
        <v>2.7284841053187847E-12</v>
      </c>
      <c r="CG76" s="334">
        <f>PF_SCF_W!CG49</f>
        <v>1.9099388737231493E-11</v>
      </c>
      <c r="CH76" s="334">
        <f>PF_SCF_W!CH49</f>
        <v>-2.6375346351414919E-11</v>
      </c>
      <c r="CI76" s="334">
        <f>PF_SCF_W!CI49</f>
        <v>-2.2737367544323206E-11</v>
      </c>
      <c r="CJ76" s="334">
        <f>PF_SCF_W!CJ49</f>
        <v>4.5474735088646412E-12</v>
      </c>
      <c r="CK76" s="334">
        <f>PF_SCF_W!CK49</f>
        <v>-1.1823431123048067E-11</v>
      </c>
      <c r="CL76" s="334">
        <f>PF_SCF_W!CL49</f>
        <v>-2.7284841053187847E-12</v>
      </c>
      <c r="CM76" s="334">
        <f>PF_SCF_W!CM49</f>
        <v>1.0004441719502211E-11</v>
      </c>
      <c r="CN76" s="334">
        <f>PF_SCF_W!CN49</f>
        <v>1.0004441719502211E-11</v>
      </c>
      <c r="CO76" s="334">
        <f>PF_SCF_W!CO49</f>
        <v>1.546140993013978E-11</v>
      </c>
      <c r="CP76" s="334">
        <f>PF_SCF_W!CP49</f>
        <v>2.6375346351414919E-11</v>
      </c>
      <c r="CQ76" s="334">
        <f>PF_SCF_W!CQ49</f>
        <v>2.0918378140777349E-11</v>
      </c>
      <c r="CR76" s="334">
        <f>PF_SCF_W!CR49</f>
        <v>-1.546140993013978E-11</v>
      </c>
      <c r="CS76" s="334">
        <f>PF_SCF_W!CS49</f>
        <v>-1.546140993013978E-11</v>
      </c>
      <c r="CT76" s="334">
        <f>PF_SCF_W!CT49</f>
        <v>1.9099388737231493E-11</v>
      </c>
      <c r="CU76" s="334">
        <f>PF_SCF_W!CU49</f>
        <v>-1.1823431123048067E-11</v>
      </c>
      <c r="CV76" s="334">
        <f>PF_SCF_W!CV49</f>
        <v>1.546140993013978E-11</v>
      </c>
      <c r="CW76" s="334">
        <f>PF_SCF_W!CW49</f>
        <v>6.3664629124104977E-12</v>
      </c>
      <c r="CX76" s="334">
        <f>PF_SCF_W!CX49</f>
        <v>-2.0918378140777349E-11</v>
      </c>
      <c r="CY76" s="334">
        <f>PF_SCF_W!CY49</f>
        <v>1.0004441719502211E-11</v>
      </c>
      <c r="CZ76" s="334">
        <f>PF_SCF_W!CZ49</f>
        <v>2.6375346351414919E-11</v>
      </c>
      <c r="DA76" s="334">
        <f>PF_SCF_W!DA49</f>
        <v>1.0004441719502211E-11</v>
      </c>
      <c r="DB76" s="334">
        <f>PF_SCF_W!DB49</f>
        <v>-1.1823431123048067E-11</v>
      </c>
      <c r="DC76" s="334">
        <f>PF_SCF_W!DC49</f>
        <v>8.1854523159563541E-12</v>
      </c>
      <c r="DD76" s="334">
        <f>PF_SCF_W!DD49</f>
        <v>2.2737367544323206E-11</v>
      </c>
      <c r="DE76" s="334">
        <f>PF_SCF_W!DE49</f>
        <v>-1.9099388737231493E-11</v>
      </c>
      <c r="DF76" s="334">
        <f>PF_SCF_W!DF49</f>
        <v>4.5474735088646412E-12</v>
      </c>
      <c r="DG76" s="334">
        <f>PF_SCF_W!DG49</f>
        <v>4.5474735088646412E-12</v>
      </c>
      <c r="DH76" s="334">
        <f>PF_SCF_W!DH49</f>
        <v>-8.1854523159563541E-12</v>
      </c>
      <c r="DI76" s="334">
        <f>PF_SCF_W!DI49</f>
        <v>2.2737367544323206E-11</v>
      </c>
      <c r="DJ76" s="334">
        <f>PF_SCF_W!DJ49</f>
        <v>6.3664629124104977E-12</v>
      </c>
      <c r="DK76" s="334">
        <f>PF_SCF_W!DK49</f>
        <v>6.3664629124104977E-12</v>
      </c>
      <c r="DL76" s="334">
        <f>PF_SCF_W!DL49</f>
        <v>-2.8194335754960775E-11</v>
      </c>
      <c r="DM76" s="334">
        <f>PF_SCF_W!DM49</f>
        <v>-1.3642420526593924E-11</v>
      </c>
      <c r="DN76" s="334">
        <f>PF_SCF_W!DN49</f>
        <v>6.3664629124104977E-12</v>
      </c>
      <c r="DO76" s="334">
        <f>PF_SCF_W!DO49</f>
        <v>4.0927261579781771E-11</v>
      </c>
      <c r="DP76" s="334">
        <f>PF_SCF_W!DP49</f>
        <v>5.0022208597511053E-11</v>
      </c>
      <c r="DQ76" s="334">
        <f>PF_SCF_W!DQ49</f>
        <v>-2.0918378140777349E-11</v>
      </c>
      <c r="DR76" s="334">
        <f>PF_SCF_W!DR49</f>
        <v>1.0004441719502211E-11</v>
      </c>
      <c r="DS76" s="334">
        <f>PF_SCF_W!DS49</f>
        <v>-3.9108272176235914E-11</v>
      </c>
      <c r="DT76" s="334">
        <f>PF_SCF_W!DT49</f>
        <v>4.2746250983327627E-11</v>
      </c>
    </row>
    <row r="77" spans="2:124" hidden="1" outlineLevel="1">
      <c r="B77" s="333" t="s">
        <v>98</v>
      </c>
      <c r="C77" s="333"/>
      <c r="D77" s="333"/>
      <c r="E77" s="333"/>
      <c r="F77" s="334">
        <f>PF_SCF_W!F50</f>
        <v>0</v>
      </c>
      <c r="G77" s="334">
        <f>PF_SCF_W!G50</f>
        <v>0</v>
      </c>
      <c r="H77" s="334">
        <f>PF_SCF_W!H50</f>
        <v>0</v>
      </c>
      <c r="I77" s="334">
        <f>PF_SCF_W!I50</f>
        <v>0</v>
      </c>
      <c r="J77" s="334">
        <f>PF_SCF_W!J50</f>
        <v>0</v>
      </c>
      <c r="K77" s="334">
        <f>PF_SCF_W!K50</f>
        <v>0</v>
      </c>
      <c r="L77" s="334">
        <f>PF_SCF_W!L50</f>
        <v>0</v>
      </c>
      <c r="M77" s="334">
        <f>PF_SCF_W!M50</f>
        <v>0</v>
      </c>
      <c r="N77" s="334">
        <f>PF_SCF_W!N50</f>
        <v>0</v>
      </c>
      <c r="O77" s="334">
        <f>PF_SCF_W!O50</f>
        <v>0</v>
      </c>
      <c r="P77" s="334">
        <f>PF_SCF_W!P50</f>
        <v>0</v>
      </c>
      <c r="Q77" s="334">
        <f>PF_SCF_W!Q50</f>
        <v>7.2759576141834259E-12</v>
      </c>
      <c r="R77" s="334">
        <f>PF_SCF_W!R50</f>
        <v>7.2759576141834259E-12</v>
      </c>
      <c r="S77" s="334">
        <f>PF_SCF_W!S50</f>
        <v>7.2759576141834259E-12</v>
      </c>
      <c r="T77" s="334">
        <f>PF_SCF_W!T50</f>
        <v>7.2759576141834259E-12</v>
      </c>
      <c r="U77" s="334">
        <f>PF_SCF_W!U50</f>
        <v>7.2759576141834259E-12</v>
      </c>
      <c r="V77" s="334">
        <f>PF_SCF_W!V50</f>
        <v>7.2759576141834259E-12</v>
      </c>
      <c r="W77" s="334">
        <f>PF_SCF_W!W50</f>
        <v>7.2759576141834259E-12</v>
      </c>
      <c r="X77" s="334">
        <f>PF_SCF_W!X50</f>
        <v>7.2759576141834259E-12</v>
      </c>
      <c r="Y77" s="334">
        <f>PF_SCF_W!Y50</f>
        <v>7.2759576141834259E-12</v>
      </c>
      <c r="Z77" s="334">
        <f>PF_SCF_W!Z50</f>
        <v>7.2759576141834259E-12</v>
      </c>
      <c r="AA77" s="334">
        <f>PF_SCF_W!AA50</f>
        <v>7.2759576141834259E-12</v>
      </c>
      <c r="AB77" s="334">
        <f>PF_SCF_W!AB50</f>
        <v>7.2759576141834259E-12</v>
      </c>
      <c r="AC77" s="334">
        <f>PF_SCF_W!AC50</f>
        <v>7.2759576141834259E-12</v>
      </c>
      <c r="AD77" s="334">
        <f>PF_SCF_W!AD50</f>
        <v>7.2759576141834259E-12</v>
      </c>
      <c r="AE77" s="334">
        <f>PF_SCF_W!AE50</f>
        <v>-1.2732925824820995E-11</v>
      </c>
      <c r="AF77" s="334">
        <f>PF_SCF_W!AF50</f>
        <v>1.2732925824820995E-11</v>
      </c>
      <c r="AG77" s="334">
        <f>PF_SCF_W!AG50</f>
        <v>1.2732925824820995E-11</v>
      </c>
      <c r="AH77" s="334">
        <f>PF_SCF_W!AH50</f>
        <v>9.0949470177292824E-13</v>
      </c>
      <c r="AI77" s="334">
        <f>PF_SCF_W!AI50</f>
        <v>-2.7284841053187847E-12</v>
      </c>
      <c r="AJ77" s="334">
        <f>PF_SCF_W!AJ50</f>
        <v>6.3664629124104977E-12</v>
      </c>
      <c r="AK77" s="334">
        <f>PF_SCF_W!AK50</f>
        <v>6.3664629124104977E-12</v>
      </c>
      <c r="AL77" s="334">
        <f>PF_SCF_W!AL50</f>
        <v>-1.0004441719502211E-11</v>
      </c>
      <c r="AM77" s="334">
        <f>PF_SCF_W!AM50</f>
        <v>-1.4551915228366852E-11</v>
      </c>
      <c r="AN77" s="334">
        <f>PF_SCF_W!AN50</f>
        <v>-1.4551915228366852E-11</v>
      </c>
      <c r="AO77" s="334">
        <f>PF_SCF_W!AO50</f>
        <v>-8.1854523159563541E-12</v>
      </c>
      <c r="AP77" s="334">
        <f>PF_SCF_W!AP50</f>
        <v>1.3642420526593924E-11</v>
      </c>
      <c r="AQ77" s="334">
        <f>PF_SCF_W!AQ50</f>
        <v>-4.5474735088646412E-12</v>
      </c>
      <c r="AR77" s="334">
        <f>PF_SCF_W!AR50</f>
        <v>-1.0004441719502211E-11</v>
      </c>
      <c r="AS77" s="334">
        <f>PF_SCF_W!AS50</f>
        <v>9.0949470177292824E-13</v>
      </c>
      <c r="AT77" s="334">
        <f>PF_SCF_W!AT50</f>
        <v>-2.7284841053187847E-12</v>
      </c>
      <c r="AU77" s="334">
        <f>PF_SCF_W!AU50</f>
        <v>-6.3664629124104977E-12</v>
      </c>
      <c r="AV77" s="334">
        <f>PF_SCF_W!AV50</f>
        <v>-2.7284841053187847E-12</v>
      </c>
      <c r="AW77" s="334">
        <f>PF_SCF_W!AW50</f>
        <v>1.0913936421275139E-11</v>
      </c>
      <c r="AX77" s="334">
        <f>PF_SCF_W!AX50</f>
        <v>-1.0913936421275139E-11</v>
      </c>
      <c r="AY77" s="334">
        <f>PF_SCF_W!AY50</f>
        <v>1.546140993013978E-11</v>
      </c>
      <c r="AZ77" s="334">
        <f>PF_SCF_W!AZ50</f>
        <v>9.0949470177292824E-13</v>
      </c>
      <c r="BA77" s="334">
        <f>PF_SCF_W!BA50</f>
        <v>-1.1823431123048067E-11</v>
      </c>
      <c r="BB77" s="334">
        <f>PF_SCF_W!BB50</f>
        <v>-1.1823431123048067E-11</v>
      </c>
      <c r="BC77" s="334">
        <f>PF_SCF_W!BC50</f>
        <v>-9.0949470177292824E-13</v>
      </c>
      <c r="BD77" s="334">
        <f>PF_SCF_W!BD50</f>
        <v>-1.6370904631912708E-11</v>
      </c>
      <c r="BE77" s="334">
        <f>PF_SCF_W!BE50</f>
        <v>1.0913936421275139E-11</v>
      </c>
      <c r="BF77" s="334">
        <f>PF_SCF_W!BF50</f>
        <v>-5.4569682106375694E-12</v>
      </c>
      <c r="BG77" s="334">
        <f>PF_SCF_W!BG50</f>
        <v>2.8194335754960775E-11</v>
      </c>
      <c r="BH77" s="334">
        <f>PF_SCF_W!BH50</f>
        <v>1.3642420526593924E-11</v>
      </c>
      <c r="BI77" s="334">
        <f>PF_SCF_W!BI50</f>
        <v>2.7284841053187847E-11</v>
      </c>
      <c r="BJ77" s="334">
        <f>PF_SCF_W!BJ50</f>
        <v>-1.0913936421275139E-11</v>
      </c>
      <c r="BK77" s="334">
        <f>PF_SCF_W!BK50</f>
        <v>2.2737367544323206E-11</v>
      </c>
      <c r="BL77" s="334">
        <f>PF_SCF_W!BL50</f>
        <v>-2.4556356947869062E-11</v>
      </c>
      <c r="BM77" s="334">
        <f>PF_SCF_W!BM50</f>
        <v>-1.2732925824820995E-11</v>
      </c>
      <c r="BN77" s="334">
        <f>PF_SCF_W!BN50</f>
        <v>8.1854523159563541E-12</v>
      </c>
      <c r="BO77" s="334">
        <f>PF_SCF_W!BO50</f>
        <v>-1.3642420526593924E-11</v>
      </c>
      <c r="BP77" s="334">
        <f>PF_SCF_W!BP50</f>
        <v>7.2759576141834259E-12</v>
      </c>
      <c r="BQ77" s="334">
        <f>PF_SCF_W!BQ50</f>
        <v>1.7280399333685637E-11</v>
      </c>
      <c r="BR77" s="334">
        <f>PF_SCF_W!BR50</f>
        <v>-1.0004441719502211E-11</v>
      </c>
      <c r="BS77" s="334">
        <f>PF_SCF_W!BS50</f>
        <v>2.7284841053187847E-11</v>
      </c>
      <c r="BT77" s="334">
        <f>PF_SCF_W!BT50</f>
        <v>-9.0949470177292824E-13</v>
      </c>
      <c r="BU77" s="334">
        <f>PF_SCF_W!BU50</f>
        <v>-9.0949470177292824E-13</v>
      </c>
      <c r="BV77" s="334">
        <f>PF_SCF_W!BV50</f>
        <v>-1.0913936421275139E-11</v>
      </c>
      <c r="BW77" s="334">
        <f>PF_SCF_W!BW50</f>
        <v>2.8194335754960775E-11</v>
      </c>
      <c r="BX77" s="334">
        <f>PF_SCF_W!BX50</f>
        <v>-1.546140993013978E-11</v>
      </c>
      <c r="BY77" s="334">
        <f>PF_SCF_W!BY50</f>
        <v>-8.1854523159563541E-12</v>
      </c>
      <c r="BZ77" s="334">
        <f>PF_SCF_W!BZ50</f>
        <v>2.2737367544323206E-11</v>
      </c>
      <c r="CA77" s="334">
        <f>PF_SCF_W!CA50</f>
        <v>1.1823431123048067E-11</v>
      </c>
      <c r="CB77" s="334">
        <f>PF_SCF_W!CB50</f>
        <v>-1.0004441719502211E-11</v>
      </c>
      <c r="CC77" s="334">
        <f>PF_SCF_W!CC50</f>
        <v>-2.0918378140777349E-11</v>
      </c>
      <c r="CD77" s="334">
        <f>PF_SCF_W!CD50</f>
        <v>1.546140993013978E-11</v>
      </c>
      <c r="CE77" s="334">
        <f>PF_SCF_W!CE50</f>
        <v>2.7284841053187847E-12</v>
      </c>
      <c r="CF77" s="334">
        <f>PF_SCF_W!CF50</f>
        <v>1.9099388737231493E-11</v>
      </c>
      <c r="CG77" s="334">
        <f>PF_SCF_W!CG50</f>
        <v>-2.6375346351414919E-11</v>
      </c>
      <c r="CH77" s="334">
        <f>PF_SCF_W!CH50</f>
        <v>-2.2737367544323206E-11</v>
      </c>
      <c r="CI77" s="334">
        <f>PF_SCF_W!CI50</f>
        <v>4.5474735088646412E-12</v>
      </c>
      <c r="CJ77" s="334">
        <f>PF_SCF_W!CJ50</f>
        <v>-1.1823431123048067E-11</v>
      </c>
      <c r="CK77" s="334">
        <f>PF_SCF_W!CK50</f>
        <v>-2.7284841053187847E-12</v>
      </c>
      <c r="CL77" s="334">
        <f>PF_SCF_W!CL50</f>
        <v>1.0004441719502211E-11</v>
      </c>
      <c r="CM77" s="334">
        <f>PF_SCF_W!CM50</f>
        <v>1.0004441719502211E-11</v>
      </c>
      <c r="CN77" s="334">
        <f>PF_SCF_W!CN50</f>
        <v>1.546140993013978E-11</v>
      </c>
      <c r="CO77" s="334">
        <f>PF_SCF_W!CO50</f>
        <v>2.6375346351414919E-11</v>
      </c>
      <c r="CP77" s="334">
        <f>PF_SCF_W!CP50</f>
        <v>2.0918378140777349E-11</v>
      </c>
      <c r="CQ77" s="334">
        <f>PF_SCF_W!CQ50</f>
        <v>-1.546140993013978E-11</v>
      </c>
      <c r="CR77" s="334">
        <f>PF_SCF_W!CR50</f>
        <v>-1.546140993013978E-11</v>
      </c>
      <c r="CS77" s="334">
        <f>PF_SCF_W!CS50</f>
        <v>1.9099388737231493E-11</v>
      </c>
      <c r="CT77" s="334">
        <f>PF_SCF_W!CT50</f>
        <v>-1.1823431123048067E-11</v>
      </c>
      <c r="CU77" s="334">
        <f>PF_SCF_W!CU50</f>
        <v>1.546140993013978E-11</v>
      </c>
      <c r="CV77" s="334">
        <f>PF_SCF_W!CV50</f>
        <v>6.3664629124104977E-12</v>
      </c>
      <c r="CW77" s="334">
        <f>PF_SCF_W!CW50</f>
        <v>-2.0918378140777349E-11</v>
      </c>
      <c r="CX77" s="334">
        <f>PF_SCF_W!CX50</f>
        <v>1.0004441719502211E-11</v>
      </c>
      <c r="CY77" s="334">
        <f>PF_SCF_W!CY50</f>
        <v>2.6375346351414919E-11</v>
      </c>
      <c r="CZ77" s="334">
        <f>PF_SCF_W!CZ50</f>
        <v>1.0004441719502211E-11</v>
      </c>
      <c r="DA77" s="334">
        <f>PF_SCF_W!DA50</f>
        <v>-1.1823431123048067E-11</v>
      </c>
      <c r="DB77" s="334">
        <f>PF_SCF_W!DB50</f>
        <v>8.1854523159563541E-12</v>
      </c>
      <c r="DC77" s="334">
        <f>PF_SCF_W!DC50</f>
        <v>2.2737367544323206E-11</v>
      </c>
      <c r="DD77" s="334">
        <f>PF_SCF_W!DD50</f>
        <v>-1.9099388737231493E-11</v>
      </c>
      <c r="DE77" s="334">
        <f>PF_SCF_W!DE50</f>
        <v>4.5474735088646412E-12</v>
      </c>
      <c r="DF77" s="334">
        <f>PF_SCF_W!DF50</f>
        <v>4.5474735088646412E-12</v>
      </c>
      <c r="DG77" s="334">
        <f>PF_SCF_W!DG50</f>
        <v>-8.1854523159563541E-12</v>
      </c>
      <c r="DH77" s="334">
        <f>PF_SCF_W!DH50</f>
        <v>2.2737367544323206E-11</v>
      </c>
      <c r="DI77" s="334">
        <f>PF_SCF_W!DI50</f>
        <v>6.3664629124104977E-12</v>
      </c>
      <c r="DJ77" s="334">
        <f>PF_SCF_W!DJ50</f>
        <v>6.3664629124104977E-12</v>
      </c>
      <c r="DK77" s="334">
        <f>PF_SCF_W!DK50</f>
        <v>-2.8194335754960775E-11</v>
      </c>
      <c r="DL77" s="334">
        <f>PF_SCF_W!DL50</f>
        <v>-1.3642420526593924E-11</v>
      </c>
      <c r="DM77" s="334">
        <f>PF_SCF_W!DM50</f>
        <v>6.3664629124104977E-12</v>
      </c>
      <c r="DN77" s="334">
        <f>PF_SCF_W!DN50</f>
        <v>4.0927261579781771E-11</v>
      </c>
      <c r="DO77" s="334">
        <f>PF_SCF_W!DO50</f>
        <v>5.0022208597511053E-11</v>
      </c>
      <c r="DP77" s="334">
        <f>PF_SCF_W!DP50</f>
        <v>-2.0918378140777349E-11</v>
      </c>
      <c r="DQ77" s="334">
        <f>PF_SCF_W!DQ50</f>
        <v>1.0004441719502211E-11</v>
      </c>
      <c r="DR77" s="334">
        <f>PF_SCF_W!DR50</f>
        <v>-3.9108272176235914E-11</v>
      </c>
      <c r="DS77" s="334">
        <f>PF_SCF_W!DS50</f>
        <v>4.2746250983327627E-11</v>
      </c>
      <c r="DT77" s="334">
        <f>PF_SCF_W!DT50</f>
        <v>-3.9108272176235914E-11</v>
      </c>
    </row>
    <row r="78" spans="2:124" ht="14.25" hidden="1" customHeight="1" outlineLevel="1"/>
    <row r="79" spans="2:124" collapsed="1"/>
  </sheetData>
  <pageMargins left="0.7" right="0.7" top="0.75" bottom="0.75" header="0.3" footer="0.3"/>
  <pageSetup scale="36"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CD3EC-BB8E-49DE-B9CB-6FA4BC1164C7}">
  <sheetPr>
    <pageSetUpPr fitToPage="1"/>
  </sheetPr>
  <dimension ref="A10:ED51"/>
  <sheetViews>
    <sheetView showGridLines="0" zoomScale="85" zoomScaleNormal="85" workbookViewId="0">
      <pane xSplit="4" ySplit="25" topLeftCell="DM35" activePane="bottomRight" state="frozen"/>
      <selection pane="bottomRight" activeCell="I28" sqref="I28"/>
      <selection pane="bottomLeft" activeCell="I28" sqref="I28"/>
      <selection pane="topRight" activeCell="I28" sqref="I28"/>
    </sheetView>
  </sheetViews>
  <sheetFormatPr defaultRowHeight="15" outlineLevelRow="1" outlineLevelCol="1"/>
  <cols>
    <col min="1" max="1" width="3.85546875" customWidth="1"/>
    <col min="2" max="2" width="3.28515625" customWidth="1"/>
    <col min="3" max="3" width="40.42578125" bestFit="1" customWidth="1"/>
    <col min="4" max="4" width="15.28515625" bestFit="1" customWidth="1"/>
    <col min="5" max="5" width="15" bestFit="1" customWidth="1"/>
    <col min="6" max="6" width="16" bestFit="1" customWidth="1"/>
    <col min="7" max="14" width="15" bestFit="1" customWidth="1"/>
    <col min="15" max="16" width="10.42578125" customWidth="1"/>
    <col min="17" max="124" width="11.5703125" hidden="1" customWidth="1" outlineLevel="1"/>
    <col min="125" max="125" width="13.28515625" bestFit="1" customWidth="1" collapsed="1"/>
    <col min="126" max="134" width="13.28515625" bestFit="1" customWidth="1"/>
  </cols>
  <sheetData>
    <row r="10" spans="2:14" ht="17.25">
      <c r="B10" s="205" t="s">
        <v>4</v>
      </c>
    </row>
    <row r="11" spans="2:14" ht="19.5" customHeight="1">
      <c r="B11" s="1" t="s">
        <v>99</v>
      </c>
      <c r="C11" s="1"/>
      <c r="D11" s="1"/>
      <c r="E11" s="1"/>
      <c r="F11" s="1"/>
      <c r="G11" s="1"/>
      <c r="H11" s="1"/>
      <c r="I11" s="1"/>
      <c r="J11" s="1"/>
      <c r="K11" s="1"/>
      <c r="L11" s="1"/>
      <c r="M11" s="1"/>
      <c r="N11" s="1"/>
    </row>
    <row r="12" spans="2:14" ht="15.75" thickBot="1">
      <c r="B12" s="2"/>
      <c r="C12" s="3"/>
      <c r="D12" s="3" t="s">
        <v>6</v>
      </c>
      <c r="E12" s="3">
        <v>1</v>
      </c>
      <c r="F12" s="3">
        <f>E12+1</f>
        <v>2</v>
      </c>
      <c r="G12" s="3">
        <f t="shared" ref="G12:N12" si="0">F12+1</f>
        <v>3</v>
      </c>
      <c r="H12" s="3">
        <f t="shared" si="0"/>
        <v>4</v>
      </c>
      <c r="I12" s="3">
        <f t="shared" si="0"/>
        <v>5</v>
      </c>
      <c r="J12" s="3">
        <f t="shared" si="0"/>
        <v>6</v>
      </c>
      <c r="K12" s="3">
        <f t="shared" si="0"/>
        <v>7</v>
      </c>
      <c r="L12" s="3">
        <f t="shared" si="0"/>
        <v>8</v>
      </c>
      <c r="M12" s="3">
        <f t="shared" si="0"/>
        <v>9</v>
      </c>
      <c r="N12" s="4">
        <f t="shared" si="0"/>
        <v>10</v>
      </c>
    </row>
    <row r="13" spans="2:14" ht="15.75" hidden="1" outlineLevel="1" thickBot="1">
      <c r="B13" s="5" t="s">
        <v>7</v>
      </c>
      <c r="E13" s="6">
        <f>DU$27</f>
        <v>0.32337500000000002</v>
      </c>
      <c r="F13" s="7">
        <f t="shared" ref="F13:N13" si="1">DV$27</f>
        <v>0.65500000000000003</v>
      </c>
      <c r="G13" s="7">
        <f t="shared" si="1"/>
        <v>2.1624999999999672E-2</v>
      </c>
      <c r="H13" s="7">
        <f t="shared" si="1"/>
        <v>0</v>
      </c>
      <c r="I13" s="8">
        <f t="shared" si="1"/>
        <v>0</v>
      </c>
      <c r="J13" s="8">
        <f t="shared" si="1"/>
        <v>0</v>
      </c>
      <c r="K13" s="8">
        <f t="shared" si="1"/>
        <v>0</v>
      </c>
      <c r="L13" s="8">
        <f t="shared" si="1"/>
        <v>0</v>
      </c>
      <c r="M13" s="8">
        <f t="shared" si="1"/>
        <v>0</v>
      </c>
      <c r="N13" s="9">
        <f t="shared" si="1"/>
        <v>0</v>
      </c>
    </row>
    <row r="14" spans="2:14" ht="15.75" hidden="1" outlineLevel="1" thickBot="1">
      <c r="B14" s="5" t="s">
        <v>8</v>
      </c>
      <c r="E14" s="6">
        <f>DU$26</f>
        <v>0.32337500000000002</v>
      </c>
      <c r="F14" s="7">
        <f t="shared" ref="F14:N14" si="2">DV$26</f>
        <v>0.97837500000000033</v>
      </c>
      <c r="G14" s="7">
        <f t="shared" si="2"/>
        <v>1</v>
      </c>
      <c r="H14" s="7">
        <f t="shared" si="2"/>
        <v>1</v>
      </c>
      <c r="I14" s="8">
        <f t="shared" si="2"/>
        <v>1</v>
      </c>
      <c r="J14" s="8">
        <f t="shared" si="2"/>
        <v>1</v>
      </c>
      <c r="K14" s="8">
        <f t="shared" si="2"/>
        <v>1</v>
      </c>
      <c r="L14" s="8">
        <f t="shared" si="2"/>
        <v>1</v>
      </c>
      <c r="M14" s="8">
        <f t="shared" si="2"/>
        <v>1</v>
      </c>
      <c r="N14" s="9">
        <f t="shared" si="2"/>
        <v>1</v>
      </c>
    </row>
    <row r="15" spans="2:14" collapsed="1">
      <c r="B15" s="257" t="s">
        <v>100</v>
      </c>
      <c r="C15" s="258"/>
      <c r="D15" s="258"/>
      <c r="E15" s="335">
        <f>DU38</f>
        <v>34173.43987018249</v>
      </c>
      <c r="F15" s="335">
        <f t="shared" ref="F15:N15" si="3">DV38</f>
        <v>286255.03227136994</v>
      </c>
      <c r="G15" s="335">
        <f t="shared" si="3"/>
        <v>192392.62780681517</v>
      </c>
      <c r="H15" s="335">
        <f t="shared" si="3"/>
        <v>-28554.865315235729</v>
      </c>
      <c r="I15" s="335">
        <f t="shared" si="3"/>
        <v>-34475.442426049878</v>
      </c>
      <c r="J15" s="335">
        <f t="shared" si="3"/>
        <v>-38847.79145054664</v>
      </c>
      <c r="K15" s="335">
        <f t="shared" si="3"/>
        <v>-43774.663771822699</v>
      </c>
      <c r="L15" s="335">
        <f t="shared" si="3"/>
        <v>-49326.386823700945</v>
      </c>
      <c r="M15" s="335">
        <f t="shared" si="3"/>
        <v>-55582.207318918023</v>
      </c>
      <c r="N15" s="336">
        <f t="shared" si="3"/>
        <v>-62631.42243694119</v>
      </c>
    </row>
    <row r="16" spans="2:14">
      <c r="B16" s="139" t="s">
        <v>101</v>
      </c>
      <c r="E16" s="337">
        <f>DU42</f>
        <v>-258695.2754270701</v>
      </c>
      <c r="F16" s="337">
        <f t="shared" ref="F16:N16" si="4">DV42</f>
        <v>-478342.51609077968</v>
      </c>
      <c r="G16" s="337">
        <f t="shared" si="4"/>
        <v>-21892.830559676164</v>
      </c>
      <c r="H16" s="337">
        <f t="shared" si="4"/>
        <v>0</v>
      </c>
      <c r="I16" s="337">
        <f t="shared" si="4"/>
        <v>0</v>
      </c>
      <c r="J16" s="337">
        <f t="shared" si="4"/>
        <v>0</v>
      </c>
      <c r="K16" s="337">
        <f t="shared" si="4"/>
        <v>0</v>
      </c>
      <c r="L16" s="337">
        <f t="shared" si="4"/>
        <v>0</v>
      </c>
      <c r="M16" s="337">
        <f t="shared" si="4"/>
        <v>0</v>
      </c>
      <c r="N16" s="338">
        <f t="shared" si="4"/>
        <v>0</v>
      </c>
    </row>
    <row r="17" spans="1:134">
      <c r="B17" s="139" t="s">
        <v>102</v>
      </c>
      <c r="E17" s="337">
        <f>DU47</f>
        <v>224521.83555688761</v>
      </c>
      <c r="F17" s="337">
        <f t="shared" ref="F17:N17" si="5">DV47</f>
        <v>192087.48381940974</v>
      </c>
      <c r="G17" s="337">
        <f t="shared" si="5"/>
        <v>-170499.7972471391</v>
      </c>
      <c r="H17" s="337">
        <f t="shared" si="5"/>
        <v>28554.865315235744</v>
      </c>
      <c r="I17" s="337">
        <f t="shared" si="5"/>
        <v>34475.442426049849</v>
      </c>
      <c r="J17" s="337">
        <f t="shared" si="5"/>
        <v>38847.791450546647</v>
      </c>
      <c r="K17" s="337">
        <f t="shared" si="5"/>
        <v>43774.663771822699</v>
      </c>
      <c r="L17" s="337">
        <f t="shared" si="5"/>
        <v>49326.386823700974</v>
      </c>
      <c r="M17" s="337">
        <f t="shared" si="5"/>
        <v>55582.207318918023</v>
      </c>
      <c r="N17" s="338">
        <f t="shared" si="5"/>
        <v>62631.422436941124</v>
      </c>
    </row>
    <row r="18" spans="1:134" ht="15.75" thickBot="1">
      <c r="B18" s="262" t="s">
        <v>103</v>
      </c>
      <c r="C18" s="263"/>
      <c r="D18" s="263"/>
      <c r="E18" s="339">
        <f>DU50</f>
        <v>0</v>
      </c>
      <c r="F18" s="339">
        <f t="shared" ref="F18:N18" si="6">DV50</f>
        <v>7.2759576141834259E-12</v>
      </c>
      <c r="G18" s="339">
        <f t="shared" si="6"/>
        <v>-1.4551915228366852E-11</v>
      </c>
      <c r="H18" s="339">
        <f t="shared" si="6"/>
        <v>9.0949470177292824E-13</v>
      </c>
      <c r="I18" s="339">
        <f t="shared" si="6"/>
        <v>-2.4556356947869062E-11</v>
      </c>
      <c r="J18" s="339">
        <f t="shared" si="6"/>
        <v>-1.546140993013978E-11</v>
      </c>
      <c r="K18" s="339">
        <f t="shared" si="6"/>
        <v>-1.1823431123048067E-11</v>
      </c>
      <c r="L18" s="339">
        <f t="shared" si="6"/>
        <v>6.3664629124104977E-12</v>
      </c>
      <c r="M18" s="339">
        <f t="shared" si="6"/>
        <v>2.2737367544323206E-11</v>
      </c>
      <c r="N18" s="340">
        <f t="shared" si="6"/>
        <v>-3.9108272176235914E-11</v>
      </c>
    </row>
    <row r="22" spans="1:134" hidden="1" outlineLevel="1">
      <c r="P22">
        <v>1</v>
      </c>
      <c r="AB22">
        <f>+P22+1</f>
        <v>2</v>
      </c>
      <c r="AN22">
        <f>+AB22+1</f>
        <v>3</v>
      </c>
      <c r="AZ22">
        <f>+AN22+1</f>
        <v>4</v>
      </c>
      <c r="BL22">
        <f>+AZ22+1</f>
        <v>5</v>
      </c>
      <c r="BX22">
        <f>+BL22+1</f>
        <v>6</v>
      </c>
      <c r="CJ22">
        <f>+BX22+1</f>
        <v>7</v>
      </c>
      <c r="CV22">
        <f>+CJ22+1</f>
        <v>8</v>
      </c>
      <c r="DH22">
        <f>+CV22+1</f>
        <v>9</v>
      </c>
      <c r="DT22">
        <f>+DH22+1</f>
        <v>10</v>
      </c>
    </row>
    <row r="23" spans="1:134" ht="19.5" customHeight="1" collapsed="1">
      <c r="B23" s="1" t="s">
        <v>104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22"/>
    </row>
    <row r="24" spans="1:134" s="23" customFormat="1">
      <c r="B24" s="24"/>
      <c r="C24" s="25" t="s">
        <v>20</v>
      </c>
      <c r="D24" s="25"/>
      <c r="E24" s="25">
        <v>1</v>
      </c>
      <c r="F24" s="25">
        <v>1</v>
      </c>
      <c r="G24" s="25">
        <v>1</v>
      </c>
      <c r="H24" s="25">
        <v>1</v>
      </c>
      <c r="I24" s="25">
        <v>1</v>
      </c>
      <c r="J24" s="25">
        <v>1</v>
      </c>
      <c r="K24" s="25">
        <v>1</v>
      </c>
      <c r="L24" s="25">
        <v>1</v>
      </c>
      <c r="M24" s="25">
        <v>1</v>
      </c>
      <c r="N24" s="25">
        <v>1</v>
      </c>
      <c r="O24" s="25">
        <v>1</v>
      </c>
      <c r="P24" s="26">
        <v>1</v>
      </c>
      <c r="Q24" s="25">
        <f>E24+1</f>
        <v>2</v>
      </c>
      <c r="R24" s="25">
        <f t="shared" ref="R24:AA24" si="7">F24+1</f>
        <v>2</v>
      </c>
      <c r="S24" s="25">
        <f t="shared" si="7"/>
        <v>2</v>
      </c>
      <c r="T24" s="25">
        <f t="shared" si="7"/>
        <v>2</v>
      </c>
      <c r="U24" s="25">
        <f t="shared" si="7"/>
        <v>2</v>
      </c>
      <c r="V24" s="25">
        <f t="shared" si="7"/>
        <v>2</v>
      </c>
      <c r="W24" s="25">
        <f t="shared" si="7"/>
        <v>2</v>
      </c>
      <c r="X24" s="25">
        <f t="shared" si="7"/>
        <v>2</v>
      </c>
      <c r="Y24" s="25">
        <f t="shared" si="7"/>
        <v>2</v>
      </c>
      <c r="Z24" s="25">
        <f t="shared" si="7"/>
        <v>2</v>
      </c>
      <c r="AA24" s="25">
        <f t="shared" si="7"/>
        <v>2</v>
      </c>
      <c r="AB24" s="26">
        <f>P24+1</f>
        <v>2</v>
      </c>
      <c r="AC24" s="25">
        <f>Q24+1</f>
        <v>3</v>
      </c>
      <c r="AD24" s="25">
        <f t="shared" ref="AD24:AM24" si="8">R24+1</f>
        <v>3</v>
      </c>
      <c r="AE24" s="25">
        <f t="shared" si="8"/>
        <v>3</v>
      </c>
      <c r="AF24" s="25">
        <f t="shared" si="8"/>
        <v>3</v>
      </c>
      <c r="AG24" s="25">
        <f t="shared" si="8"/>
        <v>3</v>
      </c>
      <c r="AH24" s="25">
        <f t="shared" si="8"/>
        <v>3</v>
      </c>
      <c r="AI24" s="25">
        <f t="shared" si="8"/>
        <v>3</v>
      </c>
      <c r="AJ24" s="25">
        <f t="shared" si="8"/>
        <v>3</v>
      </c>
      <c r="AK24" s="25">
        <f t="shared" si="8"/>
        <v>3</v>
      </c>
      <c r="AL24" s="25">
        <f t="shared" si="8"/>
        <v>3</v>
      </c>
      <c r="AM24" s="25">
        <f t="shared" si="8"/>
        <v>3</v>
      </c>
      <c r="AN24" s="26">
        <f>AB24+1</f>
        <v>3</v>
      </c>
      <c r="AO24" s="25">
        <f>AC24+1</f>
        <v>4</v>
      </c>
      <c r="AP24" s="25">
        <f t="shared" ref="AP24:AY24" si="9">AD24+1</f>
        <v>4</v>
      </c>
      <c r="AQ24" s="25">
        <f t="shared" si="9"/>
        <v>4</v>
      </c>
      <c r="AR24" s="25">
        <f t="shared" si="9"/>
        <v>4</v>
      </c>
      <c r="AS24" s="25">
        <f t="shared" si="9"/>
        <v>4</v>
      </c>
      <c r="AT24" s="25">
        <f t="shared" si="9"/>
        <v>4</v>
      </c>
      <c r="AU24" s="25">
        <f t="shared" si="9"/>
        <v>4</v>
      </c>
      <c r="AV24" s="25">
        <f t="shared" si="9"/>
        <v>4</v>
      </c>
      <c r="AW24" s="25">
        <f t="shared" si="9"/>
        <v>4</v>
      </c>
      <c r="AX24" s="25">
        <f t="shared" si="9"/>
        <v>4</v>
      </c>
      <c r="AY24" s="25">
        <f t="shared" si="9"/>
        <v>4</v>
      </c>
      <c r="AZ24" s="26">
        <f>AN24+1</f>
        <v>4</v>
      </c>
      <c r="BA24" s="25">
        <f>AO24+1</f>
        <v>5</v>
      </c>
      <c r="BB24" s="25">
        <f t="shared" ref="BB24:BK24" si="10">AP24+1</f>
        <v>5</v>
      </c>
      <c r="BC24" s="25">
        <f t="shared" si="10"/>
        <v>5</v>
      </c>
      <c r="BD24" s="25">
        <f t="shared" si="10"/>
        <v>5</v>
      </c>
      <c r="BE24" s="25">
        <f t="shared" si="10"/>
        <v>5</v>
      </c>
      <c r="BF24" s="25">
        <f t="shared" si="10"/>
        <v>5</v>
      </c>
      <c r="BG24" s="25">
        <f t="shared" si="10"/>
        <v>5</v>
      </c>
      <c r="BH24" s="25">
        <f t="shared" si="10"/>
        <v>5</v>
      </c>
      <c r="BI24" s="25">
        <f t="shared" si="10"/>
        <v>5</v>
      </c>
      <c r="BJ24" s="25">
        <f t="shared" si="10"/>
        <v>5</v>
      </c>
      <c r="BK24" s="25">
        <f t="shared" si="10"/>
        <v>5</v>
      </c>
      <c r="BL24" s="26">
        <f>AZ24+1</f>
        <v>5</v>
      </c>
      <c r="BM24" s="25">
        <f>BA24+1</f>
        <v>6</v>
      </c>
      <c r="BN24" s="25">
        <f t="shared" ref="BN24:BW24" si="11">BB24+1</f>
        <v>6</v>
      </c>
      <c r="BO24" s="25">
        <f t="shared" si="11"/>
        <v>6</v>
      </c>
      <c r="BP24" s="25">
        <f t="shared" si="11"/>
        <v>6</v>
      </c>
      <c r="BQ24" s="25">
        <f t="shared" si="11"/>
        <v>6</v>
      </c>
      <c r="BR24" s="25">
        <f t="shared" si="11"/>
        <v>6</v>
      </c>
      <c r="BS24" s="25">
        <f t="shared" si="11"/>
        <v>6</v>
      </c>
      <c r="BT24" s="25">
        <f t="shared" si="11"/>
        <v>6</v>
      </c>
      <c r="BU24" s="25">
        <f t="shared" si="11"/>
        <v>6</v>
      </c>
      <c r="BV24" s="25">
        <f t="shared" si="11"/>
        <v>6</v>
      </c>
      <c r="BW24" s="25">
        <f t="shared" si="11"/>
        <v>6</v>
      </c>
      <c r="BX24" s="26">
        <f>BL24+1</f>
        <v>6</v>
      </c>
      <c r="BY24" s="25">
        <f>BM24+1</f>
        <v>7</v>
      </c>
      <c r="BZ24" s="25">
        <f t="shared" ref="BZ24:CI24" si="12">BN24+1</f>
        <v>7</v>
      </c>
      <c r="CA24" s="25">
        <f t="shared" si="12"/>
        <v>7</v>
      </c>
      <c r="CB24" s="25">
        <f t="shared" si="12"/>
        <v>7</v>
      </c>
      <c r="CC24" s="25">
        <f t="shared" si="12"/>
        <v>7</v>
      </c>
      <c r="CD24" s="25">
        <f t="shared" si="12"/>
        <v>7</v>
      </c>
      <c r="CE24" s="25">
        <f t="shared" si="12"/>
        <v>7</v>
      </c>
      <c r="CF24" s="25">
        <f t="shared" si="12"/>
        <v>7</v>
      </c>
      <c r="CG24" s="25">
        <f t="shared" si="12"/>
        <v>7</v>
      </c>
      <c r="CH24" s="25">
        <f t="shared" si="12"/>
        <v>7</v>
      </c>
      <c r="CI24" s="25">
        <f t="shared" si="12"/>
        <v>7</v>
      </c>
      <c r="CJ24" s="26">
        <f>BX24+1</f>
        <v>7</v>
      </c>
      <c r="CK24" s="25">
        <f>BY24+1</f>
        <v>8</v>
      </c>
      <c r="CL24" s="25">
        <f t="shared" ref="CL24:CU24" si="13">BZ24+1</f>
        <v>8</v>
      </c>
      <c r="CM24" s="25">
        <f t="shared" si="13"/>
        <v>8</v>
      </c>
      <c r="CN24" s="25">
        <f t="shared" si="13"/>
        <v>8</v>
      </c>
      <c r="CO24" s="25">
        <f t="shared" si="13"/>
        <v>8</v>
      </c>
      <c r="CP24" s="25">
        <f t="shared" si="13"/>
        <v>8</v>
      </c>
      <c r="CQ24" s="25">
        <f t="shared" si="13"/>
        <v>8</v>
      </c>
      <c r="CR24" s="25">
        <f t="shared" si="13"/>
        <v>8</v>
      </c>
      <c r="CS24" s="25">
        <f t="shared" si="13"/>
        <v>8</v>
      </c>
      <c r="CT24" s="25">
        <f t="shared" si="13"/>
        <v>8</v>
      </c>
      <c r="CU24" s="25">
        <f t="shared" si="13"/>
        <v>8</v>
      </c>
      <c r="CV24" s="26">
        <f>CJ24+1</f>
        <v>8</v>
      </c>
      <c r="CW24" s="25">
        <f>CK24+1</f>
        <v>9</v>
      </c>
      <c r="CX24" s="25">
        <f t="shared" ref="CX24:DG24" si="14">CL24+1</f>
        <v>9</v>
      </c>
      <c r="CY24" s="25">
        <f t="shared" si="14"/>
        <v>9</v>
      </c>
      <c r="CZ24" s="25">
        <f t="shared" si="14"/>
        <v>9</v>
      </c>
      <c r="DA24" s="25">
        <f t="shared" si="14"/>
        <v>9</v>
      </c>
      <c r="DB24" s="25">
        <f t="shared" si="14"/>
        <v>9</v>
      </c>
      <c r="DC24" s="25">
        <f t="shared" si="14"/>
        <v>9</v>
      </c>
      <c r="DD24" s="25">
        <f t="shared" si="14"/>
        <v>9</v>
      </c>
      <c r="DE24" s="25">
        <f t="shared" si="14"/>
        <v>9</v>
      </c>
      <c r="DF24" s="25">
        <f t="shared" si="14"/>
        <v>9</v>
      </c>
      <c r="DG24" s="25">
        <f t="shared" si="14"/>
        <v>9</v>
      </c>
      <c r="DH24" s="26">
        <f>CV24+1</f>
        <v>9</v>
      </c>
      <c r="DI24" s="25">
        <f>CW24+1</f>
        <v>10</v>
      </c>
      <c r="DJ24" s="25">
        <f t="shared" ref="DJ24:DS24" si="15">CX24+1</f>
        <v>10</v>
      </c>
      <c r="DK24" s="25">
        <f t="shared" si="15"/>
        <v>10</v>
      </c>
      <c r="DL24" s="25">
        <f t="shared" si="15"/>
        <v>10</v>
      </c>
      <c r="DM24" s="25">
        <f t="shared" si="15"/>
        <v>10</v>
      </c>
      <c r="DN24" s="25">
        <f t="shared" si="15"/>
        <v>10</v>
      </c>
      <c r="DO24" s="25">
        <f t="shared" si="15"/>
        <v>10</v>
      </c>
      <c r="DP24" s="25">
        <f t="shared" si="15"/>
        <v>10</v>
      </c>
      <c r="DQ24" s="25">
        <f t="shared" si="15"/>
        <v>10</v>
      </c>
      <c r="DR24" s="25">
        <f t="shared" si="15"/>
        <v>10</v>
      </c>
      <c r="DS24" s="25">
        <f t="shared" si="15"/>
        <v>10</v>
      </c>
      <c r="DT24" s="266">
        <f>DH24+1</f>
        <v>10</v>
      </c>
      <c r="DU24" s="28">
        <v>1</v>
      </c>
      <c r="DV24" s="28">
        <f>DU24+1</f>
        <v>2</v>
      </c>
      <c r="DW24" s="28">
        <f t="shared" ref="DW24:ED24" si="16">DV24+1</f>
        <v>3</v>
      </c>
      <c r="DX24" s="28">
        <f t="shared" si="16"/>
        <v>4</v>
      </c>
      <c r="DY24" s="28">
        <f t="shared" si="16"/>
        <v>5</v>
      </c>
      <c r="DZ24" s="28">
        <f t="shared" si="16"/>
        <v>6</v>
      </c>
      <c r="EA24" s="28">
        <f t="shared" si="16"/>
        <v>7</v>
      </c>
      <c r="EB24" s="28">
        <f t="shared" si="16"/>
        <v>8</v>
      </c>
      <c r="EC24" s="28">
        <f t="shared" si="16"/>
        <v>9</v>
      </c>
      <c r="ED24" s="29">
        <f t="shared" si="16"/>
        <v>10</v>
      </c>
    </row>
    <row r="25" spans="1:134" s="23" customFormat="1">
      <c r="A25"/>
      <c r="B25" s="31"/>
      <c r="C25" s="32" t="s">
        <v>21</v>
      </c>
      <c r="D25" s="32"/>
      <c r="E25" s="33">
        <v>45444</v>
      </c>
      <c r="F25" s="33">
        <f>EOMONTH(E25,1)</f>
        <v>45504</v>
      </c>
      <c r="G25" s="33">
        <f t="shared" ref="G25:BR25" si="17">EOMONTH(F25,1)</f>
        <v>45535</v>
      </c>
      <c r="H25" s="33">
        <f t="shared" si="17"/>
        <v>45565</v>
      </c>
      <c r="I25" s="33">
        <f t="shared" si="17"/>
        <v>45596</v>
      </c>
      <c r="J25" s="33">
        <f t="shared" si="17"/>
        <v>45626</v>
      </c>
      <c r="K25" s="33">
        <f t="shared" si="17"/>
        <v>45657</v>
      </c>
      <c r="L25" s="33">
        <f t="shared" si="17"/>
        <v>45688</v>
      </c>
      <c r="M25" s="33">
        <f t="shared" si="17"/>
        <v>45716</v>
      </c>
      <c r="N25" s="33">
        <f t="shared" si="17"/>
        <v>45747</v>
      </c>
      <c r="O25" s="33">
        <f t="shared" si="17"/>
        <v>45777</v>
      </c>
      <c r="P25" s="34">
        <f t="shared" si="17"/>
        <v>45808</v>
      </c>
      <c r="Q25" s="33">
        <f t="shared" si="17"/>
        <v>45838</v>
      </c>
      <c r="R25" s="33">
        <f t="shared" si="17"/>
        <v>45869</v>
      </c>
      <c r="S25" s="33">
        <f t="shared" si="17"/>
        <v>45900</v>
      </c>
      <c r="T25" s="33">
        <f t="shared" si="17"/>
        <v>45930</v>
      </c>
      <c r="U25" s="33">
        <f t="shared" si="17"/>
        <v>45961</v>
      </c>
      <c r="V25" s="33">
        <f t="shared" si="17"/>
        <v>45991</v>
      </c>
      <c r="W25" s="33">
        <f t="shared" si="17"/>
        <v>46022</v>
      </c>
      <c r="X25" s="33">
        <f t="shared" si="17"/>
        <v>46053</v>
      </c>
      <c r="Y25" s="33">
        <f t="shared" si="17"/>
        <v>46081</v>
      </c>
      <c r="Z25" s="33">
        <f t="shared" si="17"/>
        <v>46112</v>
      </c>
      <c r="AA25" s="33">
        <f t="shared" si="17"/>
        <v>46142</v>
      </c>
      <c r="AB25" s="34">
        <f t="shared" si="17"/>
        <v>46173</v>
      </c>
      <c r="AC25" s="33">
        <f t="shared" si="17"/>
        <v>46203</v>
      </c>
      <c r="AD25" s="33">
        <f t="shared" si="17"/>
        <v>46234</v>
      </c>
      <c r="AE25" s="33">
        <f t="shared" si="17"/>
        <v>46265</v>
      </c>
      <c r="AF25" s="33">
        <f t="shared" si="17"/>
        <v>46295</v>
      </c>
      <c r="AG25" s="33">
        <f t="shared" si="17"/>
        <v>46326</v>
      </c>
      <c r="AH25" s="33">
        <f t="shared" si="17"/>
        <v>46356</v>
      </c>
      <c r="AI25" s="33">
        <f t="shared" si="17"/>
        <v>46387</v>
      </c>
      <c r="AJ25" s="33">
        <f t="shared" si="17"/>
        <v>46418</v>
      </c>
      <c r="AK25" s="33">
        <f t="shared" si="17"/>
        <v>46446</v>
      </c>
      <c r="AL25" s="33">
        <f t="shared" si="17"/>
        <v>46477</v>
      </c>
      <c r="AM25" s="33">
        <f t="shared" si="17"/>
        <v>46507</v>
      </c>
      <c r="AN25" s="34">
        <f t="shared" si="17"/>
        <v>46538</v>
      </c>
      <c r="AO25" s="33">
        <f t="shared" si="17"/>
        <v>46568</v>
      </c>
      <c r="AP25" s="33">
        <f t="shared" si="17"/>
        <v>46599</v>
      </c>
      <c r="AQ25" s="33">
        <f t="shared" si="17"/>
        <v>46630</v>
      </c>
      <c r="AR25" s="33">
        <f t="shared" si="17"/>
        <v>46660</v>
      </c>
      <c r="AS25" s="33">
        <f t="shared" si="17"/>
        <v>46691</v>
      </c>
      <c r="AT25" s="33">
        <f t="shared" si="17"/>
        <v>46721</v>
      </c>
      <c r="AU25" s="33">
        <f t="shared" si="17"/>
        <v>46752</v>
      </c>
      <c r="AV25" s="33">
        <f t="shared" si="17"/>
        <v>46783</v>
      </c>
      <c r="AW25" s="33">
        <f t="shared" si="17"/>
        <v>46812</v>
      </c>
      <c r="AX25" s="33">
        <f t="shared" si="17"/>
        <v>46843</v>
      </c>
      <c r="AY25" s="33">
        <f t="shared" si="17"/>
        <v>46873</v>
      </c>
      <c r="AZ25" s="34">
        <f t="shared" si="17"/>
        <v>46904</v>
      </c>
      <c r="BA25" s="33">
        <f t="shared" si="17"/>
        <v>46934</v>
      </c>
      <c r="BB25" s="33">
        <f t="shared" si="17"/>
        <v>46965</v>
      </c>
      <c r="BC25" s="33">
        <f t="shared" si="17"/>
        <v>46996</v>
      </c>
      <c r="BD25" s="33">
        <f t="shared" si="17"/>
        <v>47026</v>
      </c>
      <c r="BE25" s="33">
        <f t="shared" si="17"/>
        <v>47057</v>
      </c>
      <c r="BF25" s="33">
        <f t="shared" si="17"/>
        <v>47087</v>
      </c>
      <c r="BG25" s="33">
        <f t="shared" si="17"/>
        <v>47118</v>
      </c>
      <c r="BH25" s="33">
        <f t="shared" si="17"/>
        <v>47149</v>
      </c>
      <c r="BI25" s="33">
        <f t="shared" si="17"/>
        <v>47177</v>
      </c>
      <c r="BJ25" s="33">
        <f t="shared" si="17"/>
        <v>47208</v>
      </c>
      <c r="BK25" s="33">
        <f t="shared" si="17"/>
        <v>47238</v>
      </c>
      <c r="BL25" s="34">
        <f t="shared" si="17"/>
        <v>47269</v>
      </c>
      <c r="BM25" s="33">
        <f t="shared" si="17"/>
        <v>47299</v>
      </c>
      <c r="BN25" s="33">
        <f t="shared" si="17"/>
        <v>47330</v>
      </c>
      <c r="BO25" s="33">
        <f t="shared" si="17"/>
        <v>47361</v>
      </c>
      <c r="BP25" s="33">
        <f t="shared" si="17"/>
        <v>47391</v>
      </c>
      <c r="BQ25" s="33">
        <f t="shared" si="17"/>
        <v>47422</v>
      </c>
      <c r="BR25" s="33">
        <f t="shared" si="17"/>
        <v>47452</v>
      </c>
      <c r="BS25" s="33">
        <f t="shared" ref="BS25:DT25" si="18">EOMONTH(BR25,1)</f>
        <v>47483</v>
      </c>
      <c r="BT25" s="33">
        <f t="shared" si="18"/>
        <v>47514</v>
      </c>
      <c r="BU25" s="33">
        <f t="shared" si="18"/>
        <v>47542</v>
      </c>
      <c r="BV25" s="33">
        <f t="shared" si="18"/>
        <v>47573</v>
      </c>
      <c r="BW25" s="33">
        <f t="shared" si="18"/>
        <v>47603</v>
      </c>
      <c r="BX25" s="34">
        <f t="shared" si="18"/>
        <v>47634</v>
      </c>
      <c r="BY25" s="33">
        <f t="shared" si="18"/>
        <v>47664</v>
      </c>
      <c r="BZ25" s="33">
        <f t="shared" si="18"/>
        <v>47695</v>
      </c>
      <c r="CA25" s="33">
        <f t="shared" si="18"/>
        <v>47726</v>
      </c>
      <c r="CB25" s="33">
        <f t="shared" si="18"/>
        <v>47756</v>
      </c>
      <c r="CC25" s="33">
        <f t="shared" si="18"/>
        <v>47787</v>
      </c>
      <c r="CD25" s="33">
        <f t="shared" si="18"/>
        <v>47817</v>
      </c>
      <c r="CE25" s="33">
        <f t="shared" si="18"/>
        <v>47848</v>
      </c>
      <c r="CF25" s="33">
        <f t="shared" si="18"/>
        <v>47879</v>
      </c>
      <c r="CG25" s="33">
        <f t="shared" si="18"/>
        <v>47907</v>
      </c>
      <c r="CH25" s="33">
        <f t="shared" si="18"/>
        <v>47938</v>
      </c>
      <c r="CI25" s="33">
        <f t="shared" si="18"/>
        <v>47968</v>
      </c>
      <c r="CJ25" s="34">
        <f t="shared" si="18"/>
        <v>47999</v>
      </c>
      <c r="CK25" s="33">
        <f t="shared" si="18"/>
        <v>48029</v>
      </c>
      <c r="CL25" s="33">
        <f t="shared" si="18"/>
        <v>48060</v>
      </c>
      <c r="CM25" s="33">
        <f t="shared" si="18"/>
        <v>48091</v>
      </c>
      <c r="CN25" s="33">
        <f t="shared" si="18"/>
        <v>48121</v>
      </c>
      <c r="CO25" s="33">
        <f t="shared" si="18"/>
        <v>48152</v>
      </c>
      <c r="CP25" s="33">
        <f t="shared" si="18"/>
        <v>48182</v>
      </c>
      <c r="CQ25" s="33">
        <f t="shared" si="18"/>
        <v>48213</v>
      </c>
      <c r="CR25" s="33">
        <f t="shared" si="18"/>
        <v>48244</v>
      </c>
      <c r="CS25" s="33">
        <f t="shared" si="18"/>
        <v>48273</v>
      </c>
      <c r="CT25" s="33">
        <f t="shared" si="18"/>
        <v>48304</v>
      </c>
      <c r="CU25" s="33">
        <f t="shared" si="18"/>
        <v>48334</v>
      </c>
      <c r="CV25" s="34">
        <f t="shared" si="18"/>
        <v>48365</v>
      </c>
      <c r="CW25" s="33">
        <f t="shared" si="18"/>
        <v>48395</v>
      </c>
      <c r="CX25" s="33">
        <f t="shared" si="18"/>
        <v>48426</v>
      </c>
      <c r="CY25" s="33">
        <f t="shared" si="18"/>
        <v>48457</v>
      </c>
      <c r="CZ25" s="33">
        <f t="shared" si="18"/>
        <v>48487</v>
      </c>
      <c r="DA25" s="33">
        <f t="shared" si="18"/>
        <v>48518</v>
      </c>
      <c r="DB25" s="33">
        <f t="shared" si="18"/>
        <v>48548</v>
      </c>
      <c r="DC25" s="33">
        <f t="shared" si="18"/>
        <v>48579</v>
      </c>
      <c r="DD25" s="33">
        <f t="shared" si="18"/>
        <v>48610</v>
      </c>
      <c r="DE25" s="33">
        <f t="shared" si="18"/>
        <v>48638</v>
      </c>
      <c r="DF25" s="33">
        <f t="shared" si="18"/>
        <v>48669</v>
      </c>
      <c r="DG25" s="33">
        <f t="shared" si="18"/>
        <v>48699</v>
      </c>
      <c r="DH25" s="34">
        <f t="shared" si="18"/>
        <v>48730</v>
      </c>
      <c r="DI25" s="33">
        <f t="shared" si="18"/>
        <v>48760</v>
      </c>
      <c r="DJ25" s="33">
        <f t="shared" si="18"/>
        <v>48791</v>
      </c>
      <c r="DK25" s="33">
        <f t="shared" si="18"/>
        <v>48822</v>
      </c>
      <c r="DL25" s="33">
        <f t="shared" si="18"/>
        <v>48852</v>
      </c>
      <c r="DM25" s="33">
        <f t="shared" si="18"/>
        <v>48883</v>
      </c>
      <c r="DN25" s="33">
        <f t="shared" si="18"/>
        <v>48913</v>
      </c>
      <c r="DO25" s="33">
        <f t="shared" si="18"/>
        <v>48944</v>
      </c>
      <c r="DP25" s="33">
        <f t="shared" si="18"/>
        <v>48975</v>
      </c>
      <c r="DQ25" s="33">
        <f t="shared" si="18"/>
        <v>49003</v>
      </c>
      <c r="DR25" s="33">
        <f t="shared" si="18"/>
        <v>49034</v>
      </c>
      <c r="DS25" s="33">
        <f t="shared" si="18"/>
        <v>49064</v>
      </c>
      <c r="DT25" s="146">
        <f t="shared" si="18"/>
        <v>49095</v>
      </c>
      <c r="DU25" s="35" t="str">
        <f>"Year_"&amp;DU24</f>
        <v>Year_1</v>
      </c>
      <c r="DV25" s="36" t="str">
        <f t="shared" ref="DV25:ED25" si="19">"Year_"&amp;DV24</f>
        <v>Year_2</v>
      </c>
      <c r="DW25" s="36" t="str">
        <f t="shared" si="19"/>
        <v>Year_3</v>
      </c>
      <c r="DX25" s="36" t="str">
        <f t="shared" si="19"/>
        <v>Year_4</v>
      </c>
      <c r="DY25" s="36" t="str">
        <f t="shared" si="19"/>
        <v>Year_5</v>
      </c>
      <c r="DZ25" s="36" t="str">
        <f t="shared" si="19"/>
        <v>Year_6</v>
      </c>
      <c r="EA25" s="36" t="str">
        <f t="shared" si="19"/>
        <v>Year_7</v>
      </c>
      <c r="EB25" s="36" t="str">
        <f t="shared" si="19"/>
        <v>Year_8</v>
      </c>
      <c r="EC25" s="36" t="str">
        <f t="shared" si="19"/>
        <v>Year_9</v>
      </c>
      <c r="ED25" s="37" t="str">
        <f t="shared" si="19"/>
        <v>Year_10</v>
      </c>
    </row>
    <row r="26" spans="1:134" hidden="1" outlineLevel="1">
      <c r="B26" s="220" t="s">
        <v>22</v>
      </c>
      <c r="C26" s="221"/>
      <c r="D26" s="222"/>
      <c r="E26" s="223">
        <f>Capex_W!E$35</f>
        <v>0</v>
      </c>
      <c r="F26" s="223">
        <f>Capex_W!F$35</f>
        <v>0</v>
      </c>
      <c r="G26" s="223">
        <f>Capex_W!G$35</f>
        <v>0</v>
      </c>
      <c r="H26" s="223">
        <f>Capex_W!H$35</f>
        <v>3.4125000000000003E-2</v>
      </c>
      <c r="I26" s="223">
        <f>Capex_W!I$35</f>
        <v>7.3125000000000009E-2</v>
      </c>
      <c r="J26" s="223">
        <f>Capex_W!J$35</f>
        <v>0.10725000000000001</v>
      </c>
      <c r="K26" s="223">
        <f>Capex_W!K$35</f>
        <v>0.14137500000000003</v>
      </c>
      <c r="L26" s="223">
        <f>Capex_W!L$35</f>
        <v>0.18037500000000004</v>
      </c>
      <c r="M26" s="223">
        <f>Capex_W!M$35</f>
        <v>0.21450000000000002</v>
      </c>
      <c r="N26" s="223">
        <f>Capex_W!N$35</f>
        <v>0.25025000000000003</v>
      </c>
      <c r="O26" s="223">
        <f>Capex_W!O$35</f>
        <v>0.28600000000000003</v>
      </c>
      <c r="P26" s="224">
        <f>Capex_W!P$35</f>
        <v>0.32337500000000002</v>
      </c>
      <c r="Q26" s="223">
        <f>Capex_W!Q$35</f>
        <v>0.37337500000000001</v>
      </c>
      <c r="R26" s="223">
        <f>Capex_W!R$35</f>
        <v>0.43337500000000001</v>
      </c>
      <c r="S26" s="223">
        <f>Capex_W!S$35</f>
        <v>0.485875</v>
      </c>
      <c r="T26" s="223">
        <f>Capex_W!T$35</f>
        <v>0.54087499999999999</v>
      </c>
      <c r="U26" s="223">
        <f>Capex_W!U$35</f>
        <v>0.60087500000000005</v>
      </c>
      <c r="V26" s="223">
        <f>Capex_W!V$35</f>
        <v>0.65087500000000009</v>
      </c>
      <c r="W26" s="223">
        <f>Capex_W!W$35</f>
        <v>0.70587500000000014</v>
      </c>
      <c r="X26" s="223">
        <f>Capex_W!X$35</f>
        <v>0.76337500000000014</v>
      </c>
      <c r="Y26" s="223">
        <f>Capex_W!Y$35</f>
        <v>0.81337500000000018</v>
      </c>
      <c r="Z26" s="223">
        <f>Capex_W!Z$35</f>
        <v>0.86837500000000023</v>
      </c>
      <c r="AA26" s="223">
        <f>Capex_W!AA$35</f>
        <v>0.92337500000000028</v>
      </c>
      <c r="AB26" s="224">
        <f>Capex_W!AB$35</f>
        <v>0.97837500000000033</v>
      </c>
      <c r="AC26" s="223">
        <f>Capex_W!AC$35</f>
        <v>1</v>
      </c>
      <c r="AD26" s="223">
        <f>Capex_W!AD$35</f>
        <v>1</v>
      </c>
      <c r="AE26" s="223">
        <f>Capex_W!AE$35</f>
        <v>1</v>
      </c>
      <c r="AF26" s="223">
        <f>Capex_W!AF$35</f>
        <v>1</v>
      </c>
      <c r="AG26" s="223">
        <f>Capex_W!AG$35</f>
        <v>1</v>
      </c>
      <c r="AH26" s="223">
        <f>Capex_W!AH$35</f>
        <v>1</v>
      </c>
      <c r="AI26" s="223">
        <f>Capex_W!AI$35</f>
        <v>1</v>
      </c>
      <c r="AJ26" s="223">
        <f>Capex_W!AJ$35</f>
        <v>1</v>
      </c>
      <c r="AK26" s="223">
        <f>Capex_W!AK$35</f>
        <v>1</v>
      </c>
      <c r="AL26" s="223">
        <f>Capex_W!AL$35</f>
        <v>1</v>
      </c>
      <c r="AM26" s="223">
        <f>Capex_W!AM$35</f>
        <v>1</v>
      </c>
      <c r="AN26" s="224">
        <f>Capex_W!AN$35</f>
        <v>1</v>
      </c>
      <c r="AO26" s="223">
        <f>Capex_W!AO$35</f>
        <v>1</v>
      </c>
      <c r="AP26" s="223">
        <f>Capex_W!AP$35</f>
        <v>1</v>
      </c>
      <c r="AQ26" s="223">
        <f>Capex_W!AQ$35</f>
        <v>1</v>
      </c>
      <c r="AR26" s="223">
        <f>Capex_W!AR$35</f>
        <v>1</v>
      </c>
      <c r="AS26" s="223">
        <f>Capex_W!AS$35</f>
        <v>1</v>
      </c>
      <c r="AT26" s="223">
        <f>Capex_W!AT$35</f>
        <v>1</v>
      </c>
      <c r="AU26" s="223">
        <f>Capex_W!AU$35</f>
        <v>1</v>
      </c>
      <c r="AV26" s="223">
        <f>Capex_W!AV$35</f>
        <v>1</v>
      </c>
      <c r="AW26" s="223">
        <f>Capex_W!AW$35</f>
        <v>1</v>
      </c>
      <c r="AX26" s="223">
        <f>Capex_W!AX$35</f>
        <v>1</v>
      </c>
      <c r="AY26" s="223">
        <f>Capex_W!AY$35</f>
        <v>1</v>
      </c>
      <c r="AZ26" s="224">
        <f>Capex_W!AZ$35</f>
        <v>1</v>
      </c>
      <c r="BA26" s="223">
        <f>Capex_W!BA$35</f>
        <v>1</v>
      </c>
      <c r="BB26" s="223">
        <f>Capex_W!BB$35</f>
        <v>1</v>
      </c>
      <c r="BC26" s="223">
        <f>Capex_W!BC$35</f>
        <v>1</v>
      </c>
      <c r="BD26" s="223">
        <f>Capex_W!BD$35</f>
        <v>1</v>
      </c>
      <c r="BE26" s="223">
        <f>Capex_W!BE$35</f>
        <v>1</v>
      </c>
      <c r="BF26" s="223">
        <f>Capex_W!BF$35</f>
        <v>1</v>
      </c>
      <c r="BG26" s="223">
        <f>Capex_W!BG$35</f>
        <v>1</v>
      </c>
      <c r="BH26" s="223">
        <f>Capex_W!BH$35</f>
        <v>1</v>
      </c>
      <c r="BI26" s="223">
        <f>Capex_W!BI$35</f>
        <v>1</v>
      </c>
      <c r="BJ26" s="223">
        <f>Capex_W!BJ$35</f>
        <v>1</v>
      </c>
      <c r="BK26" s="223">
        <f>Capex_W!BK$35</f>
        <v>1</v>
      </c>
      <c r="BL26" s="224">
        <f>Capex_W!BL$35</f>
        <v>1</v>
      </c>
      <c r="BM26" s="223">
        <f>Capex_W!BM$35</f>
        <v>1</v>
      </c>
      <c r="BN26" s="223">
        <f>Capex_W!BN$35</f>
        <v>1</v>
      </c>
      <c r="BO26" s="223">
        <f>Capex_W!BO$35</f>
        <v>1</v>
      </c>
      <c r="BP26" s="223">
        <f>Capex_W!BP$35</f>
        <v>1</v>
      </c>
      <c r="BQ26" s="223">
        <f>Capex_W!BQ$35</f>
        <v>1</v>
      </c>
      <c r="BR26" s="223">
        <f>Capex_W!BR$35</f>
        <v>1</v>
      </c>
      <c r="BS26" s="223">
        <f>Capex_W!BS$35</f>
        <v>1</v>
      </c>
      <c r="BT26" s="223">
        <f>Capex_W!BT$35</f>
        <v>1</v>
      </c>
      <c r="BU26" s="223">
        <f>Capex_W!BU$35</f>
        <v>1</v>
      </c>
      <c r="BV26" s="223">
        <f>Capex_W!BV$35</f>
        <v>1</v>
      </c>
      <c r="BW26" s="223">
        <f>Capex_W!BW$35</f>
        <v>1</v>
      </c>
      <c r="BX26" s="224">
        <f>Capex_W!BX$35</f>
        <v>1</v>
      </c>
      <c r="BY26" s="223">
        <f>Capex_W!BY$35</f>
        <v>1</v>
      </c>
      <c r="BZ26" s="223">
        <f>Capex_W!BZ$35</f>
        <v>1</v>
      </c>
      <c r="CA26" s="223">
        <f>Capex_W!CA$35</f>
        <v>1</v>
      </c>
      <c r="CB26" s="223">
        <f>Capex_W!CB$35</f>
        <v>1</v>
      </c>
      <c r="CC26" s="223">
        <f>Capex_W!CC$35</f>
        <v>1</v>
      </c>
      <c r="CD26" s="223">
        <f>Capex_W!CD$35</f>
        <v>1</v>
      </c>
      <c r="CE26" s="223">
        <f>Capex_W!CE$35</f>
        <v>1</v>
      </c>
      <c r="CF26" s="223">
        <f>Capex_W!CF$35</f>
        <v>1</v>
      </c>
      <c r="CG26" s="223">
        <f>Capex_W!CG$35</f>
        <v>1</v>
      </c>
      <c r="CH26" s="223">
        <f>Capex_W!CH$35</f>
        <v>1</v>
      </c>
      <c r="CI26" s="223">
        <f>Capex_W!CI$35</f>
        <v>1</v>
      </c>
      <c r="CJ26" s="224">
        <f>Capex_W!CJ$35</f>
        <v>1</v>
      </c>
      <c r="CK26" s="223">
        <f>Capex_W!CK$35</f>
        <v>1</v>
      </c>
      <c r="CL26" s="223">
        <f>Capex_W!CL$35</f>
        <v>1</v>
      </c>
      <c r="CM26" s="223">
        <f>Capex_W!CM$35</f>
        <v>1</v>
      </c>
      <c r="CN26" s="223">
        <f>Capex_W!CN$35</f>
        <v>1</v>
      </c>
      <c r="CO26" s="223">
        <f>Capex_W!CO$35</f>
        <v>1</v>
      </c>
      <c r="CP26" s="223">
        <f>Capex_W!CP$35</f>
        <v>1</v>
      </c>
      <c r="CQ26" s="223">
        <f>Capex_W!CQ$35</f>
        <v>1</v>
      </c>
      <c r="CR26" s="223">
        <f>Capex_W!CR$35</f>
        <v>1</v>
      </c>
      <c r="CS26" s="223">
        <f>Capex_W!CS$35</f>
        <v>1</v>
      </c>
      <c r="CT26" s="223">
        <f>Capex_W!CT$35</f>
        <v>1</v>
      </c>
      <c r="CU26" s="223">
        <f>Capex_W!CU$35</f>
        <v>1</v>
      </c>
      <c r="CV26" s="224">
        <f>Capex_W!CV$35</f>
        <v>1</v>
      </c>
      <c r="CW26" s="223">
        <f>Capex_W!CW$35</f>
        <v>1</v>
      </c>
      <c r="CX26" s="223">
        <f>Capex_W!CX$35</f>
        <v>1</v>
      </c>
      <c r="CY26" s="223">
        <f>Capex_W!CY$35</f>
        <v>1</v>
      </c>
      <c r="CZ26" s="223">
        <f>Capex_W!CZ$35</f>
        <v>1</v>
      </c>
      <c r="DA26" s="223">
        <f>Capex_W!DA$35</f>
        <v>1</v>
      </c>
      <c r="DB26" s="223">
        <f>Capex_W!DB$35</f>
        <v>1</v>
      </c>
      <c r="DC26" s="223">
        <f>Capex_W!DC$35</f>
        <v>1</v>
      </c>
      <c r="DD26" s="223">
        <f>Capex_W!DD$35</f>
        <v>1</v>
      </c>
      <c r="DE26" s="223">
        <f>Capex_W!DE$35</f>
        <v>1</v>
      </c>
      <c r="DF26" s="223">
        <f>Capex_W!DF$35</f>
        <v>1</v>
      </c>
      <c r="DG26" s="223">
        <f>Capex_W!DG$35</f>
        <v>1</v>
      </c>
      <c r="DH26" s="224">
        <f>Capex_W!DH$35</f>
        <v>1</v>
      </c>
      <c r="DI26" s="223">
        <f>Capex_W!DI$35</f>
        <v>1</v>
      </c>
      <c r="DJ26" s="223">
        <f>Capex_W!DJ$35</f>
        <v>1</v>
      </c>
      <c r="DK26" s="223">
        <f>Capex_W!DK$35</f>
        <v>1</v>
      </c>
      <c r="DL26" s="223">
        <f>Capex_W!DL$35</f>
        <v>1</v>
      </c>
      <c r="DM26" s="223">
        <f>Capex_W!DM$35</f>
        <v>1</v>
      </c>
      <c r="DN26" s="223">
        <f>Capex_W!DN$35</f>
        <v>1</v>
      </c>
      <c r="DO26" s="223">
        <f>Capex_W!DO$35</f>
        <v>1</v>
      </c>
      <c r="DP26" s="223">
        <f>Capex_W!DP$35</f>
        <v>1</v>
      </c>
      <c r="DQ26" s="223">
        <f>Capex_W!DQ$35</f>
        <v>1</v>
      </c>
      <c r="DR26" s="223">
        <f>Capex_W!DR$35</f>
        <v>1</v>
      </c>
      <c r="DS26" s="223">
        <f>Capex_W!DS$35</f>
        <v>1</v>
      </c>
      <c r="DT26" s="267">
        <f>Capex_W!DT$35</f>
        <v>1</v>
      </c>
      <c r="DU26" s="268">
        <f>Capex_W!DU$35</f>
        <v>0.32337500000000002</v>
      </c>
      <c r="DV26" s="44">
        <f>Capex_W!DV$35</f>
        <v>0.97837500000000033</v>
      </c>
      <c r="DW26" s="44">
        <f>Capex_W!DW$35</f>
        <v>1</v>
      </c>
      <c r="DX26" s="44">
        <f>Capex_W!DX$35</f>
        <v>1</v>
      </c>
      <c r="DY26" s="44">
        <f>Capex_W!DY$35</f>
        <v>1</v>
      </c>
      <c r="DZ26" s="44">
        <f>Capex_W!DZ$35</f>
        <v>1</v>
      </c>
      <c r="EA26" s="44">
        <f>Capex_W!EA$35</f>
        <v>1</v>
      </c>
      <c r="EB26" s="44">
        <f>Capex_W!EB$35</f>
        <v>1</v>
      </c>
      <c r="EC26" s="44">
        <f>Capex_W!EC$35</f>
        <v>1</v>
      </c>
      <c r="ED26" s="45">
        <f>Capex_W!ED$35</f>
        <v>1</v>
      </c>
    </row>
    <row r="27" spans="1:134" hidden="1" outlineLevel="1">
      <c r="B27" s="220" t="s">
        <v>7</v>
      </c>
      <c r="C27" s="221"/>
      <c r="D27" s="225"/>
      <c r="E27" s="223">
        <f>Capex_W!E$36</f>
        <v>0</v>
      </c>
      <c r="F27" s="223">
        <f>Capex_W!F$36</f>
        <v>0</v>
      </c>
      <c r="G27" s="223">
        <f>Capex_W!G$36</f>
        <v>0</v>
      </c>
      <c r="H27" s="223">
        <f>Capex_W!H$36</f>
        <v>3.4125000000000003E-2</v>
      </c>
      <c r="I27" s="223">
        <f>Capex_W!I$36</f>
        <v>3.9000000000000007E-2</v>
      </c>
      <c r="J27" s="223">
        <f>Capex_W!J$36</f>
        <v>3.4125000000000003E-2</v>
      </c>
      <c r="K27" s="223">
        <f>Capex_W!K$36</f>
        <v>3.4125000000000003E-2</v>
      </c>
      <c r="L27" s="223">
        <f>Capex_W!L$36</f>
        <v>3.9000000000000007E-2</v>
      </c>
      <c r="M27" s="223">
        <f>Capex_W!M$36</f>
        <v>3.4125000000000003E-2</v>
      </c>
      <c r="N27" s="223">
        <f>Capex_W!N$36</f>
        <v>3.5750000000000004E-2</v>
      </c>
      <c r="O27" s="223">
        <f>Capex_W!O$36</f>
        <v>3.5750000000000004E-2</v>
      </c>
      <c r="P27" s="224">
        <f>Capex_W!P$36</f>
        <v>3.7375000000000005E-2</v>
      </c>
      <c r="Q27" s="223">
        <f>Capex_W!Q$36</f>
        <v>0.05</v>
      </c>
      <c r="R27" s="223">
        <f>Capex_W!R$36</f>
        <v>0.06</v>
      </c>
      <c r="S27" s="223">
        <f>Capex_W!S$36</f>
        <v>5.2499999999999998E-2</v>
      </c>
      <c r="T27" s="223">
        <f>Capex_W!T$36</f>
        <v>5.5E-2</v>
      </c>
      <c r="U27" s="223">
        <f>Capex_W!U$36</f>
        <v>0.06</v>
      </c>
      <c r="V27" s="223">
        <f>Capex_W!V$36</f>
        <v>0.05</v>
      </c>
      <c r="W27" s="223">
        <f>Capex_W!W$36</f>
        <v>5.5E-2</v>
      </c>
      <c r="X27" s="223">
        <f>Capex_W!X$36</f>
        <v>5.7500000000000002E-2</v>
      </c>
      <c r="Y27" s="223">
        <f>Capex_W!Y$36</f>
        <v>0.05</v>
      </c>
      <c r="Z27" s="223">
        <f>Capex_W!Z$36</f>
        <v>5.5E-2</v>
      </c>
      <c r="AA27" s="223">
        <f>Capex_W!AA$36</f>
        <v>5.5E-2</v>
      </c>
      <c r="AB27" s="224">
        <f>Capex_W!AB$36</f>
        <v>5.5E-2</v>
      </c>
      <c r="AC27" s="223">
        <f>Capex_W!AC$36</f>
        <v>2.1624999999999672E-2</v>
      </c>
      <c r="AD27" s="223">
        <f>Capex_W!AD$36</f>
        <v>0</v>
      </c>
      <c r="AE27" s="223">
        <f>Capex_W!AE$36</f>
        <v>0</v>
      </c>
      <c r="AF27" s="223">
        <f>Capex_W!AF$36</f>
        <v>0</v>
      </c>
      <c r="AG27" s="223">
        <f>Capex_W!AG$36</f>
        <v>0</v>
      </c>
      <c r="AH27" s="223">
        <f>Capex_W!AH$36</f>
        <v>0</v>
      </c>
      <c r="AI27" s="223">
        <f>Capex_W!AI$36</f>
        <v>0</v>
      </c>
      <c r="AJ27" s="223">
        <f>Capex_W!AJ$36</f>
        <v>0</v>
      </c>
      <c r="AK27" s="223">
        <f>Capex_W!AK$36</f>
        <v>0</v>
      </c>
      <c r="AL27" s="223">
        <f>Capex_W!AL$36</f>
        <v>0</v>
      </c>
      <c r="AM27" s="223">
        <f>Capex_W!AM$36</f>
        <v>0</v>
      </c>
      <c r="AN27" s="224">
        <f>Capex_W!AN$36</f>
        <v>0</v>
      </c>
      <c r="AO27" s="223">
        <f>Capex_W!AO$36</f>
        <v>0</v>
      </c>
      <c r="AP27" s="223">
        <f>Capex_W!AP$36</f>
        <v>0</v>
      </c>
      <c r="AQ27" s="223">
        <f>Capex_W!AQ$36</f>
        <v>0</v>
      </c>
      <c r="AR27" s="223">
        <f>Capex_W!AR$36</f>
        <v>0</v>
      </c>
      <c r="AS27" s="223">
        <f>Capex_W!AS$36</f>
        <v>0</v>
      </c>
      <c r="AT27" s="223">
        <f>Capex_W!AT$36</f>
        <v>0</v>
      </c>
      <c r="AU27" s="223">
        <f>Capex_W!AU$36</f>
        <v>0</v>
      </c>
      <c r="AV27" s="223">
        <f>Capex_W!AV$36</f>
        <v>0</v>
      </c>
      <c r="AW27" s="223">
        <f>Capex_W!AW$36</f>
        <v>0</v>
      </c>
      <c r="AX27" s="223">
        <f>Capex_W!AX$36</f>
        <v>0</v>
      </c>
      <c r="AY27" s="223">
        <f>Capex_W!AY$36</f>
        <v>0</v>
      </c>
      <c r="AZ27" s="224">
        <f>Capex_W!AZ$36</f>
        <v>0</v>
      </c>
      <c r="BA27" s="223">
        <f>Capex_W!BA$36</f>
        <v>0</v>
      </c>
      <c r="BB27" s="223">
        <f>Capex_W!BB$36</f>
        <v>0</v>
      </c>
      <c r="BC27" s="223">
        <f>Capex_W!BC$36</f>
        <v>0</v>
      </c>
      <c r="BD27" s="223">
        <f>Capex_W!BD$36</f>
        <v>0</v>
      </c>
      <c r="BE27" s="223">
        <f>Capex_W!BE$36</f>
        <v>0</v>
      </c>
      <c r="BF27" s="223">
        <f>Capex_W!BF$36</f>
        <v>0</v>
      </c>
      <c r="BG27" s="223">
        <f>Capex_W!BG$36</f>
        <v>0</v>
      </c>
      <c r="BH27" s="223">
        <f>Capex_W!BH$36</f>
        <v>0</v>
      </c>
      <c r="BI27" s="223">
        <f>Capex_W!BI$36</f>
        <v>0</v>
      </c>
      <c r="BJ27" s="223">
        <f>Capex_W!BJ$36</f>
        <v>0</v>
      </c>
      <c r="BK27" s="223">
        <f>Capex_W!BK$36</f>
        <v>0</v>
      </c>
      <c r="BL27" s="224">
        <f>Capex_W!BL$36</f>
        <v>0</v>
      </c>
      <c r="BM27" s="223">
        <f>Capex_W!BM$36</f>
        <v>0</v>
      </c>
      <c r="BN27" s="223">
        <f>Capex_W!BN$36</f>
        <v>0</v>
      </c>
      <c r="BO27" s="223">
        <f>Capex_W!BO$36</f>
        <v>0</v>
      </c>
      <c r="BP27" s="223">
        <f>Capex_W!BP$36</f>
        <v>0</v>
      </c>
      <c r="BQ27" s="223">
        <f>Capex_W!BQ$36</f>
        <v>0</v>
      </c>
      <c r="BR27" s="223">
        <f>Capex_W!BR$36</f>
        <v>0</v>
      </c>
      <c r="BS27" s="223">
        <f>Capex_W!BS$36</f>
        <v>0</v>
      </c>
      <c r="BT27" s="223">
        <f>Capex_W!BT$36</f>
        <v>0</v>
      </c>
      <c r="BU27" s="223">
        <f>Capex_W!BU$36</f>
        <v>0</v>
      </c>
      <c r="BV27" s="223">
        <f>Capex_W!BV$36</f>
        <v>0</v>
      </c>
      <c r="BW27" s="223">
        <f>Capex_W!BW$36</f>
        <v>0</v>
      </c>
      <c r="BX27" s="224">
        <f>Capex_W!BX$36</f>
        <v>0</v>
      </c>
      <c r="BY27" s="223">
        <f>Capex_W!BY$36</f>
        <v>0</v>
      </c>
      <c r="BZ27" s="223">
        <f>Capex_W!BZ$36</f>
        <v>0</v>
      </c>
      <c r="CA27" s="223">
        <f>Capex_W!CA$36</f>
        <v>0</v>
      </c>
      <c r="CB27" s="223">
        <f>Capex_W!CB$36</f>
        <v>0</v>
      </c>
      <c r="CC27" s="223">
        <f>Capex_W!CC$36</f>
        <v>0</v>
      </c>
      <c r="CD27" s="223">
        <f>Capex_W!CD$36</f>
        <v>0</v>
      </c>
      <c r="CE27" s="223">
        <f>Capex_W!CE$36</f>
        <v>0</v>
      </c>
      <c r="CF27" s="223">
        <f>Capex_W!CF$36</f>
        <v>0</v>
      </c>
      <c r="CG27" s="223">
        <f>Capex_W!CG$36</f>
        <v>0</v>
      </c>
      <c r="CH27" s="223">
        <f>Capex_W!CH$36</f>
        <v>0</v>
      </c>
      <c r="CI27" s="223">
        <f>Capex_W!CI$36</f>
        <v>0</v>
      </c>
      <c r="CJ27" s="224">
        <f>Capex_W!CJ$36</f>
        <v>0</v>
      </c>
      <c r="CK27" s="223">
        <f>Capex_W!CK$36</f>
        <v>0</v>
      </c>
      <c r="CL27" s="223">
        <f>Capex_W!CL$36</f>
        <v>0</v>
      </c>
      <c r="CM27" s="223">
        <f>Capex_W!CM$36</f>
        <v>0</v>
      </c>
      <c r="CN27" s="223">
        <f>Capex_W!CN$36</f>
        <v>0</v>
      </c>
      <c r="CO27" s="223">
        <f>Capex_W!CO$36</f>
        <v>0</v>
      </c>
      <c r="CP27" s="223">
        <f>Capex_W!CP$36</f>
        <v>0</v>
      </c>
      <c r="CQ27" s="223">
        <f>Capex_W!CQ$36</f>
        <v>0</v>
      </c>
      <c r="CR27" s="223">
        <f>Capex_W!CR$36</f>
        <v>0</v>
      </c>
      <c r="CS27" s="223">
        <f>Capex_W!CS$36</f>
        <v>0</v>
      </c>
      <c r="CT27" s="223">
        <f>Capex_W!CT$36</f>
        <v>0</v>
      </c>
      <c r="CU27" s="223">
        <f>Capex_W!CU$36</f>
        <v>0</v>
      </c>
      <c r="CV27" s="224">
        <f>Capex_W!CV$36</f>
        <v>0</v>
      </c>
      <c r="CW27" s="223">
        <f>Capex_W!CW$36</f>
        <v>0</v>
      </c>
      <c r="CX27" s="223">
        <f>Capex_W!CX$36</f>
        <v>0</v>
      </c>
      <c r="CY27" s="223">
        <f>Capex_W!CY$36</f>
        <v>0</v>
      </c>
      <c r="CZ27" s="223">
        <f>Capex_W!CZ$36</f>
        <v>0</v>
      </c>
      <c r="DA27" s="223">
        <f>Capex_W!DA$36</f>
        <v>0</v>
      </c>
      <c r="DB27" s="223">
        <f>Capex_W!DB$36</f>
        <v>0</v>
      </c>
      <c r="DC27" s="223">
        <f>Capex_W!DC$36</f>
        <v>0</v>
      </c>
      <c r="DD27" s="223">
        <f>Capex_W!DD$36</f>
        <v>0</v>
      </c>
      <c r="DE27" s="223">
        <f>Capex_W!DE$36</f>
        <v>0</v>
      </c>
      <c r="DF27" s="223">
        <f>Capex_W!DF$36</f>
        <v>0</v>
      </c>
      <c r="DG27" s="223">
        <f>Capex_W!DG$36</f>
        <v>0</v>
      </c>
      <c r="DH27" s="224">
        <f>Capex_W!DH$36</f>
        <v>0</v>
      </c>
      <c r="DI27" s="223">
        <f>Capex_W!DI$36</f>
        <v>0</v>
      </c>
      <c r="DJ27" s="223">
        <f>Capex_W!DJ$36</f>
        <v>0</v>
      </c>
      <c r="DK27" s="223">
        <f>Capex_W!DK$36</f>
        <v>0</v>
      </c>
      <c r="DL27" s="223">
        <f>Capex_W!DL$36</f>
        <v>0</v>
      </c>
      <c r="DM27" s="223">
        <f>Capex_W!DM$36</f>
        <v>0</v>
      </c>
      <c r="DN27" s="223">
        <f>Capex_W!DN$36</f>
        <v>0</v>
      </c>
      <c r="DO27" s="223">
        <f>Capex_W!DO$36</f>
        <v>0</v>
      </c>
      <c r="DP27" s="223">
        <f>Capex_W!DP$36</f>
        <v>0</v>
      </c>
      <c r="DQ27" s="223">
        <f>Capex_W!DQ$36</f>
        <v>0</v>
      </c>
      <c r="DR27" s="223">
        <f>Capex_W!DR$36</f>
        <v>0</v>
      </c>
      <c r="DS27" s="223">
        <f>Capex_W!DS$36</f>
        <v>0</v>
      </c>
      <c r="DT27" s="267">
        <f>Capex_W!DT$36</f>
        <v>0</v>
      </c>
      <c r="DU27" s="268">
        <f>Capex_W!DU$36</f>
        <v>0.32337500000000002</v>
      </c>
      <c r="DV27" s="44">
        <f>Capex_W!DV$36</f>
        <v>0.65500000000000003</v>
      </c>
      <c r="DW27" s="44">
        <f>Capex_W!DW$36</f>
        <v>2.1624999999999672E-2</v>
      </c>
      <c r="DX27" s="44">
        <f>Capex_W!DX$36</f>
        <v>0</v>
      </c>
      <c r="DY27" s="44">
        <f>Capex_W!DY$36</f>
        <v>0</v>
      </c>
      <c r="DZ27" s="44">
        <f>Capex_W!DZ$36</f>
        <v>0</v>
      </c>
      <c r="EA27" s="44">
        <f>Capex_W!EA$36</f>
        <v>0</v>
      </c>
      <c r="EB27" s="44">
        <f>Capex_W!EB$36</f>
        <v>0</v>
      </c>
      <c r="EC27" s="44">
        <f>Capex_W!EC$36</f>
        <v>0</v>
      </c>
      <c r="ED27" s="45">
        <f>Capex_W!ED$36</f>
        <v>0</v>
      </c>
    </row>
    <row r="28" spans="1:134" hidden="1" outlineLevel="1">
      <c r="B28" s="5" t="s">
        <v>23</v>
      </c>
      <c r="D28" s="40"/>
      <c r="E28" s="47">
        <v>0</v>
      </c>
      <c r="F28" s="47">
        <v>0</v>
      </c>
      <c r="G28" s="47">
        <v>0</v>
      </c>
      <c r="H28" s="47">
        <v>0</v>
      </c>
      <c r="I28" s="47">
        <v>0</v>
      </c>
      <c r="J28" s="47">
        <v>0</v>
      </c>
      <c r="K28" s="47">
        <v>0</v>
      </c>
      <c r="L28" s="47">
        <v>2.16</v>
      </c>
      <c r="M28" s="47">
        <v>2.16</v>
      </c>
      <c r="N28" s="47">
        <v>2.16</v>
      </c>
      <c r="O28" s="47">
        <v>2.16</v>
      </c>
      <c r="P28" s="48">
        <v>2.16</v>
      </c>
      <c r="Q28" s="47">
        <v>1.5749999999999997</v>
      </c>
      <c r="R28" s="47">
        <v>1.5749999999999997</v>
      </c>
      <c r="S28" s="47">
        <v>1.5749999999999997</v>
      </c>
      <c r="T28" s="47">
        <v>1.5749999999999997</v>
      </c>
      <c r="U28" s="47">
        <v>1.5749999999999997</v>
      </c>
      <c r="V28" s="47">
        <v>1.5749999999999997</v>
      </c>
      <c r="W28" s="47">
        <v>1.5749999999999997</v>
      </c>
      <c r="X28" s="47">
        <v>1.5749999999999997</v>
      </c>
      <c r="Y28" s="47">
        <v>1.5749999999999997</v>
      </c>
      <c r="Z28" s="47">
        <v>1.5749999999999997</v>
      </c>
      <c r="AA28" s="47">
        <v>1.5749999999999997</v>
      </c>
      <c r="AB28" s="48">
        <v>1.5749999999999997</v>
      </c>
      <c r="AC28" s="47">
        <v>0.67499999999999993</v>
      </c>
      <c r="AD28" s="47">
        <v>0.67499999999999993</v>
      </c>
      <c r="AE28" s="47">
        <v>0.67499999999999993</v>
      </c>
      <c r="AF28" s="47">
        <v>0.67499999999999993</v>
      </c>
      <c r="AG28" s="47">
        <v>0.67499999999999993</v>
      </c>
      <c r="AH28" s="47">
        <v>0.67499999999999993</v>
      </c>
      <c r="AI28" s="47">
        <v>0.67499999999999993</v>
      </c>
      <c r="AJ28" s="47">
        <v>0.67499999999999993</v>
      </c>
      <c r="AK28" s="47">
        <v>0.67499999999999993</v>
      </c>
      <c r="AL28" s="47">
        <v>0.67499999999999993</v>
      </c>
      <c r="AM28" s="47">
        <v>0.67499999999999993</v>
      </c>
      <c r="AN28" s="48">
        <v>0.67499999999999993</v>
      </c>
      <c r="AO28" s="47">
        <v>0</v>
      </c>
      <c r="AP28" s="47">
        <v>0</v>
      </c>
      <c r="AQ28" s="47">
        <v>0</v>
      </c>
      <c r="AR28" s="47">
        <v>0</v>
      </c>
      <c r="AS28" s="47">
        <v>0</v>
      </c>
      <c r="AT28" s="47">
        <v>0</v>
      </c>
      <c r="AU28" s="47">
        <v>0</v>
      </c>
      <c r="AV28" s="47">
        <v>0</v>
      </c>
      <c r="AW28" s="47">
        <v>0</v>
      </c>
      <c r="AX28" s="47">
        <v>0</v>
      </c>
      <c r="AY28" s="47">
        <v>0</v>
      </c>
      <c r="AZ28" s="48">
        <v>0</v>
      </c>
      <c r="BA28" s="47">
        <v>0</v>
      </c>
      <c r="BB28" s="47">
        <v>0</v>
      </c>
      <c r="BC28" s="47">
        <v>0</v>
      </c>
      <c r="BD28" s="47">
        <v>0</v>
      </c>
      <c r="BE28" s="47">
        <v>0</v>
      </c>
      <c r="BF28" s="47">
        <v>0</v>
      </c>
      <c r="BG28" s="47">
        <v>0</v>
      </c>
      <c r="BH28" s="47">
        <v>0</v>
      </c>
      <c r="BI28" s="47">
        <v>0</v>
      </c>
      <c r="BJ28" s="47">
        <v>0</v>
      </c>
      <c r="BK28" s="47">
        <v>0</v>
      </c>
      <c r="BL28" s="48">
        <v>0</v>
      </c>
      <c r="BM28" s="47">
        <v>0</v>
      </c>
      <c r="BN28" s="47">
        <v>0</v>
      </c>
      <c r="BO28" s="47">
        <v>0</v>
      </c>
      <c r="BP28" s="47">
        <v>0</v>
      </c>
      <c r="BQ28" s="47">
        <v>0</v>
      </c>
      <c r="BR28" s="47">
        <v>0</v>
      </c>
      <c r="BS28" s="47">
        <v>0</v>
      </c>
      <c r="BT28" s="47">
        <v>0</v>
      </c>
      <c r="BU28" s="47">
        <v>0</v>
      </c>
      <c r="BV28" s="47">
        <v>0</v>
      </c>
      <c r="BW28" s="47">
        <v>0</v>
      </c>
      <c r="BX28" s="48">
        <v>0</v>
      </c>
      <c r="BY28" s="47">
        <v>0</v>
      </c>
      <c r="BZ28" s="47">
        <v>0</v>
      </c>
      <c r="CA28" s="47">
        <v>0</v>
      </c>
      <c r="CB28" s="47">
        <v>0</v>
      </c>
      <c r="CC28" s="47">
        <v>0</v>
      </c>
      <c r="CD28" s="47">
        <v>0</v>
      </c>
      <c r="CE28" s="47">
        <v>0</v>
      </c>
      <c r="CF28" s="47">
        <v>0</v>
      </c>
      <c r="CG28" s="47">
        <v>0</v>
      </c>
      <c r="CH28" s="47">
        <v>0</v>
      </c>
      <c r="CI28" s="47">
        <v>0</v>
      </c>
      <c r="CJ28" s="48">
        <v>0</v>
      </c>
      <c r="CK28" s="47">
        <v>0</v>
      </c>
      <c r="CL28" s="47">
        <v>0</v>
      </c>
      <c r="CM28" s="47">
        <v>0</v>
      </c>
      <c r="CN28" s="47">
        <v>0</v>
      </c>
      <c r="CO28" s="47">
        <v>0</v>
      </c>
      <c r="CP28" s="47">
        <v>0</v>
      </c>
      <c r="CQ28" s="47">
        <v>0</v>
      </c>
      <c r="CR28" s="47">
        <v>0</v>
      </c>
      <c r="CS28" s="47">
        <v>0</v>
      </c>
      <c r="CT28" s="47">
        <v>0</v>
      </c>
      <c r="CU28" s="47">
        <v>0</v>
      </c>
      <c r="CV28" s="48">
        <v>0</v>
      </c>
      <c r="CW28" s="47">
        <v>0</v>
      </c>
      <c r="CX28" s="47">
        <v>0</v>
      </c>
      <c r="CY28" s="47">
        <v>0</v>
      </c>
      <c r="CZ28" s="47">
        <v>0</v>
      </c>
      <c r="DA28" s="47">
        <v>0</v>
      </c>
      <c r="DB28" s="47">
        <v>0</v>
      </c>
      <c r="DC28" s="47">
        <v>0</v>
      </c>
      <c r="DD28" s="47">
        <v>0</v>
      </c>
      <c r="DE28" s="47">
        <v>0</v>
      </c>
      <c r="DF28" s="47">
        <v>0</v>
      </c>
      <c r="DG28" s="47">
        <v>0</v>
      </c>
      <c r="DH28" s="48">
        <v>0</v>
      </c>
      <c r="DI28" s="47">
        <v>0</v>
      </c>
      <c r="DJ28" s="47">
        <v>0</v>
      </c>
      <c r="DK28" s="47">
        <v>0</v>
      </c>
      <c r="DL28" s="47">
        <v>0</v>
      </c>
      <c r="DM28" s="47">
        <v>0</v>
      </c>
      <c r="DN28" s="47">
        <v>0</v>
      </c>
      <c r="DO28" s="47">
        <v>0</v>
      </c>
      <c r="DP28" s="47">
        <v>0</v>
      </c>
      <c r="DQ28" s="47">
        <v>0</v>
      </c>
      <c r="DR28" s="47">
        <v>0</v>
      </c>
      <c r="DS28" s="47">
        <v>0</v>
      </c>
      <c r="DT28" s="161">
        <v>0</v>
      </c>
      <c r="DU28" s="158">
        <f>SUMIF($E$24:$DT$24,DU$24,$E28:$DT28)</f>
        <v>10.8</v>
      </c>
      <c r="DV28" s="50">
        <f t="shared" ref="DV28:ED28" si="20">SUMIF($E$24:$DT$24,DV$24,$E28:$DT28)</f>
        <v>18.899999999999995</v>
      </c>
      <c r="DW28" s="50">
        <f t="shared" si="20"/>
        <v>8.1</v>
      </c>
      <c r="DX28" s="50">
        <f t="shared" si="20"/>
        <v>0</v>
      </c>
      <c r="DY28" s="50">
        <f t="shared" si="20"/>
        <v>0</v>
      </c>
      <c r="DZ28" s="50">
        <f t="shared" si="20"/>
        <v>0</v>
      </c>
      <c r="EA28" s="50">
        <f t="shared" si="20"/>
        <v>0</v>
      </c>
      <c r="EB28" s="50">
        <f t="shared" si="20"/>
        <v>0</v>
      </c>
      <c r="EC28" s="50">
        <f t="shared" si="20"/>
        <v>0</v>
      </c>
      <c r="ED28" s="51">
        <f t="shared" si="20"/>
        <v>0</v>
      </c>
    </row>
    <row r="29" spans="1:134" hidden="1" outlineLevel="1">
      <c r="B29" s="5" t="s">
        <v>9</v>
      </c>
      <c r="D29" s="40"/>
      <c r="E29" s="47">
        <v>0</v>
      </c>
      <c r="F29" s="47">
        <v>0</v>
      </c>
      <c r="G29" s="47">
        <v>0</v>
      </c>
      <c r="H29" s="47">
        <v>0</v>
      </c>
      <c r="I29" s="47">
        <v>0</v>
      </c>
      <c r="J29" s="47">
        <v>0</v>
      </c>
      <c r="K29" s="47">
        <v>0</v>
      </c>
      <c r="L29" s="47">
        <v>2.16</v>
      </c>
      <c r="M29" s="47">
        <v>4.32</v>
      </c>
      <c r="N29" s="47">
        <v>6.48</v>
      </c>
      <c r="O29" s="47">
        <v>8.64</v>
      </c>
      <c r="P29" s="48">
        <v>10.8</v>
      </c>
      <c r="Q29" s="47">
        <v>12.375</v>
      </c>
      <c r="R29" s="47">
        <v>13.95</v>
      </c>
      <c r="S29" s="47">
        <v>15.524999999999999</v>
      </c>
      <c r="T29" s="47">
        <v>17.099999999999998</v>
      </c>
      <c r="U29" s="47">
        <v>18.674999999999997</v>
      </c>
      <c r="V29" s="47">
        <v>20.249999999999996</v>
      </c>
      <c r="W29" s="47">
        <v>21.824999999999996</v>
      </c>
      <c r="X29" s="47">
        <v>23.399999999999995</v>
      </c>
      <c r="Y29" s="47">
        <v>24.974999999999994</v>
      </c>
      <c r="Z29" s="47">
        <v>26.549999999999994</v>
      </c>
      <c r="AA29" s="47">
        <v>28.124999999999993</v>
      </c>
      <c r="AB29" s="48">
        <v>29.699999999999992</v>
      </c>
      <c r="AC29" s="47">
        <v>30.374999999999993</v>
      </c>
      <c r="AD29" s="47">
        <v>31.049999999999994</v>
      </c>
      <c r="AE29" s="47">
        <v>31.724999999999994</v>
      </c>
      <c r="AF29" s="47">
        <v>32.399999999999991</v>
      </c>
      <c r="AG29" s="47">
        <v>33.074999999999989</v>
      </c>
      <c r="AH29" s="47">
        <v>33.749999999999986</v>
      </c>
      <c r="AI29" s="47">
        <v>34.424999999999983</v>
      </c>
      <c r="AJ29" s="47">
        <v>35.09999999999998</v>
      </c>
      <c r="AK29" s="47">
        <v>35.774999999999977</v>
      </c>
      <c r="AL29" s="47">
        <v>36.449999999999974</v>
      </c>
      <c r="AM29" s="47">
        <v>37.124999999999972</v>
      </c>
      <c r="AN29" s="48">
        <v>37.799999999999969</v>
      </c>
      <c r="AO29" s="47">
        <v>37.799999999999969</v>
      </c>
      <c r="AP29" s="47">
        <v>37.799999999999969</v>
      </c>
      <c r="AQ29" s="47">
        <v>37.799999999999969</v>
      </c>
      <c r="AR29" s="47">
        <v>37.799999999999969</v>
      </c>
      <c r="AS29" s="47">
        <v>37.799999999999969</v>
      </c>
      <c r="AT29" s="47">
        <v>37.799999999999969</v>
      </c>
      <c r="AU29" s="47">
        <v>37.799999999999969</v>
      </c>
      <c r="AV29" s="47">
        <v>37.799999999999969</v>
      </c>
      <c r="AW29" s="47">
        <v>37.799999999999969</v>
      </c>
      <c r="AX29" s="47">
        <v>37.799999999999969</v>
      </c>
      <c r="AY29" s="47">
        <v>37.799999999999969</v>
      </c>
      <c r="AZ29" s="48">
        <v>37.799999999999969</v>
      </c>
      <c r="BA29" s="47">
        <v>37.799999999999969</v>
      </c>
      <c r="BB29" s="47">
        <v>37.799999999999969</v>
      </c>
      <c r="BC29" s="47">
        <v>37.799999999999969</v>
      </c>
      <c r="BD29" s="47">
        <v>37.799999999999969</v>
      </c>
      <c r="BE29" s="47">
        <v>37.799999999999969</v>
      </c>
      <c r="BF29" s="47">
        <v>37.799999999999969</v>
      </c>
      <c r="BG29" s="47">
        <v>37.799999999999969</v>
      </c>
      <c r="BH29" s="47">
        <v>37.799999999999969</v>
      </c>
      <c r="BI29" s="47">
        <v>37.799999999999969</v>
      </c>
      <c r="BJ29" s="47">
        <v>37.799999999999969</v>
      </c>
      <c r="BK29" s="47">
        <v>37.799999999999969</v>
      </c>
      <c r="BL29" s="48">
        <v>37.799999999999969</v>
      </c>
      <c r="BM29" s="47">
        <v>37.799999999999969</v>
      </c>
      <c r="BN29" s="47">
        <v>37.799999999999969</v>
      </c>
      <c r="BO29" s="47">
        <v>37.799999999999969</v>
      </c>
      <c r="BP29" s="47">
        <v>37.799999999999969</v>
      </c>
      <c r="BQ29" s="47">
        <v>37.799999999999969</v>
      </c>
      <c r="BR29" s="47">
        <v>37.799999999999969</v>
      </c>
      <c r="BS29" s="47">
        <v>37.799999999999969</v>
      </c>
      <c r="BT29" s="47">
        <v>37.799999999999969</v>
      </c>
      <c r="BU29" s="47">
        <v>37.799999999999969</v>
      </c>
      <c r="BV29" s="47">
        <v>37.799999999999969</v>
      </c>
      <c r="BW29" s="47">
        <v>37.799999999999969</v>
      </c>
      <c r="BX29" s="48">
        <v>37.799999999999969</v>
      </c>
      <c r="BY29" s="47">
        <v>37.799999999999969</v>
      </c>
      <c r="BZ29" s="47">
        <v>37.799999999999969</v>
      </c>
      <c r="CA29" s="47">
        <v>37.799999999999969</v>
      </c>
      <c r="CB29" s="47">
        <v>37.799999999999969</v>
      </c>
      <c r="CC29" s="47">
        <v>37.799999999999969</v>
      </c>
      <c r="CD29" s="47">
        <v>37.799999999999969</v>
      </c>
      <c r="CE29" s="47">
        <v>37.799999999999969</v>
      </c>
      <c r="CF29" s="47">
        <v>37.799999999999969</v>
      </c>
      <c r="CG29" s="47">
        <v>37.799999999999969</v>
      </c>
      <c r="CH29" s="47">
        <v>37.799999999999969</v>
      </c>
      <c r="CI29" s="47">
        <v>37.799999999999969</v>
      </c>
      <c r="CJ29" s="48">
        <v>37.799999999999969</v>
      </c>
      <c r="CK29" s="47">
        <v>37.799999999999969</v>
      </c>
      <c r="CL29" s="47">
        <v>37.799999999999969</v>
      </c>
      <c r="CM29" s="47">
        <v>37.799999999999969</v>
      </c>
      <c r="CN29" s="47">
        <v>37.799999999999969</v>
      </c>
      <c r="CO29" s="47">
        <v>37.799999999999969</v>
      </c>
      <c r="CP29" s="47">
        <v>37.799999999999969</v>
      </c>
      <c r="CQ29" s="47">
        <v>37.799999999999969</v>
      </c>
      <c r="CR29" s="47">
        <v>37.799999999999969</v>
      </c>
      <c r="CS29" s="47">
        <v>37.799999999999969</v>
      </c>
      <c r="CT29" s="47">
        <v>37.799999999999969</v>
      </c>
      <c r="CU29" s="47">
        <v>37.799999999999969</v>
      </c>
      <c r="CV29" s="48">
        <v>37.799999999999969</v>
      </c>
      <c r="CW29" s="47">
        <v>37.799999999999969</v>
      </c>
      <c r="CX29" s="47">
        <v>37.799999999999969</v>
      </c>
      <c r="CY29" s="47">
        <v>37.799999999999969</v>
      </c>
      <c r="CZ29" s="47">
        <v>37.799999999999969</v>
      </c>
      <c r="DA29" s="47">
        <v>37.799999999999969</v>
      </c>
      <c r="DB29" s="47">
        <v>37.799999999999969</v>
      </c>
      <c r="DC29" s="47">
        <v>37.799999999999969</v>
      </c>
      <c r="DD29" s="47">
        <v>37.799999999999969</v>
      </c>
      <c r="DE29" s="47">
        <v>37.799999999999969</v>
      </c>
      <c r="DF29" s="47">
        <v>37.799999999999969</v>
      </c>
      <c r="DG29" s="47">
        <v>37.799999999999969</v>
      </c>
      <c r="DH29" s="48">
        <v>37.799999999999969</v>
      </c>
      <c r="DI29" s="47">
        <v>37.799999999999969</v>
      </c>
      <c r="DJ29" s="47">
        <v>37.799999999999969</v>
      </c>
      <c r="DK29" s="47">
        <v>37.799999999999969</v>
      </c>
      <c r="DL29" s="47">
        <v>37.799999999999969</v>
      </c>
      <c r="DM29" s="47">
        <v>37.799999999999969</v>
      </c>
      <c r="DN29" s="47">
        <v>37.799999999999969</v>
      </c>
      <c r="DO29" s="47">
        <v>37.799999999999969</v>
      </c>
      <c r="DP29" s="47">
        <v>37.799999999999969</v>
      </c>
      <c r="DQ29" s="47">
        <v>37.799999999999969</v>
      </c>
      <c r="DR29" s="47">
        <v>37.799999999999969</v>
      </c>
      <c r="DS29" s="47">
        <v>37.799999999999969</v>
      </c>
      <c r="DT29" s="161">
        <v>37.799999999999969</v>
      </c>
      <c r="DU29" s="158">
        <f>SUMIF($E$22:$DT$22,DU$24,$E29:$DT29)</f>
        <v>10.8</v>
      </c>
      <c r="DV29" s="50">
        <f t="shared" ref="DV29:ED29" si="21">SUMIF($E$22:$DT$22,DV$24,$E29:$DT29)</f>
        <v>29.699999999999992</v>
      </c>
      <c r="DW29" s="50">
        <f t="shared" si="21"/>
        <v>37.799999999999969</v>
      </c>
      <c r="DX29" s="50">
        <f t="shared" si="21"/>
        <v>37.799999999999969</v>
      </c>
      <c r="DY29" s="50">
        <f t="shared" si="21"/>
        <v>37.799999999999969</v>
      </c>
      <c r="DZ29" s="50">
        <f t="shared" si="21"/>
        <v>37.799999999999969</v>
      </c>
      <c r="EA29" s="50">
        <f t="shared" si="21"/>
        <v>37.799999999999969</v>
      </c>
      <c r="EB29" s="50">
        <f t="shared" si="21"/>
        <v>37.799999999999969</v>
      </c>
      <c r="EC29" s="50">
        <f t="shared" si="21"/>
        <v>37.799999999999969</v>
      </c>
      <c r="ED29" s="51">
        <f t="shared" si="21"/>
        <v>37.799999999999969</v>
      </c>
    </row>
    <row r="30" spans="1:134" collapsed="1">
      <c r="B30" s="275" t="s">
        <v>105</v>
      </c>
      <c r="C30" s="73"/>
      <c r="D30" s="73"/>
      <c r="E30" s="73"/>
      <c r="F30" s="73"/>
      <c r="G30" s="73"/>
      <c r="H30" s="73"/>
      <c r="I30" s="73"/>
      <c r="J30" s="73"/>
      <c r="K30" s="73"/>
      <c r="L30" s="73"/>
      <c r="M30" s="73"/>
      <c r="N30" s="73"/>
      <c r="O30" s="73"/>
      <c r="P30" s="341"/>
      <c r="Q30" s="73"/>
      <c r="R30" s="73"/>
      <c r="S30" s="73"/>
      <c r="T30" s="73"/>
      <c r="U30" s="73"/>
      <c r="V30" s="73"/>
      <c r="W30" s="73"/>
      <c r="X30" s="73"/>
      <c r="Y30" s="73"/>
      <c r="Z30" s="73"/>
      <c r="AA30" s="73"/>
      <c r="AB30" s="341"/>
      <c r="AC30" s="73"/>
      <c r="AD30" s="73"/>
      <c r="AE30" s="73"/>
      <c r="AF30" s="73"/>
      <c r="AG30" s="73"/>
      <c r="AH30" s="73"/>
      <c r="AI30" s="73"/>
      <c r="AJ30" s="73"/>
      <c r="AK30" s="73"/>
      <c r="AL30" s="73"/>
      <c r="AM30" s="73"/>
      <c r="AN30" s="341"/>
      <c r="AO30" s="73"/>
      <c r="AP30" s="73"/>
      <c r="AQ30" s="73"/>
      <c r="AR30" s="73"/>
      <c r="AS30" s="73"/>
      <c r="AT30" s="73"/>
      <c r="AU30" s="73"/>
      <c r="AV30" s="73"/>
      <c r="AW30" s="73"/>
      <c r="AX30" s="73"/>
      <c r="AY30" s="73"/>
      <c r="AZ30" s="341"/>
      <c r="BA30" s="73"/>
      <c r="BB30" s="73"/>
      <c r="BC30" s="73"/>
      <c r="BD30" s="73"/>
      <c r="BE30" s="73"/>
      <c r="BF30" s="73"/>
      <c r="BG30" s="73"/>
      <c r="BH30" s="73"/>
      <c r="BI30" s="73"/>
      <c r="BJ30" s="73"/>
      <c r="BK30" s="73"/>
      <c r="BL30" s="341"/>
      <c r="BM30" s="73"/>
      <c r="BN30" s="73"/>
      <c r="BO30" s="73"/>
      <c r="BP30" s="73"/>
      <c r="BQ30" s="73"/>
      <c r="BR30" s="73"/>
      <c r="BS30" s="73"/>
      <c r="BT30" s="73"/>
      <c r="BU30" s="73"/>
      <c r="BV30" s="73"/>
      <c r="BW30" s="73"/>
      <c r="BX30" s="341"/>
      <c r="BY30" s="73"/>
      <c r="BZ30" s="73"/>
      <c r="CA30" s="73"/>
      <c r="CB30" s="73"/>
      <c r="CC30" s="73"/>
      <c r="CD30" s="73"/>
      <c r="CE30" s="73"/>
      <c r="CF30" s="73"/>
      <c r="CG30" s="73"/>
      <c r="CH30" s="73"/>
      <c r="CI30" s="73"/>
      <c r="CJ30" s="341"/>
      <c r="CK30" s="73"/>
      <c r="CL30" s="73"/>
      <c r="CM30" s="73"/>
      <c r="CN30" s="73"/>
      <c r="CO30" s="73"/>
      <c r="CP30" s="73"/>
      <c r="CQ30" s="73"/>
      <c r="CR30" s="73"/>
      <c r="CS30" s="73"/>
      <c r="CT30" s="73"/>
      <c r="CU30" s="73"/>
      <c r="CV30" s="341"/>
      <c r="CW30" s="73"/>
      <c r="CX30" s="73"/>
      <c r="CY30" s="73"/>
      <c r="CZ30" s="73"/>
      <c r="DA30" s="73"/>
      <c r="DB30" s="73"/>
      <c r="DC30" s="73"/>
      <c r="DD30" s="73"/>
      <c r="DE30" s="73"/>
      <c r="DF30" s="73"/>
      <c r="DG30" s="73"/>
      <c r="DH30" s="341"/>
      <c r="DI30" s="73"/>
      <c r="DJ30" s="73"/>
      <c r="DK30" s="73"/>
      <c r="DL30" s="73"/>
      <c r="DM30" s="73"/>
      <c r="DN30" s="73"/>
      <c r="DO30" s="73"/>
      <c r="DP30" s="73"/>
      <c r="DQ30" s="73"/>
      <c r="DR30" s="73"/>
      <c r="DS30" s="73"/>
      <c r="DT30" s="342"/>
      <c r="DU30" s="343"/>
      <c r="DV30" s="343"/>
      <c r="DW30" s="343"/>
      <c r="DX30" s="343"/>
      <c r="DY30" s="343"/>
      <c r="DZ30" s="343"/>
      <c r="EA30" s="343"/>
      <c r="EB30" s="343"/>
      <c r="EC30" s="343"/>
      <c r="ED30" s="344"/>
    </row>
    <row r="31" spans="1:134">
      <c r="B31" s="281" t="s">
        <v>106</v>
      </c>
      <c r="C31" s="345"/>
      <c r="D31" s="345"/>
      <c r="E31" s="345">
        <f>PF_IS_W!E68</f>
        <v>0</v>
      </c>
      <c r="F31" s="345">
        <f>PF_IS_W!F68</f>
        <v>0</v>
      </c>
      <c r="G31" s="345">
        <f>PF_IS_W!G68</f>
        <v>0</v>
      </c>
      <c r="H31" s="345">
        <f>PF_IS_W!H68</f>
        <v>-276.14365689426876</v>
      </c>
      <c r="I31" s="345">
        <f>PF_IS_W!I68</f>
        <v>-1548.5540204768467</v>
      </c>
      <c r="J31" s="345">
        <f>PF_IS_W!J68</f>
        <v>-2255.0364020404222</v>
      </c>
      <c r="K31" s="345">
        <f>PF_IS_W!K68</f>
        <v>62377.272781464977</v>
      </c>
      <c r="L31" s="345">
        <f>PF_IS_W!L68</f>
        <v>-3928.9727021840604</v>
      </c>
      <c r="M31" s="345">
        <f>PF_IS_W!M68</f>
        <v>-4546.0697672330143</v>
      </c>
      <c r="N31" s="345">
        <f>PF_IS_W!N68</f>
        <v>60208.005753384423</v>
      </c>
      <c r="O31" s="345">
        <f>PF_IS_W!O68</f>
        <v>-4760.6328836880493</v>
      </c>
      <c r="P31" s="346">
        <f>PF_IS_W!P68</f>
        <v>-5238.5673641333888</v>
      </c>
      <c r="Q31" s="345">
        <f>PF_IS_W!Q68</f>
        <v>60241.355044070253</v>
      </c>
      <c r="R31" s="345">
        <f>PF_IS_W!R68</f>
        <v>-6181.6000163324061</v>
      </c>
      <c r="S31" s="345">
        <f>PF_IS_W!S68</f>
        <v>-7145.5297807675579</v>
      </c>
      <c r="T31" s="345">
        <f>PF_IS_W!T68</f>
        <v>90926.300133521567</v>
      </c>
      <c r="U31" s="345">
        <f>PF_IS_W!U68</f>
        <v>-7589.8854684333692</v>
      </c>
      <c r="V31" s="345">
        <f>PF_IS_W!V68</f>
        <v>-8444.2745249289565</v>
      </c>
      <c r="W31" s="345">
        <f>PF_IS_W!W68</f>
        <v>91208.089072768023</v>
      </c>
      <c r="X31" s="345">
        <f>PF_IS_W!X68</f>
        <v>-8846.3145475682322</v>
      </c>
      <c r="Y31" s="345">
        <f>PF_IS_W!Y68</f>
        <v>-9635.7999835707469</v>
      </c>
      <c r="Z31" s="345">
        <f>PF_IS_W!Z68</f>
        <v>88447.747935354404</v>
      </c>
      <c r="AA31" s="345">
        <f>PF_IS_W!AA68</f>
        <v>-10088.981991006629</v>
      </c>
      <c r="AB31" s="346">
        <f>PF_IS_W!AB68</f>
        <v>-10846.963247572347</v>
      </c>
      <c r="AC31" s="345">
        <f>PF_IS_W!AC68</f>
        <v>88780.390707324463</v>
      </c>
      <c r="AD31" s="345">
        <f>PF_IS_W!AD68</f>
        <v>-9885.1216547001368</v>
      </c>
      <c r="AE31" s="345">
        <f>PF_IS_W!AE68</f>
        <v>-9466.0282846883329</v>
      </c>
      <c r="AF31" s="345">
        <f>PF_IS_W!AF68</f>
        <v>3656.5190471597562</v>
      </c>
      <c r="AG31" s="345">
        <f>PF_IS_W!AG68</f>
        <v>-9348.5420284306983</v>
      </c>
      <c r="AH31" s="345">
        <f>PF_IS_W!AH68</f>
        <v>-9353.9883097110451</v>
      </c>
      <c r="AI31" s="345">
        <f>PF_IS_W!AI68</f>
        <v>-9359.3234106791951</v>
      </c>
      <c r="AJ31" s="345">
        <f>PF_IS_W!AJ68</f>
        <v>-9364.5462195320251</v>
      </c>
      <c r="AK31" s="345">
        <f>PF_IS_W!AK68</f>
        <v>-9369.6556133483864</v>
      </c>
      <c r="AL31" s="345">
        <f>PF_IS_W!AL68</f>
        <v>-9374.6504579779103</v>
      </c>
      <c r="AM31" s="345">
        <f>PF_IS_W!AM68</f>
        <v>-9379.5296079287291</v>
      </c>
      <c r="AN31" s="346">
        <f>PF_IS_W!AN68</f>
        <v>-9384.2919062540568</v>
      </c>
      <c r="AO31" s="345">
        <f>PF_IS_W!AO68</f>
        <v>-9406.5411219376365</v>
      </c>
      <c r="AP31" s="345">
        <f>PF_IS_W!AP68</f>
        <v>-9410.2616766505525</v>
      </c>
      <c r="AQ31" s="345">
        <f>PF_IS_W!AQ68</f>
        <v>-9434.6268644105985</v>
      </c>
      <c r="AR31" s="345">
        <f>PF_IS_W!AR68</f>
        <v>-9459.2357040482439</v>
      </c>
      <c r="AS31" s="345">
        <f>PF_IS_W!AS68</f>
        <v>-9484.0906320822651</v>
      </c>
      <c r="AT31" s="345">
        <f>PF_IS_W!AT68</f>
        <v>-9509.194109396627</v>
      </c>
      <c r="AU31" s="345">
        <f>PF_IS_W!AU68</f>
        <v>-9534.548621484133</v>
      </c>
      <c r="AV31" s="345">
        <f>PF_IS_W!AV68</f>
        <v>-9507.1508786925133</v>
      </c>
      <c r="AW31" s="345">
        <f>PF_IS_W!AW68</f>
        <v>-9480.0092164729776</v>
      </c>
      <c r="AX31" s="345">
        <f>PF_IS_W!AX68</f>
        <v>-9453.1261956312483</v>
      </c>
      <c r="AY31" s="345">
        <f>PF_IS_W!AY68</f>
        <v>-9426.5044025810985</v>
      </c>
      <c r="AZ31" s="346">
        <f>PF_IS_W!AZ68</f>
        <v>-9400.1464496004501</v>
      </c>
      <c r="BA31" s="345">
        <f>PF_IS_W!BA68</f>
        <v>-9388.4107125899936</v>
      </c>
      <c r="BB31" s="345">
        <f>PF_IS_W!BB68</f>
        <v>-9376.9441188344335</v>
      </c>
      <c r="BC31" s="345">
        <f>PF_IS_W!BC68</f>
        <v>-9365.749359766316</v>
      </c>
      <c r="BD31" s="345">
        <f>PF_IS_W!BD68</f>
        <v>-9354.8291537325185</v>
      </c>
      <c r="BE31" s="345">
        <f>PF_IS_W!BE68</f>
        <v>-9344.1862462633835</v>
      </c>
      <c r="BF31" s="345">
        <f>PF_IS_W!BF68</f>
        <v>-9333.8234103445575</v>
      </c>
      <c r="BG31" s="345">
        <f>PF_IS_W!BG68</f>
        <v>-9323.743446691542</v>
      </c>
      <c r="BH31" s="345">
        <f>PF_IS_W!BH68</f>
        <v>-9313.9491840269984</v>
      </c>
      <c r="BI31" s="345">
        <f>PF_IS_W!BI68</f>
        <v>-9304.443479360807</v>
      </c>
      <c r="BJ31" s="345">
        <f>PF_IS_W!BJ68</f>
        <v>-9295.2292182729543</v>
      </c>
      <c r="BK31" s="345">
        <f>PF_IS_W!BK68</f>
        <v>-9286.3093151992234</v>
      </c>
      <c r="BL31" s="346">
        <f>PF_IS_W!BL68</f>
        <v>-9277.6867137197551</v>
      </c>
      <c r="BM31" s="345">
        <f>PF_IS_W!BM68</f>
        <v>-9291.4501368504916</v>
      </c>
      <c r="BN31" s="345">
        <f>PF_IS_W!BN68</f>
        <v>-9305.5168373375363</v>
      </c>
      <c r="BO31" s="345">
        <f>PF_IS_W!BO68</f>
        <v>-9319.8898479544514</v>
      </c>
      <c r="BP31" s="345">
        <f>PF_IS_W!BP68</f>
        <v>-9334.5722318025364</v>
      </c>
      <c r="BQ31" s="345">
        <f>PF_IS_W!BQ68</f>
        <v>-9349.5670826141013</v>
      </c>
      <c r="BR31" s="345">
        <f>PF_IS_W!BR68</f>
        <v>-9364.8775250587805</v>
      </c>
      <c r="BS31" s="345">
        <f>PF_IS_W!BS68</f>
        <v>-9380.5067150529085</v>
      </c>
      <c r="BT31" s="345">
        <f>PF_IS_W!BT68</f>
        <v>-9396.4578400719765</v>
      </c>
      <c r="BU31" s="345">
        <f>PF_IS_W!BU68</f>
        <v>-9412.7341194662367</v>
      </c>
      <c r="BV31" s="345">
        <f>PF_IS_W!BV68</f>
        <v>-9429.3388047794379</v>
      </c>
      <c r="BW31" s="345">
        <f>PF_IS_W!BW68</f>
        <v>-9446.275180070772</v>
      </c>
      <c r="BX31" s="346">
        <f>PF_IS_W!BX68</f>
        <v>-9463.5465622400188</v>
      </c>
      <c r="BY31" s="345">
        <f>PF_IS_W!BY68</f>
        <v>-9497.7206138559595</v>
      </c>
      <c r="BZ31" s="345">
        <f>PF_IS_W!BZ68</f>
        <v>-9532.2364059880583</v>
      </c>
      <c r="CA31" s="345">
        <f>PF_IS_W!CA68</f>
        <v>-9567.0973560414786</v>
      </c>
      <c r="CB31" s="345">
        <f>PF_IS_W!CB68</f>
        <v>-9602.3069155954327</v>
      </c>
      <c r="CC31" s="345">
        <f>PF_IS_W!CC68</f>
        <v>-9637.8685707449258</v>
      </c>
      <c r="CD31" s="345">
        <f>PF_IS_W!CD68</f>
        <v>-9673.7858424459155</v>
      </c>
      <c r="CE31" s="345">
        <f>PF_IS_W!CE68</f>
        <v>-9710.062286863913</v>
      </c>
      <c r="CF31" s="345">
        <f>PF_IS_W!CF68</f>
        <v>-9746.7014957260926</v>
      </c>
      <c r="CG31" s="345">
        <f>PF_IS_W!CG68</f>
        <v>-9783.7070966768933</v>
      </c>
      <c r="CH31" s="345">
        <f>PF_IS_W!CH68</f>
        <v>-9821.0827536372017</v>
      </c>
      <c r="CI31" s="345">
        <f>PF_IS_W!CI68</f>
        <v>-9858.8321671671129</v>
      </c>
      <c r="CJ31" s="346">
        <f>PF_IS_W!CJ68</f>
        <v>-9896.9590748323226</v>
      </c>
      <c r="CK31" s="345">
        <f>PF_IS_W!CK68</f>
        <v>-9935.4672515741859</v>
      </c>
      <c r="CL31" s="345">
        <f>PF_IS_W!CL68</f>
        <v>-9974.3605100834666</v>
      </c>
      <c r="CM31" s="345">
        <f>PF_IS_W!CM68</f>
        <v>-10013.642701177841</v>
      </c>
      <c r="CN31" s="345">
        <f>PF_IS_W!CN68</f>
        <v>-10053.31771418316</v>
      </c>
      <c r="CO31" s="345">
        <f>PF_IS_W!CO68</f>
        <v>-10093.389477318531</v>
      </c>
      <c r="CP31" s="345">
        <f>PF_IS_W!CP68</f>
        <v>-10133.861958085256</v>
      </c>
      <c r="CQ31" s="345">
        <f>PF_IS_W!CQ68</f>
        <v>-10174.739163659648</v>
      </c>
      <c r="CR31" s="345">
        <f>PF_IS_W!CR68</f>
        <v>-10216.025141289783</v>
      </c>
      <c r="CS31" s="345">
        <f>PF_IS_W!CS68</f>
        <v>-10257.723978696222</v>
      </c>
      <c r="CT31" s="345">
        <f>PF_IS_W!CT68</f>
        <v>-10299.839804476722</v>
      </c>
      <c r="CU31" s="345">
        <f>PF_IS_W!CU68</f>
        <v>-10342.376788515028</v>
      </c>
      <c r="CV31" s="346">
        <f>PF_IS_W!CV68</f>
        <v>-10385.339142393719</v>
      </c>
      <c r="CW31" s="345">
        <f>PF_IS_W!CW68</f>
        <v>-10428.731119811195</v>
      </c>
      <c r="CX31" s="345">
        <f>PF_IS_W!CX68</f>
        <v>-10472.557017002846</v>
      </c>
      <c r="CY31" s="345">
        <f>PF_IS_W!CY68</f>
        <v>-10516.821173166414</v>
      </c>
      <c r="CZ31" s="345">
        <f>PF_IS_W!CZ68</f>
        <v>-10561.527970891619</v>
      </c>
      <c r="DA31" s="345">
        <f>PF_IS_W!DA68</f>
        <v>-10606.681836594074</v>
      </c>
      <c r="DB31" s="345">
        <f>PF_IS_W!DB68</f>
        <v>-10652.287240953554</v>
      </c>
      <c r="DC31" s="345">
        <f>PF_IS_W!DC68</f>
        <v>-10698.348699356629</v>
      </c>
      <c r="DD31" s="345">
        <f>PF_IS_W!DD68</f>
        <v>-10744.870772343735</v>
      </c>
      <c r="DE31" s="345">
        <f>PF_IS_W!DE68</f>
        <v>-10791.858066060713</v>
      </c>
      <c r="DF31" s="345">
        <f>PF_IS_W!DF68</f>
        <v>-10839.315232714858</v>
      </c>
      <c r="DG31" s="345">
        <f>PF_IS_W!DG68</f>
        <v>-10887.246971035545</v>
      </c>
      <c r="DH31" s="346">
        <f>PF_IS_W!DH68</f>
        <v>-10935.65802673944</v>
      </c>
      <c r="DI31" s="345">
        <f>PF_IS_W!DI68</f>
        <v>-10984.553193000376</v>
      </c>
      <c r="DJ31" s="345">
        <f>PF_IS_W!DJ68</f>
        <v>-11033.937310923919</v>
      </c>
      <c r="DK31" s="345">
        <f>PF_IS_W!DK68</f>
        <v>-11083.815270026696</v>
      </c>
      <c r="DL31" s="345">
        <f>PF_IS_W!DL68</f>
        <v>-11134.192008720504</v>
      </c>
      <c r="DM31" s="345">
        <f>PF_IS_W!DM68</f>
        <v>-11185.072514801248</v>
      </c>
      <c r="DN31" s="345">
        <f>PF_IS_W!DN68</f>
        <v>-11236.461825942801</v>
      </c>
      <c r="DO31" s="345">
        <f>PF_IS_W!DO68</f>
        <v>-11288.36503019577</v>
      </c>
      <c r="DP31" s="345">
        <f>PF_IS_W!DP68</f>
        <v>-11340.787266491267</v>
      </c>
      <c r="DQ31" s="345">
        <f>PF_IS_W!DQ68</f>
        <v>-11393.733725149717</v>
      </c>
      <c r="DR31" s="345">
        <f>PF_IS_W!DR68</f>
        <v>-11447.209648394755</v>
      </c>
      <c r="DS31" s="345">
        <f>PF_IS_W!DS68</f>
        <v>-11501.22033087224</v>
      </c>
      <c r="DT31" s="347">
        <f>PF_IS_W!DT68</f>
        <v>-11555.771120174502</v>
      </c>
      <c r="DU31" s="348">
        <f>SUMIF($E$24:$DT$24,DU$24,$E31:$DT31)</f>
        <v>100031.30173819936</v>
      </c>
      <c r="DV31" s="348">
        <f t="shared" ref="DV31:ED31" si="22">SUMIF($E$24:$DT$24,DV$24,$E31:$DT31)</f>
        <v>262044.142625534</v>
      </c>
      <c r="DW31" s="348">
        <f t="shared" si="22"/>
        <v>-1848.7677387662879</v>
      </c>
      <c r="DX31" s="348">
        <f t="shared" si="22"/>
        <v>-113505.43587298834</v>
      </c>
      <c r="DY31" s="348">
        <f t="shared" si="22"/>
        <v>-111965.30435880247</v>
      </c>
      <c r="DZ31" s="348">
        <f t="shared" si="22"/>
        <v>-112494.73288329925</v>
      </c>
      <c r="EA31" s="348">
        <f t="shared" si="22"/>
        <v>-116328.36057957534</v>
      </c>
      <c r="EB31" s="348">
        <f t="shared" si="22"/>
        <v>-121880.08363145356</v>
      </c>
      <c r="EC31" s="348">
        <f t="shared" si="22"/>
        <v>-128135.90412667063</v>
      </c>
      <c r="ED31" s="349">
        <f t="shared" si="22"/>
        <v>-135185.11924469381</v>
      </c>
    </row>
    <row r="32" spans="1:134">
      <c r="B32" s="350" t="s">
        <v>107</v>
      </c>
      <c r="C32" s="345"/>
      <c r="D32" s="345"/>
      <c r="E32" s="345"/>
      <c r="F32" s="345"/>
      <c r="G32" s="345"/>
      <c r="H32" s="345"/>
      <c r="I32" s="345"/>
      <c r="J32" s="345"/>
      <c r="K32" s="345"/>
      <c r="L32" s="345"/>
      <c r="M32" s="345"/>
      <c r="N32" s="345"/>
      <c r="O32" s="345"/>
      <c r="P32" s="346"/>
      <c r="Q32" s="345"/>
      <c r="R32" s="345"/>
      <c r="S32" s="345"/>
      <c r="T32" s="345"/>
      <c r="U32" s="345"/>
      <c r="V32" s="345"/>
      <c r="W32" s="345"/>
      <c r="X32" s="345"/>
      <c r="Y32" s="345"/>
      <c r="Z32" s="345"/>
      <c r="AA32" s="345"/>
      <c r="AB32" s="346"/>
      <c r="AC32" s="345"/>
      <c r="AD32" s="345"/>
      <c r="AE32" s="345"/>
      <c r="AF32" s="345"/>
      <c r="AG32" s="345"/>
      <c r="AH32" s="345"/>
      <c r="AI32" s="345"/>
      <c r="AJ32" s="345"/>
      <c r="AK32" s="345"/>
      <c r="AL32" s="345"/>
      <c r="AM32" s="345"/>
      <c r="AN32" s="346"/>
      <c r="AO32" s="345"/>
      <c r="AP32" s="345"/>
      <c r="AQ32" s="345"/>
      <c r="AR32" s="345"/>
      <c r="AS32" s="345"/>
      <c r="AT32" s="345"/>
      <c r="AU32" s="345"/>
      <c r="AV32" s="345"/>
      <c r="AW32" s="345"/>
      <c r="AX32" s="345"/>
      <c r="AY32" s="345"/>
      <c r="AZ32" s="346"/>
      <c r="BA32" s="345"/>
      <c r="BB32" s="345"/>
      <c r="BC32" s="345"/>
      <c r="BD32" s="345"/>
      <c r="BE32" s="345"/>
      <c r="BF32" s="345"/>
      <c r="BG32" s="345"/>
      <c r="BH32" s="345"/>
      <c r="BI32" s="345"/>
      <c r="BJ32" s="345"/>
      <c r="BK32" s="345"/>
      <c r="BL32" s="346"/>
      <c r="BM32" s="345"/>
      <c r="BN32" s="345"/>
      <c r="BO32" s="345"/>
      <c r="BP32" s="345"/>
      <c r="BQ32" s="345"/>
      <c r="BR32" s="345"/>
      <c r="BS32" s="345"/>
      <c r="BT32" s="345"/>
      <c r="BU32" s="345"/>
      <c r="BV32" s="345"/>
      <c r="BW32" s="345"/>
      <c r="BX32" s="346"/>
      <c r="BY32" s="345"/>
      <c r="BZ32" s="345"/>
      <c r="CA32" s="345"/>
      <c r="CB32" s="345"/>
      <c r="CC32" s="345"/>
      <c r="CD32" s="345"/>
      <c r="CE32" s="345"/>
      <c r="CF32" s="345"/>
      <c r="CG32" s="345"/>
      <c r="CH32" s="345"/>
      <c r="CI32" s="345"/>
      <c r="CJ32" s="346"/>
      <c r="CK32" s="345"/>
      <c r="CL32" s="345"/>
      <c r="CM32" s="345"/>
      <c r="CN32" s="345"/>
      <c r="CO32" s="345"/>
      <c r="CP32" s="345"/>
      <c r="CQ32" s="345"/>
      <c r="CR32" s="345"/>
      <c r="CS32" s="345"/>
      <c r="CT32" s="345"/>
      <c r="CU32" s="345"/>
      <c r="CV32" s="346"/>
      <c r="CW32" s="345"/>
      <c r="CX32" s="345"/>
      <c r="CY32" s="345"/>
      <c r="CZ32" s="345"/>
      <c r="DA32" s="345"/>
      <c r="DB32" s="345"/>
      <c r="DC32" s="345"/>
      <c r="DD32" s="345"/>
      <c r="DE32" s="345"/>
      <c r="DF32" s="345"/>
      <c r="DG32" s="345"/>
      <c r="DH32" s="346"/>
      <c r="DI32" s="345"/>
      <c r="DJ32" s="345"/>
      <c r="DK32" s="345"/>
      <c r="DL32" s="345"/>
      <c r="DM32" s="345"/>
      <c r="DN32" s="345"/>
      <c r="DO32" s="345"/>
      <c r="DP32" s="345"/>
      <c r="DQ32" s="345"/>
      <c r="DR32" s="345"/>
      <c r="DS32" s="345"/>
      <c r="DT32" s="347"/>
      <c r="DU32" s="348"/>
      <c r="DV32" s="348"/>
      <c r="DW32" s="348"/>
      <c r="DX32" s="348"/>
      <c r="DY32" s="348"/>
      <c r="DZ32" s="348"/>
      <c r="EA32" s="348"/>
      <c r="EB32" s="348"/>
      <c r="EC32" s="348"/>
      <c r="ED32" s="349"/>
    </row>
    <row r="33" spans="2:134">
      <c r="B33" s="281" t="s">
        <v>108</v>
      </c>
      <c r="C33" s="345"/>
      <c r="D33" s="345"/>
      <c r="E33" s="345">
        <f>PF_IS_W!E65</f>
        <v>0</v>
      </c>
      <c r="F33" s="345">
        <f>PF_IS_W!F65</f>
        <v>0</v>
      </c>
      <c r="G33" s="345">
        <f>PF_IS_W!G65</f>
        <v>0</v>
      </c>
      <c r="H33" s="345">
        <f>PF_IS_W!H65</f>
        <v>242.01865689426876</v>
      </c>
      <c r="I33" s="345">
        <f>PF_IS_W!I65</f>
        <v>511.72251874168711</v>
      </c>
      <c r="J33" s="345">
        <f>PF_IS_W!J65</f>
        <v>753.74117563595587</v>
      </c>
      <c r="K33" s="345">
        <f>PF_IS_W!K65</f>
        <v>995.75983253022446</v>
      </c>
      <c r="L33" s="345">
        <f>PF_IS_W!L65</f>
        <v>1279.6361610443093</v>
      </c>
      <c r="M33" s="345">
        <f>PF_IS_W!M65</f>
        <v>1535.8272846052448</v>
      </c>
      <c r="N33" s="345">
        <f>PF_IS_W!N65</f>
        <v>1801.2468098172301</v>
      </c>
      <c r="O33" s="345">
        <f>PF_IS_W!O65</f>
        <v>2066.6663350292156</v>
      </c>
      <c r="P33" s="346">
        <f>PF_IS_W!P65</f>
        <v>2341.3142618922507</v>
      </c>
      <c r="Q33" s="345">
        <f>PF_IS_W!Q65</f>
        <v>2673.3040333134422</v>
      </c>
      <c r="R33" s="345">
        <f>PF_IS_W!R65</f>
        <v>3062.0839687410948</v>
      </c>
      <c r="S33" s="345">
        <f>PF_IS_W!S65</f>
        <v>3408.2712811639012</v>
      </c>
      <c r="T33" s="345">
        <f>PF_IS_W!T65</f>
        <v>3770.2811345883229</v>
      </c>
      <c r="U33" s="345">
        <f>PF_IS_W!U65</f>
        <v>4160.686070015975</v>
      </c>
      <c r="V33" s="345">
        <f>PF_IS_W!V65</f>
        <v>4494.3008414371661</v>
      </c>
      <c r="W33" s="345">
        <f>PF_IS_W!W65</f>
        <v>4856.3106948615878</v>
      </c>
      <c r="X33" s="345">
        <f>PF_IS_W!X65</f>
        <v>5232.5180892876251</v>
      </c>
      <c r="Y33" s="345">
        <f>PF_IS_W!Y65</f>
        <v>5566.1328607088171</v>
      </c>
      <c r="Z33" s="345">
        <f>PF_IS_W!Z65</f>
        <v>5928.1427141332388</v>
      </c>
      <c r="AA33" s="345">
        <f>PF_IS_W!AA65</f>
        <v>6290.1525675576604</v>
      </c>
      <c r="AB33" s="346">
        <f>PF_IS_W!AB65</f>
        <v>6652.1624209820811</v>
      </c>
      <c r="AC33" s="345">
        <f>PF_IS_W!AC65</f>
        <v>6791.5354631460505</v>
      </c>
      <c r="AD33" s="345">
        <f>PF_IS_W!AD65</f>
        <v>6808.0997756460511</v>
      </c>
      <c r="AE33" s="345">
        <f>PF_IS_W!AE65</f>
        <v>6824.6640881460507</v>
      </c>
      <c r="AF33" s="345">
        <f>PF_IS_W!AF65</f>
        <v>6841.2284006460504</v>
      </c>
      <c r="AG33" s="345">
        <f>PF_IS_W!AG65</f>
        <v>6857.792713146051</v>
      </c>
      <c r="AH33" s="345">
        <f>PF_IS_W!AH65</f>
        <v>6874.3570256460507</v>
      </c>
      <c r="AI33" s="345">
        <f>PF_IS_W!AI65</f>
        <v>6890.9213381460513</v>
      </c>
      <c r="AJ33" s="345">
        <f>PF_IS_W!AJ65</f>
        <v>6907.485650646051</v>
      </c>
      <c r="AK33" s="345">
        <f>PF_IS_W!AK65</f>
        <v>6924.0499631460507</v>
      </c>
      <c r="AL33" s="345">
        <f>PF_IS_W!AL65</f>
        <v>6940.6142756460513</v>
      </c>
      <c r="AM33" s="345">
        <f>PF_IS_W!AM65</f>
        <v>6957.178588146051</v>
      </c>
      <c r="AN33" s="346">
        <f>PF_IS_W!AN65</f>
        <v>6973.7429006460516</v>
      </c>
      <c r="AO33" s="345">
        <f>PF_IS_W!AO65</f>
        <v>6973.7429006460516</v>
      </c>
      <c r="AP33" s="345">
        <f>PF_IS_W!AP65</f>
        <v>6973.7429006460516</v>
      </c>
      <c r="AQ33" s="345">
        <f>PF_IS_W!AQ65</f>
        <v>6973.7429006460516</v>
      </c>
      <c r="AR33" s="345">
        <f>PF_IS_W!AR65</f>
        <v>6973.7429006460516</v>
      </c>
      <c r="AS33" s="345">
        <f>PF_IS_W!AS65</f>
        <v>6973.7429006460516</v>
      </c>
      <c r="AT33" s="345">
        <f>PF_IS_W!AT65</f>
        <v>6973.7429006460516</v>
      </c>
      <c r="AU33" s="345">
        <f>PF_IS_W!AU65</f>
        <v>6973.7429006460516</v>
      </c>
      <c r="AV33" s="345">
        <f>PF_IS_W!AV65</f>
        <v>6920.7371006460507</v>
      </c>
      <c r="AW33" s="345">
        <f>PF_IS_W!AW65</f>
        <v>6867.7313006460508</v>
      </c>
      <c r="AX33" s="345">
        <f>PF_IS_W!AX65</f>
        <v>6814.7255006460509</v>
      </c>
      <c r="AY33" s="345">
        <f>PF_IS_W!AY65</f>
        <v>6761.719700646051</v>
      </c>
      <c r="AZ33" s="346">
        <f>PF_IS_W!AZ65</f>
        <v>6708.7139006460511</v>
      </c>
      <c r="BA33" s="345">
        <f>PF_IS_W!BA65</f>
        <v>6670.0638381460503</v>
      </c>
      <c r="BB33" s="345">
        <f>PF_IS_W!BB65</f>
        <v>6631.4137756460505</v>
      </c>
      <c r="BC33" s="345">
        <f>PF_IS_W!BC65</f>
        <v>6592.7637131460506</v>
      </c>
      <c r="BD33" s="345">
        <f>PF_IS_W!BD65</f>
        <v>6554.1136506460507</v>
      </c>
      <c r="BE33" s="345">
        <f>PF_IS_W!BE65</f>
        <v>6515.4635881460508</v>
      </c>
      <c r="BF33" s="345">
        <f>PF_IS_W!BF65</f>
        <v>6476.81352564605</v>
      </c>
      <c r="BG33" s="345">
        <f>PF_IS_W!BG65</f>
        <v>6438.1634631460502</v>
      </c>
      <c r="BH33" s="345">
        <f>PF_IS_W!BH65</f>
        <v>6399.5134006460503</v>
      </c>
      <c r="BI33" s="345">
        <f>PF_IS_W!BI65</f>
        <v>6360.8633381460504</v>
      </c>
      <c r="BJ33" s="345">
        <f>PF_IS_W!BJ65</f>
        <v>6322.2132756460505</v>
      </c>
      <c r="BK33" s="345">
        <f>PF_IS_W!BK65</f>
        <v>6283.5632131460507</v>
      </c>
      <c r="BL33" s="346">
        <f>PF_IS_W!BL65</f>
        <v>6244.9131506460508</v>
      </c>
      <c r="BM33" s="345">
        <f>PF_IS_W!BM65</f>
        <v>6228.3488381460511</v>
      </c>
      <c r="BN33" s="345">
        <f>PF_IS_W!BN65</f>
        <v>6211.7845256460505</v>
      </c>
      <c r="BO33" s="345">
        <f>PF_IS_W!BO65</f>
        <v>6195.2202131460508</v>
      </c>
      <c r="BP33" s="345">
        <f>PF_IS_W!BP65</f>
        <v>6178.6559006460511</v>
      </c>
      <c r="BQ33" s="345">
        <f>PF_IS_W!BQ65</f>
        <v>6162.0915881460505</v>
      </c>
      <c r="BR33" s="345">
        <f>PF_IS_W!BR65</f>
        <v>6145.5272756460508</v>
      </c>
      <c r="BS33" s="345">
        <f>PF_IS_W!BS65</f>
        <v>6128.9629631460512</v>
      </c>
      <c r="BT33" s="345">
        <f>PF_IS_W!BT65</f>
        <v>6112.3986506460506</v>
      </c>
      <c r="BU33" s="345">
        <f>PF_IS_W!BU65</f>
        <v>6095.8343381460509</v>
      </c>
      <c r="BV33" s="345">
        <f>PF_IS_W!BV65</f>
        <v>6079.2700256460512</v>
      </c>
      <c r="BW33" s="345">
        <f>PF_IS_W!BW65</f>
        <v>6062.7057131460506</v>
      </c>
      <c r="BX33" s="346">
        <f>PF_IS_W!BX65</f>
        <v>6046.1414006460509</v>
      </c>
      <c r="BY33" s="345">
        <f>PF_IS_W!BY65</f>
        <v>6046.1414006460509</v>
      </c>
      <c r="BZ33" s="345">
        <f>PF_IS_W!BZ65</f>
        <v>6046.1414006460509</v>
      </c>
      <c r="CA33" s="345">
        <f>PF_IS_W!CA65</f>
        <v>6046.1414006460509</v>
      </c>
      <c r="CB33" s="345">
        <f>PF_IS_W!CB65</f>
        <v>6046.1414006460509</v>
      </c>
      <c r="CC33" s="345">
        <f>PF_IS_W!CC65</f>
        <v>6046.1414006460509</v>
      </c>
      <c r="CD33" s="345">
        <f>PF_IS_W!CD65</f>
        <v>6046.1414006460509</v>
      </c>
      <c r="CE33" s="345">
        <f>PF_IS_W!CE65</f>
        <v>6046.1414006460509</v>
      </c>
      <c r="CF33" s="345">
        <f>PF_IS_W!CF65</f>
        <v>6046.1414006460509</v>
      </c>
      <c r="CG33" s="345">
        <f>PF_IS_W!CG65</f>
        <v>6046.1414006460509</v>
      </c>
      <c r="CH33" s="345">
        <f>PF_IS_W!CH65</f>
        <v>6046.1414006460509</v>
      </c>
      <c r="CI33" s="345">
        <f>PF_IS_W!CI65</f>
        <v>6046.1414006460509</v>
      </c>
      <c r="CJ33" s="346">
        <f>PF_IS_W!CJ65</f>
        <v>6046.1414006460509</v>
      </c>
      <c r="CK33" s="345">
        <f>PF_IS_W!CK65</f>
        <v>6046.1414006460509</v>
      </c>
      <c r="CL33" s="345">
        <f>PF_IS_W!CL65</f>
        <v>6046.1414006460509</v>
      </c>
      <c r="CM33" s="345">
        <f>PF_IS_W!CM65</f>
        <v>6046.1414006460509</v>
      </c>
      <c r="CN33" s="345">
        <f>PF_IS_W!CN65</f>
        <v>6046.1414006460509</v>
      </c>
      <c r="CO33" s="345">
        <f>PF_IS_W!CO65</f>
        <v>6046.1414006460509</v>
      </c>
      <c r="CP33" s="345">
        <f>PF_IS_W!CP65</f>
        <v>6046.1414006460509</v>
      </c>
      <c r="CQ33" s="345">
        <f>PF_IS_W!CQ65</f>
        <v>6046.1414006460509</v>
      </c>
      <c r="CR33" s="345">
        <f>PF_IS_W!CR65</f>
        <v>6046.1414006460509</v>
      </c>
      <c r="CS33" s="345">
        <f>PF_IS_W!CS65</f>
        <v>6046.1414006460509</v>
      </c>
      <c r="CT33" s="345">
        <f>PF_IS_W!CT65</f>
        <v>6046.1414006460509</v>
      </c>
      <c r="CU33" s="345">
        <f>PF_IS_W!CU65</f>
        <v>6046.1414006460509</v>
      </c>
      <c r="CV33" s="346">
        <f>PF_IS_W!CV65</f>
        <v>6046.1414006460509</v>
      </c>
      <c r="CW33" s="345">
        <f>PF_IS_W!CW65</f>
        <v>6046.1414006460509</v>
      </c>
      <c r="CX33" s="345">
        <f>PF_IS_W!CX65</f>
        <v>6046.1414006460509</v>
      </c>
      <c r="CY33" s="345">
        <f>PF_IS_W!CY65</f>
        <v>6046.1414006460509</v>
      </c>
      <c r="CZ33" s="345">
        <f>PF_IS_W!CZ65</f>
        <v>6046.1414006460509</v>
      </c>
      <c r="DA33" s="345">
        <f>PF_IS_W!DA65</f>
        <v>6046.1414006460509</v>
      </c>
      <c r="DB33" s="345">
        <f>PF_IS_W!DB65</f>
        <v>6046.1414006460509</v>
      </c>
      <c r="DC33" s="345">
        <f>PF_IS_W!DC65</f>
        <v>6046.1414006460509</v>
      </c>
      <c r="DD33" s="345">
        <f>PF_IS_W!DD65</f>
        <v>6046.1414006460509</v>
      </c>
      <c r="DE33" s="345">
        <f>PF_IS_W!DE65</f>
        <v>6046.1414006460509</v>
      </c>
      <c r="DF33" s="345">
        <f>PF_IS_W!DF65</f>
        <v>6046.1414006460509</v>
      </c>
      <c r="DG33" s="345">
        <f>PF_IS_W!DG65</f>
        <v>6046.1414006460509</v>
      </c>
      <c r="DH33" s="346">
        <f>PF_IS_W!DH65</f>
        <v>6046.1414006460509</v>
      </c>
      <c r="DI33" s="345">
        <f>PF_IS_W!DI65</f>
        <v>6046.1414006460509</v>
      </c>
      <c r="DJ33" s="345">
        <f>PF_IS_W!DJ65</f>
        <v>6046.1414006460509</v>
      </c>
      <c r="DK33" s="345">
        <f>PF_IS_W!DK65</f>
        <v>6046.1414006460509</v>
      </c>
      <c r="DL33" s="345">
        <f>PF_IS_W!DL65</f>
        <v>6046.1414006460509</v>
      </c>
      <c r="DM33" s="345">
        <f>PF_IS_W!DM65</f>
        <v>6046.1414006460509</v>
      </c>
      <c r="DN33" s="345">
        <f>PF_IS_W!DN65</f>
        <v>6046.1414006460509</v>
      </c>
      <c r="DO33" s="345">
        <f>PF_IS_W!DO65</f>
        <v>6046.1414006460509</v>
      </c>
      <c r="DP33" s="345">
        <f>PF_IS_W!DP65</f>
        <v>6046.1414006460509</v>
      </c>
      <c r="DQ33" s="345">
        <f>PF_IS_W!DQ65</f>
        <v>6046.1414006460509</v>
      </c>
      <c r="DR33" s="345">
        <f>PF_IS_W!DR65</f>
        <v>6046.1414006460509</v>
      </c>
      <c r="DS33" s="345">
        <f>PF_IS_W!DS65</f>
        <v>6046.1414006460509</v>
      </c>
      <c r="DT33" s="347">
        <f>PF_IS_W!DT65</f>
        <v>6046.1414006460509</v>
      </c>
      <c r="DU33" s="348">
        <f t="shared" ref="DU33:ED38" si="23">SUMIF($E$24:$DT$24,DU$24,$E33:$DT33)</f>
        <v>11527.933036190387</v>
      </c>
      <c r="DV33" s="348">
        <f t="shared" si="23"/>
        <v>56094.346676790905</v>
      </c>
      <c r="DW33" s="348">
        <f t="shared" si="23"/>
        <v>82591.670182752598</v>
      </c>
      <c r="DX33" s="348">
        <f t="shared" si="23"/>
        <v>82889.827807752619</v>
      </c>
      <c r="DY33" s="348">
        <f t="shared" si="23"/>
        <v>77489.86193275261</v>
      </c>
      <c r="DZ33" s="348">
        <f t="shared" si="23"/>
        <v>73646.941432752603</v>
      </c>
      <c r="EA33" s="348">
        <f t="shared" si="23"/>
        <v>72553.696807752625</v>
      </c>
      <c r="EB33" s="348">
        <f t="shared" si="23"/>
        <v>72553.696807752625</v>
      </c>
      <c r="EC33" s="348">
        <f t="shared" si="23"/>
        <v>72553.696807752625</v>
      </c>
      <c r="ED33" s="349">
        <f t="shared" si="23"/>
        <v>72553.696807752625</v>
      </c>
    </row>
    <row r="34" spans="2:134">
      <c r="B34" s="281" t="s">
        <v>109</v>
      </c>
      <c r="C34" s="345"/>
      <c r="D34" s="345"/>
      <c r="E34" s="345">
        <f>-PF_BS_W!E33</f>
        <v>0</v>
      </c>
      <c r="F34" s="345">
        <f>PF_BS_W!E33-PF_BS_W!F33</f>
        <v>0</v>
      </c>
      <c r="G34" s="345">
        <f>PF_BS_W!F33-PF_BS_W!G33</f>
        <v>0</v>
      </c>
      <c r="H34" s="345">
        <f>PF_BS_W!G33-PF_BS_W!H33</f>
        <v>0</v>
      </c>
      <c r="I34" s="345">
        <f>PF_BS_W!H33-PF_BS_W!I33</f>
        <v>0</v>
      </c>
      <c r="J34" s="345">
        <f>PF_BS_W!I33-PF_BS_W!J33</f>
        <v>0</v>
      </c>
      <c r="K34" s="345">
        <f>PF_BS_W!J33-PF_BS_W!K33</f>
        <v>0</v>
      </c>
      <c r="L34" s="345">
        <f>PF_BS_W!K33-PF_BS_W!L33</f>
        <v>-40.231900800000005</v>
      </c>
      <c r="M34" s="345">
        <f>PF_BS_W!L33-PF_BS_W!M33</f>
        <v>-40.231900800000005</v>
      </c>
      <c r="N34" s="345">
        <f>PF_BS_W!M33-PF_BS_W!N33</f>
        <v>-40.231900799999977</v>
      </c>
      <c r="O34" s="345">
        <f>PF_BS_W!N33-PF_BS_W!O33</f>
        <v>-40.231900800000034</v>
      </c>
      <c r="P34" s="346">
        <f>PF_BS_W!O33-PF_BS_W!P33</f>
        <v>-40.231900800000005</v>
      </c>
      <c r="Q34" s="345">
        <f>PF_BS_W!P33-PF_BS_W!Q33</f>
        <v>-29.335760999999934</v>
      </c>
      <c r="R34" s="345">
        <f>PF_BS_W!Q33-PF_BS_W!R33</f>
        <v>-29.335760999999991</v>
      </c>
      <c r="S34" s="345">
        <f>PF_BS_W!R33-PF_BS_W!S33</f>
        <v>-29.335760999999991</v>
      </c>
      <c r="T34" s="345">
        <f>PF_BS_W!S33-PF_BS_W!T33</f>
        <v>-29.335760999999991</v>
      </c>
      <c r="U34" s="345">
        <f>PF_BS_W!T33-PF_BS_W!U33</f>
        <v>-29.335760999999991</v>
      </c>
      <c r="V34" s="345">
        <f>PF_BS_W!U33-PF_BS_W!V33</f>
        <v>-29.335760999999991</v>
      </c>
      <c r="W34" s="345">
        <f>PF_BS_W!V33-PF_BS_W!W33</f>
        <v>-29.335760999999991</v>
      </c>
      <c r="X34" s="345">
        <f>PF_BS_W!W33-PF_BS_W!X33</f>
        <v>-29.335761000000048</v>
      </c>
      <c r="Y34" s="345">
        <f>PF_BS_W!X33-PF_BS_W!Y33</f>
        <v>-29.335760999999877</v>
      </c>
      <c r="Z34" s="345">
        <f>PF_BS_W!Y33-PF_BS_W!Z33</f>
        <v>-29.335760999999991</v>
      </c>
      <c r="AA34" s="345">
        <f>PF_BS_W!Z33-PF_BS_W!AA33</f>
        <v>-29.335760999999877</v>
      </c>
      <c r="AB34" s="346">
        <f>PF_BS_W!AA33-PF_BS_W!AB33</f>
        <v>-29.335761000000048</v>
      </c>
      <c r="AC34" s="345">
        <f>PF_BS_W!AB33-PF_BS_W!AC33</f>
        <v>-12.572469000000069</v>
      </c>
      <c r="AD34" s="345">
        <f>PF_BS_W!AC33-PF_BS_W!AD33</f>
        <v>-12.572469000000069</v>
      </c>
      <c r="AE34" s="345">
        <f>PF_BS_W!AD33-PF_BS_W!AE33</f>
        <v>-12.572468999999842</v>
      </c>
      <c r="AF34" s="345">
        <f>PF_BS_W!AE33-PF_BS_W!AF33</f>
        <v>-12.572468999999955</v>
      </c>
      <c r="AG34" s="345">
        <f>PF_BS_W!AF33-PF_BS_W!AG33</f>
        <v>-12.572469000000069</v>
      </c>
      <c r="AH34" s="345">
        <f>PF_BS_W!AG33-PF_BS_W!AH33</f>
        <v>-12.572468999999955</v>
      </c>
      <c r="AI34" s="345">
        <f>PF_BS_W!AH33-PF_BS_W!AI33</f>
        <v>-12.572468999999955</v>
      </c>
      <c r="AJ34" s="345">
        <f>PF_BS_W!AI33-PF_BS_W!AJ33</f>
        <v>-12.572468999999955</v>
      </c>
      <c r="AK34" s="345">
        <f>PF_BS_W!AJ33-PF_BS_W!AK33</f>
        <v>-12.572468999999842</v>
      </c>
      <c r="AL34" s="345">
        <f>PF_BS_W!AK33-PF_BS_W!AL33</f>
        <v>-12.572468999999955</v>
      </c>
      <c r="AM34" s="345">
        <f>PF_BS_W!AL33-PF_BS_W!AM33</f>
        <v>-12.572468999999955</v>
      </c>
      <c r="AN34" s="346">
        <f>PF_BS_W!AM33-PF_BS_W!AN33</f>
        <v>-12.572468999999955</v>
      </c>
      <c r="AO34" s="345">
        <f>PF_BS_W!AN33-PF_BS_W!AO33</f>
        <v>0</v>
      </c>
      <c r="AP34" s="345">
        <f>PF_BS_W!AO33-PF_BS_W!AP33</f>
        <v>0</v>
      </c>
      <c r="AQ34" s="345">
        <f>PF_BS_W!AP33-PF_BS_W!AQ33</f>
        <v>0</v>
      </c>
      <c r="AR34" s="345">
        <f>PF_BS_W!AQ33-PF_BS_W!AR33</f>
        <v>0</v>
      </c>
      <c r="AS34" s="345">
        <f>PF_BS_W!AR33-PF_BS_W!AS33</f>
        <v>0</v>
      </c>
      <c r="AT34" s="345">
        <f>PF_BS_W!AS33-PF_BS_W!AT33</f>
        <v>0</v>
      </c>
      <c r="AU34" s="345">
        <f>PF_BS_W!AT33-PF_BS_W!AU33</f>
        <v>0</v>
      </c>
      <c r="AV34" s="345">
        <f>PF_BS_W!AU33-PF_BS_W!AV33</f>
        <v>0</v>
      </c>
      <c r="AW34" s="345">
        <f>PF_BS_W!AV33-PF_BS_W!AW33</f>
        <v>0</v>
      </c>
      <c r="AX34" s="345">
        <f>PF_BS_W!AW33-PF_BS_W!AX33</f>
        <v>0</v>
      </c>
      <c r="AY34" s="345">
        <f>PF_BS_W!AX33-PF_BS_W!AY33</f>
        <v>0</v>
      </c>
      <c r="AZ34" s="346">
        <f>PF_BS_W!AY33-PF_BS_W!AZ33</f>
        <v>0</v>
      </c>
      <c r="BA34" s="345">
        <f>PF_BS_W!AZ33-PF_BS_W!BA33</f>
        <v>0</v>
      </c>
      <c r="BB34" s="345">
        <f>PF_BS_W!BA33-PF_BS_W!BB33</f>
        <v>0</v>
      </c>
      <c r="BC34" s="345">
        <f>PF_BS_W!BB33-PF_BS_W!BC33</f>
        <v>0</v>
      </c>
      <c r="BD34" s="345">
        <f>PF_BS_W!BC33-PF_BS_W!BD33</f>
        <v>0</v>
      </c>
      <c r="BE34" s="345">
        <f>PF_BS_W!BD33-PF_BS_W!BE33</f>
        <v>0</v>
      </c>
      <c r="BF34" s="345">
        <f>PF_BS_W!BE33-PF_BS_W!BF33</f>
        <v>0</v>
      </c>
      <c r="BG34" s="345">
        <f>PF_BS_W!BF33-PF_BS_W!BG33</f>
        <v>0</v>
      </c>
      <c r="BH34" s="345">
        <f>PF_BS_W!BG33-PF_BS_W!BH33</f>
        <v>0</v>
      </c>
      <c r="BI34" s="345">
        <f>PF_BS_W!BH33-PF_BS_W!BI33</f>
        <v>0</v>
      </c>
      <c r="BJ34" s="345">
        <f>PF_BS_W!BI33-PF_BS_W!BJ33</f>
        <v>0</v>
      </c>
      <c r="BK34" s="345">
        <f>PF_BS_W!BJ33-PF_BS_W!BK33</f>
        <v>0</v>
      </c>
      <c r="BL34" s="346">
        <f>PF_BS_W!BK33-PF_BS_W!BL33</f>
        <v>0</v>
      </c>
      <c r="BM34" s="345">
        <f>PF_BS_W!BL33-PF_BS_W!BM33</f>
        <v>0</v>
      </c>
      <c r="BN34" s="345">
        <f>PF_BS_W!BM33-PF_BS_W!BN33</f>
        <v>0</v>
      </c>
      <c r="BO34" s="345">
        <f>PF_BS_W!BN33-PF_BS_W!BO33</f>
        <v>0</v>
      </c>
      <c r="BP34" s="345">
        <f>PF_BS_W!BO33-PF_BS_W!BP33</f>
        <v>0</v>
      </c>
      <c r="BQ34" s="345">
        <f>PF_BS_W!BP33-PF_BS_W!BQ33</f>
        <v>0</v>
      </c>
      <c r="BR34" s="345">
        <f>PF_BS_W!BQ33-PF_BS_W!BR33</f>
        <v>0</v>
      </c>
      <c r="BS34" s="345">
        <f>PF_BS_W!BR33-PF_BS_W!BS33</f>
        <v>0</v>
      </c>
      <c r="BT34" s="345">
        <f>PF_BS_W!BS33-PF_BS_W!BT33</f>
        <v>0</v>
      </c>
      <c r="BU34" s="345">
        <f>PF_BS_W!BT33-PF_BS_W!BU33</f>
        <v>0</v>
      </c>
      <c r="BV34" s="345">
        <f>PF_BS_W!BU33-PF_BS_W!BV33</f>
        <v>0</v>
      </c>
      <c r="BW34" s="345">
        <f>PF_BS_W!BV33-PF_BS_W!BW33</f>
        <v>0</v>
      </c>
      <c r="BX34" s="346">
        <f>PF_BS_W!BW33-PF_BS_W!BX33</f>
        <v>0</v>
      </c>
      <c r="BY34" s="345">
        <f>PF_BS_W!BX33-PF_BS_W!BY33</f>
        <v>0</v>
      </c>
      <c r="BZ34" s="345">
        <f>PF_BS_W!BY33-PF_BS_W!BZ33</f>
        <v>0</v>
      </c>
      <c r="CA34" s="345">
        <f>PF_BS_W!BZ33-PF_BS_W!CA33</f>
        <v>0</v>
      </c>
      <c r="CB34" s="345">
        <f>PF_BS_W!CA33-PF_BS_W!CB33</f>
        <v>0</v>
      </c>
      <c r="CC34" s="345">
        <f>PF_BS_W!CB33-PF_BS_W!CC33</f>
        <v>0</v>
      </c>
      <c r="CD34" s="345">
        <f>PF_BS_W!CC33-PF_BS_W!CD33</f>
        <v>0</v>
      </c>
      <c r="CE34" s="345">
        <f>PF_BS_W!CD33-PF_BS_W!CE33</f>
        <v>0</v>
      </c>
      <c r="CF34" s="345">
        <f>PF_BS_W!CE33-PF_BS_W!CF33</f>
        <v>0</v>
      </c>
      <c r="CG34" s="345">
        <f>PF_BS_W!CF33-PF_BS_W!CG33</f>
        <v>0</v>
      </c>
      <c r="CH34" s="345">
        <f>PF_BS_W!CG33-PF_BS_W!CH33</f>
        <v>0</v>
      </c>
      <c r="CI34" s="345">
        <f>PF_BS_W!CH33-PF_BS_W!CI33</f>
        <v>0</v>
      </c>
      <c r="CJ34" s="346">
        <f>PF_BS_W!CI33-PF_BS_W!CJ33</f>
        <v>0</v>
      </c>
      <c r="CK34" s="345">
        <f>PF_BS_W!CJ33-PF_BS_W!CK33</f>
        <v>0</v>
      </c>
      <c r="CL34" s="345">
        <f>PF_BS_W!CK33-PF_BS_W!CL33</f>
        <v>0</v>
      </c>
      <c r="CM34" s="345">
        <f>PF_BS_W!CL33-PF_BS_W!CM33</f>
        <v>0</v>
      </c>
      <c r="CN34" s="345">
        <f>PF_BS_W!CM33-PF_BS_W!CN33</f>
        <v>0</v>
      </c>
      <c r="CO34" s="345">
        <f>PF_BS_W!CN33-PF_BS_W!CO33</f>
        <v>0</v>
      </c>
      <c r="CP34" s="345">
        <f>PF_BS_W!CO33-PF_BS_W!CP33</f>
        <v>0</v>
      </c>
      <c r="CQ34" s="345">
        <f>PF_BS_W!CP33-PF_BS_W!CQ33</f>
        <v>0</v>
      </c>
      <c r="CR34" s="345">
        <f>PF_BS_W!CQ33-PF_BS_W!CR33</f>
        <v>0</v>
      </c>
      <c r="CS34" s="345">
        <f>PF_BS_W!CR33-PF_BS_W!CS33</f>
        <v>0</v>
      </c>
      <c r="CT34" s="345">
        <f>PF_BS_W!CS33-PF_BS_W!CT33</f>
        <v>0</v>
      </c>
      <c r="CU34" s="345">
        <f>PF_BS_W!CT33-PF_BS_W!CU33</f>
        <v>0</v>
      </c>
      <c r="CV34" s="346">
        <f>PF_BS_W!CU33-PF_BS_W!CV33</f>
        <v>0</v>
      </c>
      <c r="CW34" s="345">
        <f>PF_BS_W!CV33-PF_BS_W!CW33</f>
        <v>0</v>
      </c>
      <c r="CX34" s="345">
        <f>PF_BS_W!CW33-PF_BS_W!CX33</f>
        <v>0</v>
      </c>
      <c r="CY34" s="345">
        <f>PF_BS_W!CX33-PF_BS_W!CY33</f>
        <v>0</v>
      </c>
      <c r="CZ34" s="345">
        <f>PF_BS_W!CY33-PF_BS_W!CZ33</f>
        <v>0</v>
      </c>
      <c r="DA34" s="345">
        <f>PF_BS_W!CZ33-PF_BS_W!DA33</f>
        <v>0</v>
      </c>
      <c r="DB34" s="345">
        <f>PF_BS_W!DA33-PF_BS_W!DB33</f>
        <v>0</v>
      </c>
      <c r="DC34" s="345">
        <f>PF_BS_W!DB33-PF_BS_W!DC33</f>
        <v>0</v>
      </c>
      <c r="DD34" s="345">
        <f>PF_BS_W!DC33-PF_BS_W!DD33</f>
        <v>0</v>
      </c>
      <c r="DE34" s="345">
        <f>PF_BS_W!DD33-PF_BS_W!DE33</f>
        <v>0</v>
      </c>
      <c r="DF34" s="345">
        <f>PF_BS_W!DE33-PF_BS_W!DF33</f>
        <v>0</v>
      </c>
      <c r="DG34" s="345">
        <f>PF_BS_W!DF33-PF_BS_W!DG33</f>
        <v>0</v>
      </c>
      <c r="DH34" s="346">
        <f>PF_BS_W!DG33-PF_BS_W!DH33</f>
        <v>0</v>
      </c>
      <c r="DI34" s="345">
        <f>PF_BS_W!DH33-PF_BS_W!DI33</f>
        <v>0</v>
      </c>
      <c r="DJ34" s="345">
        <f>PF_BS_W!DI33-PF_BS_W!DJ33</f>
        <v>0</v>
      </c>
      <c r="DK34" s="345">
        <f>PF_BS_W!DJ33-PF_BS_W!DK33</f>
        <v>0</v>
      </c>
      <c r="DL34" s="345">
        <f>PF_BS_W!DK33-PF_BS_W!DL33</f>
        <v>0</v>
      </c>
      <c r="DM34" s="345">
        <f>PF_BS_W!DL33-PF_BS_W!DM33</f>
        <v>0</v>
      </c>
      <c r="DN34" s="345">
        <f>PF_BS_W!DM33-PF_BS_W!DN33</f>
        <v>0</v>
      </c>
      <c r="DO34" s="345">
        <f>PF_BS_W!DN33-PF_BS_W!DO33</f>
        <v>0</v>
      </c>
      <c r="DP34" s="345">
        <f>PF_BS_W!DO33-PF_BS_W!DP33</f>
        <v>0</v>
      </c>
      <c r="DQ34" s="345">
        <f>PF_BS_W!DP33-PF_BS_W!DQ33</f>
        <v>0</v>
      </c>
      <c r="DR34" s="345">
        <f>PF_BS_W!DQ33-PF_BS_W!DR33</f>
        <v>0</v>
      </c>
      <c r="DS34" s="345">
        <f>PF_BS_W!DR33-PF_BS_W!DS33</f>
        <v>0</v>
      </c>
      <c r="DT34" s="347">
        <f>PF_BS_W!DS33-PF_BS_W!DT33</f>
        <v>0</v>
      </c>
      <c r="DU34" s="348">
        <f t="shared" si="23"/>
        <v>-201.15950400000003</v>
      </c>
      <c r="DV34" s="348">
        <f t="shared" si="23"/>
        <v>-352.02913199999972</v>
      </c>
      <c r="DW34" s="348">
        <f t="shared" si="23"/>
        <v>-150.86962799999958</v>
      </c>
      <c r="DX34" s="348">
        <f t="shared" si="23"/>
        <v>0</v>
      </c>
      <c r="DY34" s="348">
        <f t="shared" si="23"/>
        <v>0</v>
      </c>
      <c r="DZ34" s="348">
        <f t="shared" si="23"/>
        <v>0</v>
      </c>
      <c r="EA34" s="348">
        <f t="shared" si="23"/>
        <v>0</v>
      </c>
      <c r="EB34" s="348">
        <f t="shared" si="23"/>
        <v>0</v>
      </c>
      <c r="EC34" s="348">
        <f t="shared" si="23"/>
        <v>0</v>
      </c>
      <c r="ED34" s="349">
        <f t="shared" si="23"/>
        <v>0</v>
      </c>
    </row>
    <row r="35" spans="2:134">
      <c r="B35" s="281" t="s">
        <v>110</v>
      </c>
      <c r="C35" s="345"/>
      <c r="D35" s="345"/>
      <c r="E35" s="345">
        <f>-PF_BS_W!E34</f>
        <v>0</v>
      </c>
      <c r="F35" s="345">
        <f>PF_BS_W!E34-PF_BS_W!F34</f>
        <v>0</v>
      </c>
      <c r="G35" s="345">
        <f>PF_BS_W!F34-PF_BS_W!G34</f>
        <v>0</v>
      </c>
      <c r="H35" s="345">
        <f>PF_BS_W!G34-PF_BS_W!H34</f>
        <v>-67918.987804537028</v>
      </c>
      <c r="I35" s="345">
        <f>PF_BS_W!H34-PF_BS_W!I34</f>
        <v>-9702.7125435052876</v>
      </c>
      <c r="J35" s="345">
        <f>PF_BS_W!I34-PF_BS_W!J34</f>
        <v>9702.7125435052876</v>
      </c>
      <c r="K35" s="345">
        <f>PF_BS_W!J34-PF_BS_W!K34</f>
        <v>0</v>
      </c>
      <c r="L35" s="345">
        <f>PF_BS_W!K34-PF_BS_W!L34</f>
        <v>-16341.811735505296</v>
      </c>
      <c r="M35" s="345">
        <f>PF_BS_W!L34-PF_BS_W!M34</f>
        <v>9702.7125435053022</v>
      </c>
      <c r="N35" s="345">
        <f>PF_BS_W!M34-PF_BS_W!N34</f>
        <v>-3234.2375145017722</v>
      </c>
      <c r="O35" s="345">
        <f>PF_BS_W!N34-PF_BS_W!O34</f>
        <v>0</v>
      </c>
      <c r="P35" s="346">
        <f>PF_BS_W!O34-PF_BS_W!P34</f>
        <v>-3234.2375145017722</v>
      </c>
      <c r="Q35" s="345">
        <f>PF_BS_W!P34-PF_BS_W!Q34</f>
        <v>-23329.448248167537</v>
      </c>
      <c r="R35" s="345">
        <f>PF_BS_W!Q34-PF_BS_W!R34</f>
        <v>-19903.000089241599</v>
      </c>
      <c r="S35" s="345">
        <f>PF_BS_W!R34-PF_BS_W!S34</f>
        <v>14927.250066931214</v>
      </c>
      <c r="T35" s="345">
        <f>PF_BS_W!S34-PF_BS_W!T34</f>
        <v>-4975.7500223104144</v>
      </c>
      <c r="U35" s="345">
        <f>PF_BS_W!T34-PF_BS_W!U34</f>
        <v>-9951.5000446207996</v>
      </c>
      <c r="V35" s="345">
        <f>PF_BS_W!U34-PF_BS_W!V34</f>
        <v>19903.000089241599</v>
      </c>
      <c r="W35" s="345">
        <f>PF_BS_W!V34-PF_BS_W!W34</f>
        <v>-9951.5000446207996</v>
      </c>
      <c r="X35" s="345">
        <f>PF_BS_W!W34-PF_BS_W!X34</f>
        <v>-4975.7500223103998</v>
      </c>
      <c r="Y35" s="345">
        <f>PF_BS_W!X34-PF_BS_W!Y34</f>
        <v>14927.250066931199</v>
      </c>
      <c r="Z35" s="345">
        <f>PF_BS_W!Y34-PF_BS_W!Z34</f>
        <v>-9951.5000446207996</v>
      </c>
      <c r="AA35" s="345">
        <f>PF_BS_W!Z34-PF_BS_W!AA34</f>
        <v>0</v>
      </c>
      <c r="AB35" s="346">
        <f>PF_BS_W!AA34-PF_BS_W!AB34</f>
        <v>0</v>
      </c>
      <c r="AC35" s="345">
        <f>PF_BS_W!AB34-PF_BS_W!AC34</f>
        <v>69192.55412784456</v>
      </c>
      <c r="AD35" s="345">
        <f>PF_BS_W!AC34-PF_BS_W!AD34</f>
        <v>43040.237692984345</v>
      </c>
      <c r="AE35" s="345">
        <f>PF_BS_W!AD34-PF_BS_W!AE34</f>
        <v>0</v>
      </c>
      <c r="AF35" s="345">
        <f>PF_BS_W!AE34-PF_BS_W!AF34</f>
        <v>0</v>
      </c>
      <c r="AG35" s="345">
        <f>PF_BS_W!AF34-PF_BS_W!AG34</f>
        <v>0</v>
      </c>
      <c r="AH35" s="345">
        <f>PF_BS_W!AG34-PF_BS_W!AH34</f>
        <v>0</v>
      </c>
      <c r="AI35" s="345">
        <f>PF_BS_W!AH34-PF_BS_W!AI34</f>
        <v>0</v>
      </c>
      <c r="AJ35" s="345">
        <f>PF_BS_W!AI34-PF_BS_W!AJ34</f>
        <v>0</v>
      </c>
      <c r="AK35" s="345">
        <f>PF_BS_W!AJ34-PF_BS_W!AK34</f>
        <v>0</v>
      </c>
      <c r="AL35" s="345">
        <f>PF_BS_W!AK34-PF_BS_W!AL34</f>
        <v>0</v>
      </c>
      <c r="AM35" s="345">
        <f>PF_BS_W!AL34-PF_BS_W!AM34</f>
        <v>0</v>
      </c>
      <c r="AN35" s="346">
        <f>PF_BS_W!AM34-PF_BS_W!AN34</f>
        <v>0</v>
      </c>
      <c r="AO35" s="345">
        <f>PF_BS_W!AN34-PF_BS_W!AO34</f>
        <v>2074.7184975</v>
      </c>
      <c r="AP35" s="345">
        <f>PF_BS_W!AO34-PF_BS_W!AP34</f>
        <v>0</v>
      </c>
      <c r="AQ35" s="345">
        <f>PF_BS_W!AP34-PF_BS_W!AQ34</f>
        <v>0</v>
      </c>
      <c r="AR35" s="345">
        <f>PF_BS_W!AQ34-PF_BS_W!AR34</f>
        <v>0</v>
      </c>
      <c r="AS35" s="345">
        <f>PF_BS_W!AR34-PF_BS_W!AS34</f>
        <v>0</v>
      </c>
      <c r="AT35" s="345">
        <f>PF_BS_W!AS34-PF_BS_W!AT34</f>
        <v>0</v>
      </c>
      <c r="AU35" s="345">
        <f>PF_BS_W!AT34-PF_BS_W!AU34</f>
        <v>0</v>
      </c>
      <c r="AV35" s="345">
        <f>PF_BS_W!AU34-PF_BS_W!AV34</f>
        <v>0</v>
      </c>
      <c r="AW35" s="345">
        <f>PF_BS_W!AV34-PF_BS_W!AW34</f>
        <v>0</v>
      </c>
      <c r="AX35" s="345">
        <f>PF_BS_W!AW34-PF_BS_W!AX34</f>
        <v>0</v>
      </c>
      <c r="AY35" s="345">
        <f>PF_BS_W!AX34-PF_BS_W!AY34</f>
        <v>0</v>
      </c>
      <c r="AZ35" s="346">
        <f>PF_BS_W!AY34-PF_BS_W!AZ34</f>
        <v>0</v>
      </c>
      <c r="BA35" s="345">
        <f>PF_BS_W!AZ34-PF_BS_W!BA34</f>
        <v>0</v>
      </c>
      <c r="BB35" s="345">
        <f>PF_BS_W!BA34-PF_BS_W!BB34</f>
        <v>0</v>
      </c>
      <c r="BC35" s="345">
        <f>PF_BS_W!BB34-PF_BS_W!BC34</f>
        <v>0</v>
      </c>
      <c r="BD35" s="345">
        <f>PF_BS_W!BC34-PF_BS_W!BD34</f>
        <v>0</v>
      </c>
      <c r="BE35" s="345">
        <f>PF_BS_W!BD34-PF_BS_W!BE34</f>
        <v>0</v>
      </c>
      <c r="BF35" s="345">
        <f>PF_BS_W!BE34-PF_BS_W!BF34</f>
        <v>0</v>
      </c>
      <c r="BG35" s="345">
        <f>PF_BS_W!BF34-PF_BS_W!BG34</f>
        <v>0</v>
      </c>
      <c r="BH35" s="345">
        <f>PF_BS_W!BG34-PF_BS_W!BH34</f>
        <v>0</v>
      </c>
      <c r="BI35" s="345">
        <f>PF_BS_W!BH34-PF_BS_W!BI34</f>
        <v>0</v>
      </c>
      <c r="BJ35" s="345">
        <f>PF_BS_W!BI34-PF_BS_W!BJ34</f>
        <v>0</v>
      </c>
      <c r="BK35" s="345">
        <f>PF_BS_W!BJ34-PF_BS_W!BK34</f>
        <v>0</v>
      </c>
      <c r="BL35" s="346">
        <f>PF_BS_W!BK34-PF_BS_W!BL34</f>
        <v>0</v>
      </c>
      <c r="BM35" s="345">
        <f>PF_BS_W!BL34-PF_BS_W!BM34</f>
        <v>0</v>
      </c>
      <c r="BN35" s="345">
        <f>PF_BS_W!BM34-PF_BS_W!BN34</f>
        <v>0</v>
      </c>
      <c r="BO35" s="345">
        <f>PF_BS_W!BN34-PF_BS_W!BO34</f>
        <v>0</v>
      </c>
      <c r="BP35" s="345">
        <f>PF_BS_W!BO34-PF_BS_W!BP34</f>
        <v>0</v>
      </c>
      <c r="BQ35" s="345">
        <f>PF_BS_W!BP34-PF_BS_W!BQ34</f>
        <v>0</v>
      </c>
      <c r="BR35" s="345">
        <f>PF_BS_W!BQ34-PF_BS_W!BR34</f>
        <v>0</v>
      </c>
      <c r="BS35" s="345">
        <f>PF_BS_W!BR34-PF_BS_W!BS34</f>
        <v>0</v>
      </c>
      <c r="BT35" s="345">
        <f>PF_BS_W!BS34-PF_BS_W!BT34</f>
        <v>0</v>
      </c>
      <c r="BU35" s="345">
        <f>PF_BS_W!BT34-PF_BS_W!BU34</f>
        <v>0</v>
      </c>
      <c r="BV35" s="345">
        <f>PF_BS_W!BU34-PF_BS_W!BV34</f>
        <v>0</v>
      </c>
      <c r="BW35" s="345">
        <f>PF_BS_W!BV34-PF_BS_W!BW34</f>
        <v>0</v>
      </c>
      <c r="BX35" s="346">
        <f>PF_BS_W!BW34-PF_BS_W!BX34</f>
        <v>0</v>
      </c>
      <c r="BY35" s="345">
        <f>PF_BS_W!BX34-PF_BS_W!BY34</f>
        <v>0</v>
      </c>
      <c r="BZ35" s="345">
        <f>PF_BS_W!BY34-PF_BS_W!BZ34</f>
        <v>0</v>
      </c>
      <c r="CA35" s="345">
        <f>PF_BS_W!BZ34-PF_BS_W!CA34</f>
        <v>0</v>
      </c>
      <c r="CB35" s="345">
        <f>PF_BS_W!CA34-PF_BS_W!CB34</f>
        <v>0</v>
      </c>
      <c r="CC35" s="345">
        <f>PF_BS_W!CB34-PF_BS_W!CC34</f>
        <v>0</v>
      </c>
      <c r="CD35" s="345">
        <f>PF_BS_W!CC34-PF_BS_W!CD34</f>
        <v>0</v>
      </c>
      <c r="CE35" s="345">
        <f>PF_BS_W!CD34-PF_BS_W!CE34</f>
        <v>0</v>
      </c>
      <c r="CF35" s="345">
        <f>PF_BS_W!CE34-PF_BS_W!CF34</f>
        <v>0</v>
      </c>
      <c r="CG35" s="345">
        <f>PF_BS_W!CF34-PF_BS_W!CG34</f>
        <v>0</v>
      </c>
      <c r="CH35" s="345">
        <f>PF_BS_W!CG34-PF_BS_W!CH34</f>
        <v>0</v>
      </c>
      <c r="CI35" s="345">
        <f>PF_BS_W!CH34-PF_BS_W!CI34</f>
        <v>0</v>
      </c>
      <c r="CJ35" s="346">
        <f>PF_BS_W!CI34-PF_BS_W!CJ34</f>
        <v>0</v>
      </c>
      <c r="CK35" s="345">
        <f>PF_BS_W!CJ34-PF_BS_W!CK34</f>
        <v>0</v>
      </c>
      <c r="CL35" s="345">
        <f>PF_BS_W!CK34-PF_BS_W!CL34</f>
        <v>0</v>
      </c>
      <c r="CM35" s="345">
        <f>PF_BS_W!CL34-PF_BS_W!CM34</f>
        <v>0</v>
      </c>
      <c r="CN35" s="345">
        <f>PF_BS_W!CM34-PF_BS_W!CN34</f>
        <v>0</v>
      </c>
      <c r="CO35" s="345">
        <f>PF_BS_W!CN34-PF_BS_W!CO34</f>
        <v>0</v>
      </c>
      <c r="CP35" s="345">
        <f>PF_BS_W!CO34-PF_BS_W!CP34</f>
        <v>0</v>
      </c>
      <c r="CQ35" s="345">
        <f>PF_BS_W!CP34-PF_BS_W!CQ34</f>
        <v>0</v>
      </c>
      <c r="CR35" s="345">
        <f>PF_BS_W!CQ34-PF_BS_W!CR34</f>
        <v>0</v>
      </c>
      <c r="CS35" s="345">
        <f>PF_BS_W!CR34-PF_BS_W!CS34</f>
        <v>0</v>
      </c>
      <c r="CT35" s="345">
        <f>PF_BS_W!CS34-PF_BS_W!CT34</f>
        <v>0</v>
      </c>
      <c r="CU35" s="345">
        <f>PF_BS_W!CT34-PF_BS_W!CU34</f>
        <v>0</v>
      </c>
      <c r="CV35" s="346">
        <f>PF_BS_W!CU34-PF_BS_W!CV34</f>
        <v>0</v>
      </c>
      <c r="CW35" s="345">
        <f>PF_BS_W!CV34-PF_BS_W!CW34</f>
        <v>0</v>
      </c>
      <c r="CX35" s="345">
        <f>PF_BS_W!CW34-PF_BS_W!CX34</f>
        <v>0</v>
      </c>
      <c r="CY35" s="345">
        <f>PF_BS_W!CX34-PF_BS_W!CY34</f>
        <v>0</v>
      </c>
      <c r="CZ35" s="345">
        <f>PF_BS_W!CY34-PF_BS_W!CZ34</f>
        <v>0</v>
      </c>
      <c r="DA35" s="345">
        <f>PF_BS_W!CZ34-PF_BS_W!DA34</f>
        <v>0</v>
      </c>
      <c r="DB35" s="345">
        <f>PF_BS_W!DA34-PF_BS_W!DB34</f>
        <v>0</v>
      </c>
      <c r="DC35" s="345">
        <f>PF_BS_W!DB34-PF_BS_W!DC34</f>
        <v>0</v>
      </c>
      <c r="DD35" s="345">
        <f>PF_BS_W!DC34-PF_BS_W!DD34</f>
        <v>0</v>
      </c>
      <c r="DE35" s="345">
        <f>PF_BS_W!DD34-PF_BS_W!DE34</f>
        <v>0</v>
      </c>
      <c r="DF35" s="345">
        <f>PF_BS_W!DE34-PF_BS_W!DF34</f>
        <v>0</v>
      </c>
      <c r="DG35" s="345">
        <f>PF_BS_W!DF34-PF_BS_W!DG34</f>
        <v>0</v>
      </c>
      <c r="DH35" s="346">
        <f>PF_BS_W!DG34-PF_BS_W!DH34</f>
        <v>0</v>
      </c>
      <c r="DI35" s="345">
        <f>PF_BS_W!DH34-PF_BS_W!DI34</f>
        <v>0</v>
      </c>
      <c r="DJ35" s="345">
        <f>PF_BS_W!DI34-PF_BS_W!DJ34</f>
        <v>0</v>
      </c>
      <c r="DK35" s="345">
        <f>PF_BS_W!DJ34-PF_BS_W!DK34</f>
        <v>0</v>
      </c>
      <c r="DL35" s="345">
        <f>PF_BS_W!DK34-PF_BS_W!DL34</f>
        <v>0</v>
      </c>
      <c r="DM35" s="345">
        <f>PF_BS_W!DL34-PF_BS_W!DM34</f>
        <v>0</v>
      </c>
      <c r="DN35" s="345">
        <f>PF_BS_W!DM34-PF_BS_W!DN34</f>
        <v>0</v>
      </c>
      <c r="DO35" s="345">
        <f>PF_BS_W!DN34-PF_BS_W!DO34</f>
        <v>0</v>
      </c>
      <c r="DP35" s="345">
        <f>PF_BS_W!DO34-PF_BS_W!DP34</f>
        <v>0</v>
      </c>
      <c r="DQ35" s="345">
        <f>PF_BS_W!DP34-PF_BS_W!DQ34</f>
        <v>0</v>
      </c>
      <c r="DR35" s="345">
        <f>PF_BS_W!DQ34-PF_BS_W!DR34</f>
        <v>0</v>
      </c>
      <c r="DS35" s="345">
        <f>PF_BS_W!DR34-PF_BS_W!DS34</f>
        <v>0</v>
      </c>
      <c r="DT35" s="347">
        <f>PF_BS_W!DS34-PF_BS_W!DT34</f>
        <v>0</v>
      </c>
      <c r="DU35" s="348">
        <f t="shared" si="23"/>
        <v>-81026.562025540567</v>
      </c>
      <c r="DV35" s="348">
        <f t="shared" si="23"/>
        <v>-33280.948292788336</v>
      </c>
      <c r="DW35" s="348">
        <f t="shared" si="23"/>
        <v>112232.7918208289</v>
      </c>
      <c r="DX35" s="348">
        <f t="shared" si="23"/>
        <v>2074.7184975</v>
      </c>
      <c r="DY35" s="348">
        <f t="shared" si="23"/>
        <v>0</v>
      </c>
      <c r="DZ35" s="348">
        <f t="shared" si="23"/>
        <v>0</v>
      </c>
      <c r="EA35" s="348">
        <f t="shared" si="23"/>
        <v>0</v>
      </c>
      <c r="EB35" s="348">
        <f t="shared" si="23"/>
        <v>0</v>
      </c>
      <c r="EC35" s="348">
        <f t="shared" si="23"/>
        <v>0</v>
      </c>
      <c r="ED35" s="349">
        <f t="shared" si="23"/>
        <v>0</v>
      </c>
    </row>
    <row r="36" spans="2:134">
      <c r="B36" s="281" t="s">
        <v>111</v>
      </c>
      <c r="C36" s="345"/>
      <c r="D36" s="345"/>
      <c r="E36" s="345">
        <f>PF_BS_W!E45</f>
        <v>0</v>
      </c>
      <c r="F36" s="345">
        <f>PF_BS_W!F45-PF_BS_W!E45</f>
        <v>0</v>
      </c>
      <c r="G36" s="345">
        <f>PF_BS_W!G45-PF_BS_W!F45</f>
        <v>0</v>
      </c>
      <c r="H36" s="345">
        <f>PF_BS_W!H45-PF_BS_W!G45</f>
        <v>61.368124999999999</v>
      </c>
      <c r="I36" s="345">
        <f>PF_BS_W!I45-PF_BS_W!H45</f>
        <v>70.135000000000048</v>
      </c>
      <c r="J36" s="345">
        <f>PF_BS_W!J45-PF_BS_W!I45</f>
        <v>61.368124999999992</v>
      </c>
      <c r="K36" s="345">
        <f>PF_BS_W!K45-PF_BS_W!J45</f>
        <v>61.36812500000002</v>
      </c>
      <c r="L36" s="345">
        <f>PF_BS_W!L45-PF_BS_W!K45</f>
        <v>2544.9182503333332</v>
      </c>
      <c r="M36" s="345">
        <f>PF_BS_W!M45-PF_BS_W!L45</f>
        <v>116.93662499999982</v>
      </c>
      <c r="N36" s="345">
        <f>PF_BS_W!N45-PF_BS_W!M45</f>
        <v>119.85891666666703</v>
      </c>
      <c r="O36" s="345">
        <f>PF_BS_W!O45-PF_BS_W!N45</f>
        <v>119.85891666666657</v>
      </c>
      <c r="P36" s="346">
        <f>PF_BS_W!P45-PF_BS_W!O45</f>
        <v>122.78120833333332</v>
      </c>
      <c r="Q36" s="345">
        <f>PF_BS_W!Q45-PF_BS_W!P45</f>
        <v>118.32305008333333</v>
      </c>
      <c r="R36" s="345">
        <f>PF_BS_W!R45-PF_BS_W!Q45</f>
        <v>148.41869791666659</v>
      </c>
      <c r="S36" s="345">
        <f>PF_BS_W!S45-PF_BS_W!R45</f>
        <v>134.93119791666641</v>
      </c>
      <c r="T36" s="345">
        <f>PF_BS_W!T45-PF_BS_W!S45</f>
        <v>139.4270312499998</v>
      </c>
      <c r="U36" s="345">
        <f>PF_BS_W!U45-PF_BS_W!T45</f>
        <v>148.41869791666659</v>
      </c>
      <c r="V36" s="345">
        <f>PF_BS_W!V45-PF_BS_W!U45</f>
        <v>130.43536458333301</v>
      </c>
      <c r="W36" s="345">
        <f>PF_BS_W!W45-PF_BS_W!V45</f>
        <v>139.42703125000116</v>
      </c>
      <c r="X36" s="345">
        <f>PF_BS_W!X45-PF_BS_W!W45</f>
        <v>143.92286458333365</v>
      </c>
      <c r="Y36" s="345">
        <f>PF_BS_W!Y45-PF_BS_W!X45</f>
        <v>130.43536458333347</v>
      </c>
      <c r="Z36" s="345">
        <f>PF_BS_W!Z45-PF_BS_W!Y45</f>
        <v>139.42703124999935</v>
      </c>
      <c r="AA36" s="345">
        <f>PF_BS_W!AA45-PF_BS_W!Z45</f>
        <v>139.42703125000025</v>
      </c>
      <c r="AB36" s="346">
        <f>PF_BS_W!AB45-PF_BS_W!AA45</f>
        <v>139.42703125000025</v>
      </c>
      <c r="AC36" s="345">
        <f>PF_BS_W!AC45-PF_BS_W!AB45</f>
        <v>37.619784583333058</v>
      </c>
      <c r="AD36" s="345">
        <f>PF_BS_W!AD45-PF_BS_W!AC45</f>
        <v>17.365156249999927</v>
      </c>
      <c r="AE36" s="345">
        <f>PF_BS_W!AE45-PF_BS_W!AD45</f>
        <v>17.365156249999927</v>
      </c>
      <c r="AF36" s="345">
        <f>PF_BS_W!AF45-PF_BS_W!AE45</f>
        <v>17.365156249999927</v>
      </c>
      <c r="AG36" s="345">
        <f>PF_BS_W!AG45-PF_BS_W!AF45</f>
        <v>17.365156249999018</v>
      </c>
      <c r="AH36" s="345">
        <f>PF_BS_W!AH45-PF_BS_W!AG45</f>
        <v>17.365156250000837</v>
      </c>
      <c r="AI36" s="345">
        <f>PF_BS_W!AI45-PF_BS_W!AH45</f>
        <v>17.365156249999927</v>
      </c>
      <c r="AJ36" s="345">
        <f>PF_BS_W!AJ45-PF_BS_W!AI45</f>
        <v>17.365156249999018</v>
      </c>
      <c r="AK36" s="345">
        <f>PF_BS_W!AK45-PF_BS_W!AJ45</f>
        <v>17.365156250000837</v>
      </c>
      <c r="AL36" s="345">
        <f>PF_BS_W!AL45-PF_BS_W!AK45</f>
        <v>17.365156249999927</v>
      </c>
      <c r="AM36" s="345">
        <f>PF_BS_W!AM45-PF_BS_W!AL45</f>
        <v>17.365156249999927</v>
      </c>
      <c r="AN36" s="346">
        <f>PF_BS_W!AN45-PF_BS_W!AM45</f>
        <v>17.365156250000837</v>
      </c>
      <c r="AO36" s="345">
        <f>PF_BS_W!AO45-PF_BS_W!AN45</f>
        <v>-13.97574749999967</v>
      </c>
      <c r="AP36" s="345">
        <f>PF_BS_W!AP45-PF_BS_W!AO45</f>
        <v>0</v>
      </c>
      <c r="AQ36" s="345">
        <f>PF_BS_W!AQ45-PF_BS_W!AP45</f>
        <v>0</v>
      </c>
      <c r="AR36" s="345">
        <f>PF_BS_W!AR45-PF_BS_W!AQ45</f>
        <v>0</v>
      </c>
      <c r="AS36" s="345">
        <f>PF_BS_W!AS45-PF_BS_W!AR45</f>
        <v>0</v>
      </c>
      <c r="AT36" s="345">
        <f>PF_BS_W!AT45-PF_BS_W!AS45</f>
        <v>0</v>
      </c>
      <c r="AU36" s="345">
        <f>PF_BS_W!AU45-PF_BS_W!AT45</f>
        <v>0</v>
      </c>
      <c r="AV36" s="345">
        <f>PF_BS_W!AV45-PF_BS_W!AU45</f>
        <v>0</v>
      </c>
      <c r="AW36" s="345">
        <f>PF_BS_W!AW45-PF_BS_W!AV45</f>
        <v>0</v>
      </c>
      <c r="AX36" s="345">
        <f>PF_BS_W!AX45-PF_BS_W!AW45</f>
        <v>0</v>
      </c>
      <c r="AY36" s="345">
        <f>PF_BS_W!AY45-PF_BS_W!AX45</f>
        <v>0</v>
      </c>
      <c r="AZ36" s="346">
        <f>PF_BS_W!AZ45-PF_BS_W!AY45</f>
        <v>0</v>
      </c>
      <c r="BA36" s="345">
        <f>PF_BS_W!BA45-PF_BS_W!AZ45</f>
        <v>0</v>
      </c>
      <c r="BB36" s="345">
        <f>PF_BS_W!BB45-PF_BS_W!BA45</f>
        <v>0</v>
      </c>
      <c r="BC36" s="345">
        <f>PF_BS_W!BC45-PF_BS_W!BB45</f>
        <v>0</v>
      </c>
      <c r="BD36" s="345">
        <f>PF_BS_W!BD45-PF_BS_W!BC45</f>
        <v>0</v>
      </c>
      <c r="BE36" s="345">
        <f>PF_BS_W!BE45-PF_BS_W!BD45</f>
        <v>0</v>
      </c>
      <c r="BF36" s="345">
        <f>PF_BS_W!BF45-PF_BS_W!BE45</f>
        <v>0</v>
      </c>
      <c r="BG36" s="345">
        <f>PF_BS_W!BG45-PF_BS_W!BF45</f>
        <v>0</v>
      </c>
      <c r="BH36" s="345">
        <f>PF_BS_W!BH45-PF_BS_W!BG45</f>
        <v>0</v>
      </c>
      <c r="BI36" s="345">
        <f>PF_BS_W!BI45-PF_BS_W!BH45</f>
        <v>0</v>
      </c>
      <c r="BJ36" s="345">
        <f>PF_BS_W!BJ45-PF_BS_W!BI45</f>
        <v>0</v>
      </c>
      <c r="BK36" s="345">
        <f>PF_BS_W!BK45-PF_BS_W!BJ45</f>
        <v>0</v>
      </c>
      <c r="BL36" s="346">
        <f>PF_BS_W!BL45-PF_BS_W!BK45</f>
        <v>0</v>
      </c>
      <c r="BM36" s="345">
        <f>PF_BS_W!BM45-PF_BS_W!BL45</f>
        <v>0</v>
      </c>
      <c r="BN36" s="345">
        <f>PF_BS_W!BN45-PF_BS_W!BM45</f>
        <v>0</v>
      </c>
      <c r="BO36" s="345">
        <f>PF_BS_W!BO45-PF_BS_W!BN45</f>
        <v>0</v>
      </c>
      <c r="BP36" s="345">
        <f>PF_BS_W!BP45-PF_BS_W!BO45</f>
        <v>0</v>
      </c>
      <c r="BQ36" s="345">
        <f>PF_BS_W!BQ45-PF_BS_W!BP45</f>
        <v>0</v>
      </c>
      <c r="BR36" s="345">
        <f>PF_BS_W!BR45-PF_BS_W!BQ45</f>
        <v>0</v>
      </c>
      <c r="BS36" s="345">
        <f>PF_BS_W!BS45-PF_BS_W!BR45</f>
        <v>0</v>
      </c>
      <c r="BT36" s="345">
        <f>PF_BS_W!BT45-PF_BS_W!BS45</f>
        <v>0</v>
      </c>
      <c r="BU36" s="345">
        <f>PF_BS_W!BU45-PF_BS_W!BT45</f>
        <v>0</v>
      </c>
      <c r="BV36" s="345">
        <f>PF_BS_W!BV45-PF_BS_W!BU45</f>
        <v>0</v>
      </c>
      <c r="BW36" s="345">
        <f>PF_BS_W!BW45-PF_BS_W!BV45</f>
        <v>0</v>
      </c>
      <c r="BX36" s="346">
        <f>PF_BS_W!BX45-PF_BS_W!BW45</f>
        <v>0</v>
      </c>
      <c r="BY36" s="345">
        <f>PF_BS_W!BY45-PF_BS_W!BX45</f>
        <v>0</v>
      </c>
      <c r="BZ36" s="345">
        <f>PF_BS_W!BZ45-PF_BS_W!BY45</f>
        <v>0</v>
      </c>
      <c r="CA36" s="345">
        <f>PF_BS_W!CA45-PF_BS_W!BZ45</f>
        <v>0</v>
      </c>
      <c r="CB36" s="345">
        <f>PF_BS_W!CB45-PF_BS_W!CA45</f>
        <v>0</v>
      </c>
      <c r="CC36" s="345">
        <f>PF_BS_W!CC45-PF_BS_W!CB45</f>
        <v>0</v>
      </c>
      <c r="CD36" s="345">
        <f>PF_BS_W!CD45-PF_BS_W!CC45</f>
        <v>0</v>
      </c>
      <c r="CE36" s="345">
        <f>PF_BS_W!CE45-PF_BS_W!CD45</f>
        <v>0</v>
      </c>
      <c r="CF36" s="345">
        <f>PF_BS_W!CF45-PF_BS_W!CE45</f>
        <v>0</v>
      </c>
      <c r="CG36" s="345">
        <f>PF_BS_W!CG45-PF_BS_W!CF45</f>
        <v>0</v>
      </c>
      <c r="CH36" s="345">
        <f>PF_BS_W!CH45-PF_BS_W!CG45</f>
        <v>0</v>
      </c>
      <c r="CI36" s="345">
        <f>PF_BS_W!CI45-PF_BS_W!CH45</f>
        <v>0</v>
      </c>
      <c r="CJ36" s="346">
        <f>PF_BS_W!CJ45-PF_BS_W!CI45</f>
        <v>0</v>
      </c>
      <c r="CK36" s="345">
        <f>PF_BS_W!CK45-PF_BS_W!CJ45</f>
        <v>0</v>
      </c>
      <c r="CL36" s="345">
        <f>PF_BS_W!CL45-PF_BS_W!CK45</f>
        <v>0</v>
      </c>
      <c r="CM36" s="345">
        <f>PF_BS_W!CM45-PF_BS_W!CL45</f>
        <v>0</v>
      </c>
      <c r="CN36" s="345">
        <f>PF_BS_W!CN45-PF_BS_W!CM45</f>
        <v>0</v>
      </c>
      <c r="CO36" s="345">
        <f>PF_BS_W!CO45-PF_BS_W!CN45</f>
        <v>0</v>
      </c>
      <c r="CP36" s="345">
        <f>PF_BS_W!CP45-PF_BS_W!CO45</f>
        <v>0</v>
      </c>
      <c r="CQ36" s="345">
        <f>PF_BS_W!CQ45-PF_BS_W!CP45</f>
        <v>0</v>
      </c>
      <c r="CR36" s="345">
        <f>PF_BS_W!CR45-PF_BS_W!CQ45</f>
        <v>0</v>
      </c>
      <c r="CS36" s="345">
        <f>PF_BS_W!CS45-PF_BS_W!CR45</f>
        <v>0</v>
      </c>
      <c r="CT36" s="345">
        <f>PF_BS_W!CT45-PF_BS_W!CS45</f>
        <v>0</v>
      </c>
      <c r="CU36" s="345">
        <f>PF_BS_W!CU45-PF_BS_W!CT45</f>
        <v>0</v>
      </c>
      <c r="CV36" s="346">
        <f>PF_BS_W!CV45-PF_BS_W!CU45</f>
        <v>0</v>
      </c>
      <c r="CW36" s="345">
        <f>PF_BS_W!CW45-PF_BS_W!CV45</f>
        <v>0</v>
      </c>
      <c r="CX36" s="345">
        <f>PF_BS_W!CX45-PF_BS_W!CW45</f>
        <v>0</v>
      </c>
      <c r="CY36" s="345">
        <f>PF_BS_W!CY45-PF_BS_W!CX45</f>
        <v>0</v>
      </c>
      <c r="CZ36" s="345">
        <f>PF_BS_W!CZ45-PF_BS_W!CY45</f>
        <v>0</v>
      </c>
      <c r="DA36" s="345">
        <f>PF_BS_W!DA45-PF_BS_W!CZ45</f>
        <v>0</v>
      </c>
      <c r="DB36" s="345">
        <f>PF_BS_W!DB45-PF_BS_W!DA45</f>
        <v>0</v>
      </c>
      <c r="DC36" s="345">
        <f>PF_BS_W!DC45-PF_BS_W!DB45</f>
        <v>0</v>
      </c>
      <c r="DD36" s="345">
        <f>PF_BS_W!DD45-PF_BS_W!DC45</f>
        <v>0</v>
      </c>
      <c r="DE36" s="345">
        <f>PF_BS_W!DE45-PF_BS_W!DD45</f>
        <v>0</v>
      </c>
      <c r="DF36" s="345">
        <f>PF_BS_W!DF45-PF_BS_W!DE45</f>
        <v>0</v>
      </c>
      <c r="DG36" s="345">
        <f>PF_BS_W!DG45-PF_BS_W!DF45</f>
        <v>0</v>
      </c>
      <c r="DH36" s="346">
        <f>PF_BS_W!DH45-PF_BS_W!DG45</f>
        <v>0</v>
      </c>
      <c r="DI36" s="345">
        <f>PF_BS_W!DI45-PF_BS_W!DH45</f>
        <v>0</v>
      </c>
      <c r="DJ36" s="345">
        <f>PF_BS_W!DJ45-PF_BS_W!DI45</f>
        <v>0</v>
      </c>
      <c r="DK36" s="345">
        <f>PF_BS_W!DK45-PF_BS_W!DJ45</f>
        <v>0</v>
      </c>
      <c r="DL36" s="345">
        <f>PF_BS_W!DL45-PF_BS_W!DK45</f>
        <v>0</v>
      </c>
      <c r="DM36" s="345">
        <f>PF_BS_W!DM45-PF_BS_W!DL45</f>
        <v>0</v>
      </c>
      <c r="DN36" s="345">
        <f>PF_BS_W!DN45-PF_BS_W!DM45</f>
        <v>0</v>
      </c>
      <c r="DO36" s="345">
        <f>PF_BS_W!DO45-PF_BS_W!DN45</f>
        <v>0</v>
      </c>
      <c r="DP36" s="345">
        <f>PF_BS_W!DP45-PF_BS_W!DO45</f>
        <v>0</v>
      </c>
      <c r="DQ36" s="345">
        <f>PF_BS_W!DQ45-PF_BS_W!DP45</f>
        <v>0</v>
      </c>
      <c r="DR36" s="345">
        <f>PF_BS_W!DR45-PF_BS_W!DQ45</f>
        <v>0</v>
      </c>
      <c r="DS36" s="345">
        <f>PF_BS_W!DS45-PF_BS_W!DR45</f>
        <v>0</v>
      </c>
      <c r="DT36" s="347">
        <f>PF_BS_W!DT45-PF_BS_W!DS45</f>
        <v>0</v>
      </c>
      <c r="DU36" s="348">
        <f t="shared" si="23"/>
        <v>3278.593292</v>
      </c>
      <c r="DV36" s="348">
        <f t="shared" si="23"/>
        <v>1652.0203938333339</v>
      </c>
      <c r="DW36" s="348">
        <f t="shared" si="23"/>
        <v>228.63650333333317</v>
      </c>
      <c r="DX36" s="348">
        <f t="shared" si="23"/>
        <v>-13.97574749999967</v>
      </c>
      <c r="DY36" s="348">
        <f t="shared" si="23"/>
        <v>0</v>
      </c>
      <c r="DZ36" s="348">
        <f t="shared" si="23"/>
        <v>0</v>
      </c>
      <c r="EA36" s="348">
        <f t="shared" si="23"/>
        <v>0</v>
      </c>
      <c r="EB36" s="348">
        <f t="shared" si="23"/>
        <v>0</v>
      </c>
      <c r="EC36" s="348">
        <f t="shared" si="23"/>
        <v>0</v>
      </c>
      <c r="ED36" s="349">
        <f t="shared" si="23"/>
        <v>0</v>
      </c>
    </row>
    <row r="37" spans="2:134">
      <c r="B37" s="281" t="s">
        <v>112</v>
      </c>
      <c r="C37" s="345"/>
      <c r="D37" s="345"/>
      <c r="E37" s="345">
        <f>PF_BS_W!E46</f>
        <v>0</v>
      </c>
      <c r="F37" s="345">
        <f>PF_BS_W!F46-PF_BS_W!E46</f>
        <v>0</v>
      </c>
      <c r="G37" s="345">
        <f>PF_BS_W!G46-PF_BS_W!F46</f>
        <v>0</v>
      </c>
      <c r="H37" s="345">
        <f>PF_BS_W!H46-PF_BS_W!G46</f>
        <v>563.33333333333337</v>
      </c>
      <c r="I37" s="345">
        <f>PF_BS_W!I46-PF_BS_W!H46</f>
        <v>0</v>
      </c>
      <c r="J37" s="345">
        <f>PF_BS_W!J46-PF_BS_W!I46</f>
        <v>0</v>
      </c>
      <c r="K37" s="345">
        <f>PF_BS_W!K46-PF_BS_W!J46</f>
        <v>0</v>
      </c>
      <c r="L37" s="345">
        <f>PF_BS_W!L46-PF_BS_W!K46</f>
        <v>0</v>
      </c>
      <c r="M37" s="345">
        <f>PF_BS_W!M46-PF_BS_W!L46</f>
        <v>0</v>
      </c>
      <c r="N37" s="345">
        <f>PF_BS_W!N46-PF_BS_W!M46</f>
        <v>0</v>
      </c>
      <c r="O37" s="345">
        <f>PF_BS_W!O46-PF_BS_W!N46</f>
        <v>0</v>
      </c>
      <c r="P37" s="346">
        <f>PF_BS_W!P46-PF_BS_W!O46</f>
        <v>0</v>
      </c>
      <c r="Q37" s="345">
        <f>PF_BS_W!Q46-PF_BS_W!P46</f>
        <v>0</v>
      </c>
      <c r="R37" s="345">
        <f>PF_BS_W!R46-PF_BS_W!Q46</f>
        <v>0</v>
      </c>
      <c r="S37" s="345">
        <f>PF_BS_W!S46-PF_BS_W!R46</f>
        <v>0</v>
      </c>
      <c r="T37" s="345">
        <f>PF_BS_W!T46-PF_BS_W!S46</f>
        <v>97.5</v>
      </c>
      <c r="U37" s="345">
        <f>PF_BS_W!U46-PF_BS_W!T46</f>
        <v>0</v>
      </c>
      <c r="V37" s="345">
        <f>PF_BS_W!V46-PF_BS_W!U46</f>
        <v>0</v>
      </c>
      <c r="W37" s="345">
        <f>PF_BS_W!W46-PF_BS_W!V46</f>
        <v>0</v>
      </c>
      <c r="X37" s="345">
        <f>PF_BS_W!X46-PF_BS_W!W46</f>
        <v>0</v>
      </c>
      <c r="Y37" s="345">
        <f>PF_BS_W!Y46-PF_BS_W!X46</f>
        <v>0</v>
      </c>
      <c r="Z37" s="345">
        <f>PF_BS_W!Z46-PF_BS_W!Y46</f>
        <v>0</v>
      </c>
      <c r="AA37" s="345">
        <f>PF_BS_W!AA46-PF_BS_W!Z46</f>
        <v>0</v>
      </c>
      <c r="AB37" s="346">
        <f>PF_BS_W!AB46-PF_BS_W!AA46</f>
        <v>0</v>
      </c>
      <c r="AC37" s="345">
        <f>PF_BS_W!AC46-PF_BS_W!AB46</f>
        <v>-660.83333333333337</v>
      </c>
      <c r="AD37" s="345">
        <f>PF_BS_W!AD46-PF_BS_W!AC46</f>
        <v>0</v>
      </c>
      <c r="AE37" s="345">
        <f>PF_BS_W!AE46-PF_BS_W!AD46</f>
        <v>0</v>
      </c>
      <c r="AF37" s="345">
        <f>PF_BS_W!AF46-PF_BS_W!AE46</f>
        <v>0</v>
      </c>
      <c r="AG37" s="345">
        <f>PF_BS_W!AG46-PF_BS_W!AF46</f>
        <v>0</v>
      </c>
      <c r="AH37" s="345">
        <f>PF_BS_W!AH46-PF_BS_W!AG46</f>
        <v>0</v>
      </c>
      <c r="AI37" s="345">
        <f>PF_BS_W!AI46-PF_BS_W!AH46</f>
        <v>0</v>
      </c>
      <c r="AJ37" s="345">
        <f>PF_BS_W!AJ46-PF_BS_W!AI46</f>
        <v>0</v>
      </c>
      <c r="AK37" s="345">
        <f>PF_BS_W!AK46-PF_BS_W!AJ46</f>
        <v>0</v>
      </c>
      <c r="AL37" s="345">
        <f>PF_BS_W!AL46-PF_BS_W!AK46</f>
        <v>0</v>
      </c>
      <c r="AM37" s="345">
        <f>PF_BS_W!AM46-PF_BS_W!AL46</f>
        <v>0</v>
      </c>
      <c r="AN37" s="346">
        <f>PF_BS_W!AN46-PF_BS_W!AM46</f>
        <v>0</v>
      </c>
      <c r="AO37" s="345">
        <f>PF_BS_W!AO46-PF_BS_W!AN46</f>
        <v>0</v>
      </c>
      <c r="AP37" s="345">
        <f>PF_BS_W!AP46-PF_BS_W!AO46</f>
        <v>0</v>
      </c>
      <c r="AQ37" s="345">
        <f>PF_BS_W!AQ46-PF_BS_W!AP46</f>
        <v>0</v>
      </c>
      <c r="AR37" s="345">
        <f>PF_BS_W!AR46-PF_BS_W!AQ46</f>
        <v>0</v>
      </c>
      <c r="AS37" s="345">
        <f>PF_BS_W!AS46-PF_BS_W!AR46</f>
        <v>0</v>
      </c>
      <c r="AT37" s="345">
        <f>PF_BS_W!AT46-PF_BS_W!AS46</f>
        <v>0</v>
      </c>
      <c r="AU37" s="345">
        <f>PF_BS_W!AU46-PF_BS_W!AT46</f>
        <v>0</v>
      </c>
      <c r="AV37" s="345">
        <f>PF_BS_W!AV46-PF_BS_W!AU46</f>
        <v>0</v>
      </c>
      <c r="AW37" s="345">
        <f>PF_BS_W!AW46-PF_BS_W!AV46</f>
        <v>0</v>
      </c>
      <c r="AX37" s="345">
        <f>PF_BS_W!AX46-PF_BS_W!AW46</f>
        <v>0</v>
      </c>
      <c r="AY37" s="345">
        <f>PF_BS_W!AY46-PF_BS_W!AX46</f>
        <v>0</v>
      </c>
      <c r="AZ37" s="346">
        <f>PF_BS_W!AZ46-PF_BS_W!AY46</f>
        <v>0</v>
      </c>
      <c r="BA37" s="345">
        <f>PF_BS_W!BA46-PF_BS_W!AZ46</f>
        <v>0</v>
      </c>
      <c r="BB37" s="345">
        <f>PF_BS_W!BB46-PF_BS_W!BA46</f>
        <v>0</v>
      </c>
      <c r="BC37" s="345">
        <f>PF_BS_W!BC46-PF_BS_W!BB46</f>
        <v>0</v>
      </c>
      <c r="BD37" s="345">
        <f>PF_BS_W!BD46-PF_BS_W!BC46</f>
        <v>0</v>
      </c>
      <c r="BE37" s="345">
        <f>PF_BS_W!BE46-PF_BS_W!BD46</f>
        <v>0</v>
      </c>
      <c r="BF37" s="345">
        <f>PF_BS_W!BF46-PF_BS_W!BE46</f>
        <v>0</v>
      </c>
      <c r="BG37" s="345">
        <f>PF_BS_W!BG46-PF_BS_W!BF46</f>
        <v>0</v>
      </c>
      <c r="BH37" s="345">
        <f>PF_BS_W!BH46-PF_BS_W!BG46</f>
        <v>0</v>
      </c>
      <c r="BI37" s="345">
        <f>PF_BS_W!BI46-PF_BS_W!BH46</f>
        <v>0</v>
      </c>
      <c r="BJ37" s="345">
        <f>PF_BS_W!BJ46-PF_BS_W!BI46</f>
        <v>0</v>
      </c>
      <c r="BK37" s="345">
        <f>PF_BS_W!BK46-PF_BS_W!BJ46</f>
        <v>0</v>
      </c>
      <c r="BL37" s="346">
        <f>PF_BS_W!BL46-PF_BS_W!BK46</f>
        <v>0</v>
      </c>
      <c r="BM37" s="345">
        <f>PF_BS_W!BM46-PF_BS_W!BL46</f>
        <v>0</v>
      </c>
      <c r="BN37" s="345">
        <f>PF_BS_W!BN46-PF_BS_W!BM46</f>
        <v>0</v>
      </c>
      <c r="BO37" s="345">
        <f>PF_BS_W!BO46-PF_BS_W!BN46</f>
        <v>0</v>
      </c>
      <c r="BP37" s="345">
        <f>PF_BS_W!BP46-PF_BS_W!BO46</f>
        <v>0</v>
      </c>
      <c r="BQ37" s="345">
        <f>PF_BS_W!BQ46-PF_BS_W!BP46</f>
        <v>0</v>
      </c>
      <c r="BR37" s="345">
        <f>PF_BS_W!BR46-PF_BS_W!BQ46</f>
        <v>0</v>
      </c>
      <c r="BS37" s="345">
        <f>PF_BS_W!BS46-PF_BS_W!BR46</f>
        <v>0</v>
      </c>
      <c r="BT37" s="345">
        <f>PF_BS_W!BT46-PF_BS_W!BS46</f>
        <v>0</v>
      </c>
      <c r="BU37" s="345">
        <f>PF_BS_W!BU46-PF_BS_W!BT46</f>
        <v>0</v>
      </c>
      <c r="BV37" s="345">
        <f>PF_BS_W!BV46-PF_BS_W!BU46</f>
        <v>0</v>
      </c>
      <c r="BW37" s="345">
        <f>PF_BS_W!BW46-PF_BS_W!BV46</f>
        <v>0</v>
      </c>
      <c r="BX37" s="346">
        <f>PF_BS_W!BX46-PF_BS_W!BW46</f>
        <v>0</v>
      </c>
      <c r="BY37" s="345">
        <f>PF_BS_W!BY46-PF_BS_W!BX46</f>
        <v>0</v>
      </c>
      <c r="BZ37" s="345">
        <f>PF_BS_W!BZ46-PF_BS_W!BY46</f>
        <v>0</v>
      </c>
      <c r="CA37" s="345">
        <f>PF_BS_W!CA46-PF_BS_W!BZ46</f>
        <v>0</v>
      </c>
      <c r="CB37" s="345">
        <f>PF_BS_W!CB46-PF_BS_W!CA46</f>
        <v>0</v>
      </c>
      <c r="CC37" s="345">
        <f>PF_BS_W!CC46-PF_BS_W!CB46</f>
        <v>0</v>
      </c>
      <c r="CD37" s="345">
        <f>PF_BS_W!CD46-PF_BS_W!CC46</f>
        <v>0</v>
      </c>
      <c r="CE37" s="345">
        <f>PF_BS_W!CE46-PF_BS_W!CD46</f>
        <v>0</v>
      </c>
      <c r="CF37" s="345">
        <f>PF_BS_W!CF46-PF_BS_W!CE46</f>
        <v>0</v>
      </c>
      <c r="CG37" s="345">
        <f>PF_BS_W!CG46-PF_BS_W!CF46</f>
        <v>0</v>
      </c>
      <c r="CH37" s="345">
        <f>PF_BS_W!CH46-PF_BS_W!CG46</f>
        <v>0</v>
      </c>
      <c r="CI37" s="345">
        <f>PF_BS_W!CI46-PF_BS_W!CH46</f>
        <v>0</v>
      </c>
      <c r="CJ37" s="346">
        <f>PF_BS_W!CJ46-PF_BS_W!CI46</f>
        <v>0</v>
      </c>
      <c r="CK37" s="345">
        <f>PF_BS_W!CK46-PF_BS_W!CJ46</f>
        <v>0</v>
      </c>
      <c r="CL37" s="345">
        <f>PF_BS_W!CL46-PF_BS_W!CK46</f>
        <v>0</v>
      </c>
      <c r="CM37" s="345">
        <f>PF_BS_W!CM46-PF_BS_W!CL46</f>
        <v>0</v>
      </c>
      <c r="CN37" s="345">
        <f>PF_BS_W!CN46-PF_BS_W!CM46</f>
        <v>0</v>
      </c>
      <c r="CO37" s="345">
        <f>PF_BS_W!CO46-PF_BS_W!CN46</f>
        <v>0</v>
      </c>
      <c r="CP37" s="345">
        <f>PF_BS_W!CP46-PF_BS_W!CO46</f>
        <v>0</v>
      </c>
      <c r="CQ37" s="345">
        <f>PF_BS_W!CQ46-PF_BS_W!CP46</f>
        <v>0</v>
      </c>
      <c r="CR37" s="345">
        <f>PF_BS_W!CR46-PF_BS_W!CQ46</f>
        <v>0</v>
      </c>
      <c r="CS37" s="345">
        <f>PF_BS_W!CS46-PF_BS_W!CR46</f>
        <v>0</v>
      </c>
      <c r="CT37" s="345">
        <f>PF_BS_W!CT46-PF_BS_W!CS46</f>
        <v>0</v>
      </c>
      <c r="CU37" s="345">
        <f>PF_BS_W!CU46-PF_BS_W!CT46</f>
        <v>0</v>
      </c>
      <c r="CV37" s="346">
        <f>PF_BS_W!CV46-PF_BS_W!CU46</f>
        <v>0</v>
      </c>
      <c r="CW37" s="345">
        <f>PF_BS_W!CW46-PF_BS_W!CV46</f>
        <v>0</v>
      </c>
      <c r="CX37" s="345">
        <f>PF_BS_W!CX46-PF_BS_W!CW46</f>
        <v>0</v>
      </c>
      <c r="CY37" s="345">
        <f>PF_BS_W!CY46-PF_BS_W!CX46</f>
        <v>0</v>
      </c>
      <c r="CZ37" s="345">
        <f>PF_BS_W!CZ46-PF_BS_W!CY46</f>
        <v>0</v>
      </c>
      <c r="DA37" s="345">
        <f>PF_BS_W!DA46-PF_BS_W!CZ46</f>
        <v>0</v>
      </c>
      <c r="DB37" s="345">
        <f>PF_BS_W!DB46-PF_BS_W!DA46</f>
        <v>0</v>
      </c>
      <c r="DC37" s="345">
        <f>PF_BS_W!DC46-PF_BS_W!DB46</f>
        <v>0</v>
      </c>
      <c r="DD37" s="345">
        <f>PF_BS_W!DD46-PF_BS_W!DC46</f>
        <v>0</v>
      </c>
      <c r="DE37" s="345">
        <f>PF_BS_W!DE46-PF_BS_W!DD46</f>
        <v>0</v>
      </c>
      <c r="DF37" s="345">
        <f>PF_BS_W!DF46-PF_BS_W!DE46</f>
        <v>0</v>
      </c>
      <c r="DG37" s="345">
        <f>PF_BS_W!DG46-PF_BS_W!DF46</f>
        <v>0</v>
      </c>
      <c r="DH37" s="346">
        <f>PF_BS_W!DH46-PF_BS_W!DG46</f>
        <v>0</v>
      </c>
      <c r="DI37" s="345">
        <f>PF_BS_W!DI46-PF_BS_W!DH46</f>
        <v>0</v>
      </c>
      <c r="DJ37" s="345">
        <f>PF_BS_W!DJ46-PF_BS_W!DI46</f>
        <v>0</v>
      </c>
      <c r="DK37" s="345">
        <f>PF_BS_W!DK46-PF_BS_W!DJ46</f>
        <v>0</v>
      </c>
      <c r="DL37" s="345">
        <f>PF_BS_W!DL46-PF_BS_W!DK46</f>
        <v>0</v>
      </c>
      <c r="DM37" s="345">
        <f>PF_BS_W!DM46-PF_BS_W!DL46</f>
        <v>0</v>
      </c>
      <c r="DN37" s="345">
        <f>PF_BS_W!DN46-PF_BS_W!DM46</f>
        <v>0</v>
      </c>
      <c r="DO37" s="345">
        <f>PF_BS_W!DO46-PF_BS_W!DN46</f>
        <v>0</v>
      </c>
      <c r="DP37" s="345">
        <f>PF_BS_W!DP46-PF_BS_W!DO46</f>
        <v>0</v>
      </c>
      <c r="DQ37" s="345">
        <f>PF_BS_W!DQ46-PF_BS_W!DP46</f>
        <v>0</v>
      </c>
      <c r="DR37" s="345">
        <f>PF_BS_W!DR46-PF_BS_W!DQ46</f>
        <v>0</v>
      </c>
      <c r="DS37" s="345">
        <f>PF_BS_W!DS46-PF_BS_W!DR46</f>
        <v>0</v>
      </c>
      <c r="DT37" s="347">
        <f>PF_BS_W!DT46-PF_BS_W!DS46</f>
        <v>0</v>
      </c>
      <c r="DU37" s="348">
        <f t="shared" si="23"/>
        <v>563.33333333333337</v>
      </c>
      <c r="DV37" s="348">
        <f t="shared" si="23"/>
        <v>97.5</v>
      </c>
      <c r="DW37" s="348">
        <f t="shared" si="23"/>
        <v>-660.83333333333337</v>
      </c>
      <c r="DX37" s="348">
        <f t="shared" si="23"/>
        <v>0</v>
      </c>
      <c r="DY37" s="348">
        <f t="shared" si="23"/>
        <v>0</v>
      </c>
      <c r="DZ37" s="348">
        <f t="shared" si="23"/>
        <v>0</v>
      </c>
      <c r="EA37" s="348">
        <f t="shared" si="23"/>
        <v>0</v>
      </c>
      <c r="EB37" s="348">
        <f t="shared" si="23"/>
        <v>0</v>
      </c>
      <c r="EC37" s="348">
        <f t="shared" si="23"/>
        <v>0</v>
      </c>
      <c r="ED37" s="349">
        <f t="shared" si="23"/>
        <v>0</v>
      </c>
    </row>
    <row r="38" spans="2:134">
      <c r="B38" s="301" t="s">
        <v>100</v>
      </c>
      <c r="C38" s="351"/>
      <c r="D38" s="351"/>
      <c r="E38" s="351">
        <f>SUBTOTAL(9,E31:E37)</f>
        <v>0</v>
      </c>
      <c r="F38" s="351">
        <f>SUBTOTAL(9,F31:F37)</f>
        <v>0</v>
      </c>
      <c r="G38" s="351">
        <f t="shared" ref="G38:BR38" si="24">SUBTOTAL(9,G31:G37)</f>
        <v>0</v>
      </c>
      <c r="H38" s="351">
        <f t="shared" si="24"/>
        <v>-67328.411346203706</v>
      </c>
      <c r="I38" s="351">
        <f t="shared" si="24"/>
        <v>-10669.409045240447</v>
      </c>
      <c r="J38" s="351">
        <f t="shared" si="24"/>
        <v>8262.7854421008215</v>
      </c>
      <c r="K38" s="351">
        <f t="shared" si="24"/>
        <v>63434.400738995202</v>
      </c>
      <c r="L38" s="351">
        <f t="shared" si="24"/>
        <v>-16486.461927111715</v>
      </c>
      <c r="M38" s="351">
        <f t="shared" si="24"/>
        <v>6769.1747850775337</v>
      </c>
      <c r="N38" s="351">
        <f t="shared" si="24"/>
        <v>58854.642064566549</v>
      </c>
      <c r="O38" s="351">
        <f t="shared" si="24"/>
        <v>-2614.3395327921671</v>
      </c>
      <c r="P38" s="352">
        <f t="shared" si="24"/>
        <v>-6048.9413092095765</v>
      </c>
      <c r="Q38" s="351">
        <f t="shared" si="24"/>
        <v>39674.198118299486</v>
      </c>
      <c r="R38" s="351">
        <f t="shared" si="24"/>
        <v>-22903.433199916242</v>
      </c>
      <c r="S38" s="351">
        <f t="shared" si="24"/>
        <v>11295.587004244224</v>
      </c>
      <c r="T38" s="351">
        <f t="shared" si="24"/>
        <v>89928.422516049483</v>
      </c>
      <c r="U38" s="351">
        <f t="shared" si="24"/>
        <v>-13261.616506121527</v>
      </c>
      <c r="V38" s="351">
        <f t="shared" si="24"/>
        <v>16054.126009333142</v>
      </c>
      <c r="W38" s="351">
        <f t="shared" si="24"/>
        <v>86222.99099325882</v>
      </c>
      <c r="X38" s="351">
        <f t="shared" si="24"/>
        <v>-8474.9593770076735</v>
      </c>
      <c r="Y38" s="351">
        <f t="shared" si="24"/>
        <v>10958.682547652603</v>
      </c>
      <c r="Z38" s="351">
        <f t="shared" si="24"/>
        <v>84534.48187511685</v>
      </c>
      <c r="AA38" s="351">
        <f t="shared" si="24"/>
        <v>-3688.7381531989681</v>
      </c>
      <c r="AB38" s="352">
        <f t="shared" si="24"/>
        <v>-4084.7095563402654</v>
      </c>
      <c r="AC38" s="351">
        <f t="shared" si="24"/>
        <v>164128.69428056505</v>
      </c>
      <c r="AD38" s="351">
        <f t="shared" si="24"/>
        <v>39968.008501180258</v>
      </c>
      <c r="AE38" s="351">
        <f t="shared" si="24"/>
        <v>-2636.5715092922819</v>
      </c>
      <c r="AF38" s="351">
        <f t="shared" si="24"/>
        <v>10502.540135055806</v>
      </c>
      <c r="AG38" s="351">
        <f t="shared" si="24"/>
        <v>-2485.9566280346485</v>
      </c>
      <c r="AH38" s="351">
        <f t="shared" si="24"/>
        <v>-2474.8385968149933</v>
      </c>
      <c r="AI38" s="351">
        <f t="shared" si="24"/>
        <v>-2463.6093852831436</v>
      </c>
      <c r="AJ38" s="351">
        <f t="shared" si="24"/>
        <v>-2452.2678816359748</v>
      </c>
      <c r="AK38" s="351">
        <f t="shared" si="24"/>
        <v>-2440.8129629523346</v>
      </c>
      <c r="AL38" s="351">
        <f t="shared" si="24"/>
        <v>-2429.2434950818588</v>
      </c>
      <c r="AM38" s="351">
        <f t="shared" si="24"/>
        <v>-2417.5583325326779</v>
      </c>
      <c r="AN38" s="352">
        <f t="shared" si="24"/>
        <v>-2405.7563183580041</v>
      </c>
      <c r="AO38" s="351">
        <f t="shared" si="24"/>
        <v>-372.05547129158458</v>
      </c>
      <c r="AP38" s="351">
        <f t="shared" si="24"/>
        <v>-2436.518776004501</v>
      </c>
      <c r="AQ38" s="351">
        <f t="shared" si="24"/>
        <v>-2460.8839637645469</v>
      </c>
      <c r="AR38" s="351">
        <f t="shared" si="24"/>
        <v>-2485.4928034021923</v>
      </c>
      <c r="AS38" s="351">
        <f t="shared" si="24"/>
        <v>-2510.3477314362135</v>
      </c>
      <c r="AT38" s="351">
        <f t="shared" si="24"/>
        <v>-2535.4512087505755</v>
      </c>
      <c r="AU38" s="351">
        <f t="shared" si="24"/>
        <v>-2560.8057208380815</v>
      </c>
      <c r="AV38" s="351">
        <f t="shared" si="24"/>
        <v>-2586.4137780464625</v>
      </c>
      <c r="AW38" s="351">
        <f t="shared" si="24"/>
        <v>-2612.2779158269268</v>
      </c>
      <c r="AX38" s="351">
        <f t="shared" si="24"/>
        <v>-2638.4006949851973</v>
      </c>
      <c r="AY38" s="351">
        <f t="shared" si="24"/>
        <v>-2664.7847019350475</v>
      </c>
      <c r="AZ38" s="352">
        <f t="shared" si="24"/>
        <v>-2691.432548954399</v>
      </c>
      <c r="BA38" s="351">
        <f t="shared" si="24"/>
        <v>-2718.3468744439433</v>
      </c>
      <c r="BB38" s="351">
        <f t="shared" si="24"/>
        <v>-2745.5303431883831</v>
      </c>
      <c r="BC38" s="351">
        <f t="shared" si="24"/>
        <v>-2772.9856466202655</v>
      </c>
      <c r="BD38" s="351">
        <f t="shared" si="24"/>
        <v>-2800.7155030864678</v>
      </c>
      <c r="BE38" s="351">
        <f t="shared" si="24"/>
        <v>-2828.7226581173327</v>
      </c>
      <c r="BF38" s="351">
        <f t="shared" si="24"/>
        <v>-2857.0098846985074</v>
      </c>
      <c r="BG38" s="351">
        <f t="shared" si="24"/>
        <v>-2885.5799835454918</v>
      </c>
      <c r="BH38" s="351">
        <f t="shared" si="24"/>
        <v>-2914.4357833809481</v>
      </c>
      <c r="BI38" s="351">
        <f t="shared" si="24"/>
        <v>-2943.5801412147566</v>
      </c>
      <c r="BJ38" s="351">
        <f t="shared" si="24"/>
        <v>-2973.0159426269038</v>
      </c>
      <c r="BK38" s="351">
        <f t="shared" si="24"/>
        <v>-3002.7461020531728</v>
      </c>
      <c r="BL38" s="352">
        <f t="shared" si="24"/>
        <v>-3032.7735630737043</v>
      </c>
      <c r="BM38" s="351">
        <f t="shared" si="24"/>
        <v>-3063.1012987044405</v>
      </c>
      <c r="BN38" s="351">
        <f t="shared" si="24"/>
        <v>-3093.7323116914858</v>
      </c>
      <c r="BO38" s="351">
        <f t="shared" si="24"/>
        <v>-3124.6696348084006</v>
      </c>
      <c r="BP38" s="351">
        <f t="shared" si="24"/>
        <v>-3155.9163311564853</v>
      </c>
      <c r="BQ38" s="351">
        <f t="shared" si="24"/>
        <v>-3187.4754944680508</v>
      </c>
      <c r="BR38" s="351">
        <f t="shared" si="24"/>
        <v>-3219.3502494127297</v>
      </c>
      <c r="BS38" s="351">
        <f t="shared" ref="BS38:DT38" si="25">SUBTOTAL(9,BS31:BS37)</f>
        <v>-3251.5437519068573</v>
      </c>
      <c r="BT38" s="351">
        <f t="shared" si="25"/>
        <v>-3284.059189425926</v>
      </c>
      <c r="BU38" s="351">
        <f t="shared" si="25"/>
        <v>-3316.8997813201859</v>
      </c>
      <c r="BV38" s="351">
        <f t="shared" si="25"/>
        <v>-3350.0687791333867</v>
      </c>
      <c r="BW38" s="351">
        <f t="shared" si="25"/>
        <v>-3383.5694669247214</v>
      </c>
      <c r="BX38" s="352">
        <f t="shared" si="25"/>
        <v>-3417.4051615939679</v>
      </c>
      <c r="BY38" s="351">
        <f t="shared" si="25"/>
        <v>-3451.5792132099086</v>
      </c>
      <c r="BZ38" s="351">
        <f t="shared" si="25"/>
        <v>-3486.0950053420074</v>
      </c>
      <c r="CA38" s="351">
        <f t="shared" si="25"/>
        <v>-3520.9559553954277</v>
      </c>
      <c r="CB38" s="351">
        <f t="shared" si="25"/>
        <v>-3556.1655149493818</v>
      </c>
      <c r="CC38" s="351">
        <f t="shared" si="25"/>
        <v>-3591.7271700988749</v>
      </c>
      <c r="CD38" s="351">
        <f t="shared" si="25"/>
        <v>-3627.6444417998646</v>
      </c>
      <c r="CE38" s="351">
        <f t="shared" si="25"/>
        <v>-3663.9208862178621</v>
      </c>
      <c r="CF38" s="351">
        <f t="shared" si="25"/>
        <v>-3700.5600950800417</v>
      </c>
      <c r="CG38" s="351">
        <f t="shared" si="25"/>
        <v>-3737.5656960308424</v>
      </c>
      <c r="CH38" s="351">
        <f t="shared" si="25"/>
        <v>-3774.9413529911508</v>
      </c>
      <c r="CI38" s="351">
        <f t="shared" si="25"/>
        <v>-3812.690766521062</v>
      </c>
      <c r="CJ38" s="352">
        <f t="shared" si="25"/>
        <v>-3850.8176741862717</v>
      </c>
      <c r="CK38" s="351">
        <f t="shared" si="25"/>
        <v>-3889.325850928135</v>
      </c>
      <c r="CL38" s="351">
        <f t="shared" si="25"/>
        <v>-3928.2191094374157</v>
      </c>
      <c r="CM38" s="351">
        <f t="shared" si="25"/>
        <v>-3967.5013005317905</v>
      </c>
      <c r="CN38" s="351">
        <f t="shared" si="25"/>
        <v>-4007.1763135371093</v>
      </c>
      <c r="CO38" s="351">
        <f t="shared" si="25"/>
        <v>-4047.2480766724802</v>
      </c>
      <c r="CP38" s="351">
        <f t="shared" si="25"/>
        <v>-4087.7205574392046</v>
      </c>
      <c r="CQ38" s="351">
        <f t="shared" si="25"/>
        <v>-4128.5977630135967</v>
      </c>
      <c r="CR38" s="351">
        <f t="shared" si="25"/>
        <v>-4169.8837406437324</v>
      </c>
      <c r="CS38" s="351">
        <f t="shared" si="25"/>
        <v>-4211.5825780501709</v>
      </c>
      <c r="CT38" s="351">
        <f t="shared" si="25"/>
        <v>-4253.6984038306709</v>
      </c>
      <c r="CU38" s="351">
        <f t="shared" si="25"/>
        <v>-4296.2353878689773</v>
      </c>
      <c r="CV38" s="352">
        <f t="shared" si="25"/>
        <v>-4339.1977417476683</v>
      </c>
      <c r="CW38" s="351">
        <f t="shared" si="25"/>
        <v>-4382.5897191651438</v>
      </c>
      <c r="CX38" s="351">
        <f t="shared" si="25"/>
        <v>-4426.415616356795</v>
      </c>
      <c r="CY38" s="351">
        <f t="shared" si="25"/>
        <v>-4470.6797725203633</v>
      </c>
      <c r="CZ38" s="351">
        <f t="shared" si="25"/>
        <v>-4515.3865702455678</v>
      </c>
      <c r="DA38" s="351">
        <f t="shared" si="25"/>
        <v>-4560.5404359480235</v>
      </c>
      <c r="DB38" s="351">
        <f t="shared" si="25"/>
        <v>-4606.145840307503</v>
      </c>
      <c r="DC38" s="351">
        <f t="shared" si="25"/>
        <v>-4652.2072987105785</v>
      </c>
      <c r="DD38" s="351">
        <f t="shared" si="25"/>
        <v>-4698.7293716976837</v>
      </c>
      <c r="DE38" s="351">
        <f t="shared" si="25"/>
        <v>-4745.7166654146622</v>
      </c>
      <c r="DF38" s="351">
        <f t="shared" si="25"/>
        <v>-4793.1738320688073</v>
      </c>
      <c r="DG38" s="351">
        <f t="shared" si="25"/>
        <v>-4841.1055703894945</v>
      </c>
      <c r="DH38" s="352">
        <f t="shared" si="25"/>
        <v>-4889.5166260933893</v>
      </c>
      <c r="DI38" s="351">
        <f t="shared" si="25"/>
        <v>-4938.4117923543254</v>
      </c>
      <c r="DJ38" s="351">
        <f t="shared" si="25"/>
        <v>-4987.7959102778677</v>
      </c>
      <c r="DK38" s="351">
        <f t="shared" si="25"/>
        <v>-5037.6738693806456</v>
      </c>
      <c r="DL38" s="351">
        <f t="shared" si="25"/>
        <v>-5088.0506080744526</v>
      </c>
      <c r="DM38" s="351">
        <f t="shared" si="25"/>
        <v>-5138.9311141551971</v>
      </c>
      <c r="DN38" s="351">
        <f t="shared" si="25"/>
        <v>-5190.3204252967498</v>
      </c>
      <c r="DO38" s="351">
        <f t="shared" si="25"/>
        <v>-5242.2236295497187</v>
      </c>
      <c r="DP38" s="351">
        <f t="shared" si="25"/>
        <v>-5294.6458658452157</v>
      </c>
      <c r="DQ38" s="351">
        <f t="shared" si="25"/>
        <v>-5347.5923245036665</v>
      </c>
      <c r="DR38" s="351">
        <f t="shared" si="25"/>
        <v>-5401.0682477487044</v>
      </c>
      <c r="DS38" s="351">
        <f t="shared" si="25"/>
        <v>-5455.0789302261892</v>
      </c>
      <c r="DT38" s="353">
        <f t="shared" si="25"/>
        <v>-5509.6297195284515</v>
      </c>
      <c r="DU38" s="354">
        <f t="shared" si="23"/>
        <v>34173.43987018249</v>
      </c>
      <c r="DV38" s="354">
        <f t="shared" si="23"/>
        <v>286255.03227136994</v>
      </c>
      <c r="DW38" s="354">
        <f t="shared" si="23"/>
        <v>192392.62780681517</v>
      </c>
      <c r="DX38" s="354">
        <f t="shared" si="23"/>
        <v>-28554.865315235729</v>
      </c>
      <c r="DY38" s="354">
        <f t="shared" si="23"/>
        <v>-34475.442426049878</v>
      </c>
      <c r="DZ38" s="354">
        <f t="shared" si="23"/>
        <v>-38847.79145054664</v>
      </c>
      <c r="EA38" s="354">
        <f t="shared" si="23"/>
        <v>-43774.663771822699</v>
      </c>
      <c r="EB38" s="354">
        <f t="shared" si="23"/>
        <v>-49326.386823700945</v>
      </c>
      <c r="EC38" s="354">
        <f t="shared" si="23"/>
        <v>-55582.207318918023</v>
      </c>
      <c r="ED38" s="355">
        <f t="shared" si="23"/>
        <v>-62631.42243694119</v>
      </c>
    </row>
    <row r="39" spans="2:134">
      <c r="B39" s="275" t="s">
        <v>113</v>
      </c>
      <c r="C39" s="345"/>
      <c r="D39" s="345"/>
      <c r="E39" s="345"/>
      <c r="F39" s="345"/>
      <c r="G39" s="345"/>
      <c r="H39" s="345"/>
      <c r="I39" s="345"/>
      <c r="J39" s="345"/>
      <c r="K39" s="345"/>
      <c r="L39" s="345"/>
      <c r="M39" s="345"/>
      <c r="N39" s="345"/>
      <c r="O39" s="345"/>
      <c r="P39" s="346"/>
      <c r="Q39" s="345"/>
      <c r="R39" s="345"/>
      <c r="S39" s="345"/>
      <c r="T39" s="345"/>
      <c r="U39" s="345"/>
      <c r="V39" s="345"/>
      <c r="W39" s="345"/>
      <c r="X39" s="345"/>
      <c r="Y39" s="345"/>
      <c r="Z39" s="345"/>
      <c r="AA39" s="345"/>
      <c r="AB39" s="346"/>
      <c r="AC39" s="345"/>
      <c r="AD39" s="345"/>
      <c r="AE39" s="345"/>
      <c r="AF39" s="345"/>
      <c r="AG39" s="345"/>
      <c r="AH39" s="345"/>
      <c r="AI39" s="345"/>
      <c r="AJ39" s="345"/>
      <c r="AK39" s="345"/>
      <c r="AL39" s="345"/>
      <c r="AM39" s="345"/>
      <c r="AN39" s="346"/>
      <c r="AO39" s="345"/>
      <c r="AP39" s="345"/>
      <c r="AQ39" s="345"/>
      <c r="AR39" s="345"/>
      <c r="AS39" s="345"/>
      <c r="AT39" s="345"/>
      <c r="AU39" s="345"/>
      <c r="AV39" s="345"/>
      <c r="AW39" s="345"/>
      <c r="AX39" s="345"/>
      <c r="AY39" s="345"/>
      <c r="AZ39" s="346"/>
      <c r="BA39" s="345"/>
      <c r="BB39" s="345"/>
      <c r="BC39" s="345"/>
      <c r="BD39" s="345"/>
      <c r="BE39" s="345"/>
      <c r="BF39" s="345"/>
      <c r="BG39" s="345"/>
      <c r="BH39" s="345"/>
      <c r="BI39" s="345"/>
      <c r="BJ39" s="345"/>
      <c r="BK39" s="345"/>
      <c r="BL39" s="346"/>
      <c r="BM39" s="345"/>
      <c r="BN39" s="345"/>
      <c r="BO39" s="345"/>
      <c r="BP39" s="345"/>
      <c r="BQ39" s="345"/>
      <c r="BR39" s="345"/>
      <c r="BS39" s="345"/>
      <c r="BT39" s="345"/>
      <c r="BU39" s="345"/>
      <c r="BV39" s="345"/>
      <c r="BW39" s="345"/>
      <c r="BX39" s="346"/>
      <c r="BY39" s="345"/>
      <c r="BZ39" s="345"/>
      <c r="CA39" s="345"/>
      <c r="CB39" s="345"/>
      <c r="CC39" s="345"/>
      <c r="CD39" s="345"/>
      <c r="CE39" s="345"/>
      <c r="CF39" s="345"/>
      <c r="CG39" s="345"/>
      <c r="CH39" s="345"/>
      <c r="CI39" s="345"/>
      <c r="CJ39" s="346"/>
      <c r="CK39" s="345"/>
      <c r="CL39" s="345"/>
      <c r="CM39" s="345"/>
      <c r="CN39" s="345"/>
      <c r="CO39" s="345"/>
      <c r="CP39" s="345"/>
      <c r="CQ39" s="345"/>
      <c r="CR39" s="345"/>
      <c r="CS39" s="345"/>
      <c r="CT39" s="345"/>
      <c r="CU39" s="345"/>
      <c r="CV39" s="346"/>
      <c r="CW39" s="345"/>
      <c r="CX39" s="345"/>
      <c r="CY39" s="345"/>
      <c r="CZ39" s="345"/>
      <c r="DA39" s="345"/>
      <c r="DB39" s="345"/>
      <c r="DC39" s="345"/>
      <c r="DD39" s="345"/>
      <c r="DE39" s="345"/>
      <c r="DF39" s="345"/>
      <c r="DG39" s="345"/>
      <c r="DH39" s="346"/>
      <c r="DI39" s="345"/>
      <c r="DJ39" s="345"/>
      <c r="DK39" s="345"/>
      <c r="DL39" s="345"/>
      <c r="DM39" s="345"/>
      <c r="DN39" s="345"/>
      <c r="DO39" s="345"/>
      <c r="DP39" s="345"/>
      <c r="DQ39" s="345"/>
      <c r="DR39" s="345"/>
      <c r="DS39" s="345"/>
      <c r="DT39" s="347"/>
      <c r="DU39" s="348"/>
      <c r="DV39" s="348"/>
      <c r="DW39" s="348"/>
      <c r="DX39" s="348"/>
      <c r="DY39" s="348"/>
      <c r="DZ39" s="348"/>
      <c r="EA39" s="348"/>
      <c r="EB39" s="348"/>
      <c r="EC39" s="348"/>
      <c r="ED39" s="349"/>
    </row>
    <row r="40" spans="2:134">
      <c r="B40" s="281" t="s">
        <v>114</v>
      </c>
      <c r="C40" s="345"/>
      <c r="D40" s="345"/>
      <c r="E40" s="345">
        <f>-SUM(PF_BS_W!E37:E39)</f>
        <v>0</v>
      </c>
      <c r="F40" s="345">
        <f>-SUM(PF_BS_W!F37:F39)+SUM(PF_BS_W!E37:E39)</f>
        <v>0</v>
      </c>
      <c r="G40" s="345">
        <f>-SUM(PF_BS_W!G37:G39)+SUM(PF_BS_W!F37:F39)</f>
        <v>0</v>
      </c>
      <c r="H40" s="345">
        <f>-SUM(PF_BS_W!H37:H39)+SUM(PF_BS_W!G37:G39)</f>
        <v>-29042.238827312256</v>
      </c>
      <c r="I40" s="345">
        <f>-SUM(PF_BS_W!I37:I39)+SUM(PF_BS_W!H37:H39)</f>
        <v>-32364.463421690198</v>
      </c>
      <c r="J40" s="345">
        <f>-SUM(PF_BS_W!J37:J39)+SUM(PF_BS_W!I37:I39)</f>
        <v>-29042.238827312263</v>
      </c>
      <c r="K40" s="345">
        <f>-SUM(PF_BS_W!K37:K39)+SUM(PF_BS_W!J37:J39)</f>
        <v>-29042.238827312249</v>
      </c>
      <c r="L40" s="345">
        <f>-SUM(PF_BS_W!L37:L39)+SUM(PF_BS_W!K37:K39)</f>
        <v>-29612.672221690184</v>
      </c>
      <c r="M40" s="345">
        <f>-SUM(PF_BS_W!M37:M39)+SUM(PF_BS_W!L37:L39)</f>
        <v>-26290.447627312271</v>
      </c>
      <c r="N40" s="345">
        <f>-SUM(PF_BS_W!N37:N39)+SUM(PF_BS_W!M37:M39)</f>
        <v>-27397.855825438222</v>
      </c>
      <c r="O40" s="345">
        <f>-SUM(PF_BS_W!O37:O39)+SUM(PF_BS_W!N37:N39)</f>
        <v>-27397.855825438251</v>
      </c>
      <c r="P40" s="346">
        <f>-SUM(PF_BS_W!P37:P39)+SUM(PF_BS_W!O37:O39)</f>
        <v>-28505.264023564203</v>
      </c>
      <c r="Q40" s="345">
        <f>-SUM(PF_BS_W!Q37:Q39)+SUM(PF_BS_W!P37:P39)</f>
        <v>-36592.167320543027</v>
      </c>
      <c r="R40" s="345">
        <f>-SUM(PF_BS_W!R37:R39)+SUM(PF_BS_W!Q37:Q39)</f>
        <v>-43406.987001318252</v>
      </c>
      <c r="S40" s="345">
        <f>-SUM(PF_BS_W!S37:S39)+SUM(PF_BS_W!R37:R39)</f>
        <v>-38295.87224073679</v>
      </c>
      <c r="T40" s="345">
        <f>-SUM(PF_BS_W!T37:T39)+SUM(PF_BS_W!S37:S39)</f>
        <v>-40194.577160930552</v>
      </c>
      <c r="U40" s="345">
        <f>-SUM(PF_BS_W!U37:U39)+SUM(PF_BS_W!T37:T39)</f>
        <v>-43601.987001318194</v>
      </c>
      <c r="V40" s="345">
        <f>-SUM(PF_BS_W!V37:V39)+SUM(PF_BS_W!U37:U39)</f>
        <v>-36787.167320543027</v>
      </c>
      <c r="W40" s="345">
        <f>-SUM(PF_BS_W!W37:W39)+SUM(PF_BS_W!V37:V39)</f>
        <v>-40194.577160930552</v>
      </c>
      <c r="X40" s="345">
        <f>-SUM(PF_BS_W!X37:X39)+SUM(PF_BS_W!W37:W39)</f>
        <v>-41898.282081124489</v>
      </c>
      <c r="Y40" s="345">
        <f>-SUM(PF_BS_W!Y37:Y39)+SUM(PF_BS_W!X37:X39)</f>
        <v>-36787.167320542969</v>
      </c>
      <c r="Z40" s="345">
        <f>-SUM(PF_BS_W!Z37:Z39)+SUM(PF_BS_W!Y37:Y39)</f>
        <v>-40194.577160930494</v>
      </c>
      <c r="AA40" s="345">
        <f>-SUM(PF_BS_W!AA37:AA39)+SUM(PF_BS_W!Z37:Z39)</f>
        <v>-40194.57716093061</v>
      </c>
      <c r="AB40" s="346">
        <f>-SUM(PF_BS_W!AB37:AB39)+SUM(PF_BS_W!AA37:AA39)</f>
        <v>-40194.577160930727</v>
      </c>
      <c r="AC40" s="345">
        <f>-SUM(PF_BS_W!AC37:AC39)+SUM(PF_BS_W!AB37:AB39)</f>
        <v>-15333.362809676211</v>
      </c>
      <c r="AD40" s="345">
        <f>-SUM(PF_BS_W!AD37:AD39)+SUM(PF_BS_W!AC37:AC39)</f>
        <v>-596.3152499999851</v>
      </c>
      <c r="AE40" s="345">
        <f>-SUM(PF_BS_W!AE37:AE39)+SUM(PF_BS_W!AD37:AD39)</f>
        <v>-596.3152499999851</v>
      </c>
      <c r="AF40" s="345">
        <f>-SUM(PF_BS_W!AF37:AF39)+SUM(PF_BS_W!AE37:AE39)</f>
        <v>-596.3152499999851</v>
      </c>
      <c r="AG40" s="345">
        <f>-SUM(PF_BS_W!AG37:AG39)+SUM(PF_BS_W!AF37:AF39)</f>
        <v>-596.3152499999851</v>
      </c>
      <c r="AH40" s="345">
        <f>-SUM(PF_BS_W!AH37:AH39)+SUM(PF_BS_W!AG37:AG39)</f>
        <v>-596.3152499999851</v>
      </c>
      <c r="AI40" s="345">
        <f>-SUM(PF_BS_W!AI37:AI39)+SUM(PF_BS_W!AH37:AH39)</f>
        <v>-596.3152499999851</v>
      </c>
      <c r="AJ40" s="345">
        <f>-SUM(PF_BS_W!AJ37:AJ39)+SUM(PF_BS_W!AI37:AI39)</f>
        <v>-596.31525000010151</v>
      </c>
      <c r="AK40" s="345">
        <f>-SUM(PF_BS_W!AK37:AK39)+SUM(PF_BS_W!AJ37:AJ39)</f>
        <v>-596.3152499999851</v>
      </c>
      <c r="AL40" s="345">
        <f>-SUM(PF_BS_W!AL37:AL39)+SUM(PF_BS_W!AK37:AK39)</f>
        <v>-596.3152499999851</v>
      </c>
      <c r="AM40" s="345">
        <f>-SUM(PF_BS_W!AM37:AM39)+SUM(PF_BS_W!AL37:AL39)</f>
        <v>-596.3152499999851</v>
      </c>
      <c r="AN40" s="346">
        <f>-SUM(PF_BS_W!AN37:AN39)+SUM(PF_BS_W!AM37:AM39)</f>
        <v>-596.3152499999851</v>
      </c>
      <c r="AO40" s="345">
        <f>-SUM(PF_BS_W!AO37:AO39)+SUM(PF_BS_W!AN37:AN39)</f>
        <v>0</v>
      </c>
      <c r="AP40" s="345">
        <f>-SUM(PF_BS_W!AP37:AP39)+SUM(PF_BS_W!AO37:AO39)</f>
        <v>0</v>
      </c>
      <c r="AQ40" s="345">
        <f>-SUM(PF_BS_W!AQ37:AQ39)+SUM(PF_BS_W!AP37:AP39)</f>
        <v>0</v>
      </c>
      <c r="AR40" s="345">
        <f>-SUM(PF_BS_W!AR37:AR39)+SUM(PF_BS_W!AQ37:AQ39)</f>
        <v>0</v>
      </c>
      <c r="AS40" s="345">
        <f>-SUM(PF_BS_W!AS37:AS39)+SUM(PF_BS_W!AR37:AR39)</f>
        <v>0</v>
      </c>
      <c r="AT40" s="345">
        <f>-SUM(PF_BS_W!AT37:AT39)+SUM(PF_BS_W!AS37:AS39)</f>
        <v>0</v>
      </c>
      <c r="AU40" s="345">
        <f>-SUM(PF_BS_W!AU37:AU39)+SUM(PF_BS_W!AT37:AT39)</f>
        <v>0</v>
      </c>
      <c r="AV40" s="345">
        <f>-SUM(PF_BS_W!AV37:AV39)+SUM(PF_BS_W!AU37:AU39)</f>
        <v>0</v>
      </c>
      <c r="AW40" s="345">
        <f>-SUM(PF_BS_W!AW37:AW39)+SUM(PF_BS_W!AV37:AV39)</f>
        <v>0</v>
      </c>
      <c r="AX40" s="345">
        <f>-SUM(PF_BS_W!AX37:AX39)+SUM(PF_BS_W!AW37:AW39)</f>
        <v>0</v>
      </c>
      <c r="AY40" s="345">
        <f>-SUM(PF_BS_W!AY37:AY39)+SUM(PF_BS_W!AX37:AX39)</f>
        <v>0</v>
      </c>
      <c r="AZ40" s="346">
        <f>-SUM(PF_BS_W!AZ37:AZ39)+SUM(PF_BS_W!AY37:AY39)</f>
        <v>0</v>
      </c>
      <c r="BA40" s="345">
        <f>-SUM(PF_BS_W!BA37:BA39)+SUM(PF_BS_W!AZ37:AZ39)</f>
        <v>0</v>
      </c>
      <c r="BB40" s="345">
        <f>-SUM(PF_BS_W!BB37:BB39)+SUM(PF_BS_W!BA37:BA39)</f>
        <v>0</v>
      </c>
      <c r="BC40" s="345">
        <f>-SUM(PF_BS_W!BC37:BC39)+SUM(PF_BS_W!BB37:BB39)</f>
        <v>0</v>
      </c>
      <c r="BD40" s="345">
        <f>-SUM(PF_BS_W!BD37:BD39)+SUM(PF_BS_W!BC37:BC39)</f>
        <v>0</v>
      </c>
      <c r="BE40" s="345">
        <f>-SUM(PF_BS_W!BE37:BE39)+SUM(PF_BS_W!BD37:BD39)</f>
        <v>0</v>
      </c>
      <c r="BF40" s="345">
        <f>-SUM(PF_BS_W!BF37:BF39)+SUM(PF_BS_W!BE37:BE39)</f>
        <v>0</v>
      </c>
      <c r="BG40" s="345">
        <f>-SUM(PF_BS_W!BG37:BG39)+SUM(PF_BS_W!BF37:BF39)</f>
        <v>0</v>
      </c>
      <c r="BH40" s="345">
        <f>-SUM(PF_BS_W!BH37:BH39)+SUM(PF_BS_W!BG37:BG39)</f>
        <v>0</v>
      </c>
      <c r="BI40" s="345">
        <f>-SUM(PF_BS_W!BI37:BI39)+SUM(PF_BS_W!BH37:BH39)</f>
        <v>0</v>
      </c>
      <c r="BJ40" s="345">
        <f>-SUM(PF_BS_W!BJ37:BJ39)+SUM(PF_BS_W!BI37:BI39)</f>
        <v>0</v>
      </c>
      <c r="BK40" s="345">
        <f>-SUM(PF_BS_W!BK37:BK39)+SUM(PF_BS_W!BJ37:BJ39)</f>
        <v>0</v>
      </c>
      <c r="BL40" s="346">
        <f>-SUM(PF_BS_W!BL37:BL39)+SUM(PF_BS_W!BK37:BK39)</f>
        <v>0</v>
      </c>
      <c r="BM40" s="345">
        <f>-SUM(PF_BS_W!BM37:BM39)+SUM(PF_BS_W!BL37:BL39)</f>
        <v>0</v>
      </c>
      <c r="BN40" s="345">
        <f>-SUM(PF_BS_W!BN37:BN39)+SUM(PF_BS_W!BM37:BM39)</f>
        <v>0</v>
      </c>
      <c r="BO40" s="345">
        <f>-SUM(PF_BS_W!BO37:BO39)+SUM(PF_BS_W!BN37:BN39)</f>
        <v>0</v>
      </c>
      <c r="BP40" s="345">
        <f>-SUM(PF_BS_W!BP37:BP39)+SUM(PF_BS_W!BO37:BO39)</f>
        <v>0</v>
      </c>
      <c r="BQ40" s="345">
        <f>-SUM(PF_BS_W!BQ37:BQ39)+SUM(PF_BS_W!BP37:BP39)</f>
        <v>0</v>
      </c>
      <c r="BR40" s="345">
        <f>-SUM(PF_BS_W!BR37:BR39)+SUM(PF_BS_W!BQ37:BQ39)</f>
        <v>0</v>
      </c>
      <c r="BS40" s="345">
        <f>-SUM(PF_BS_W!BS37:BS39)+SUM(PF_BS_W!BR37:BR39)</f>
        <v>0</v>
      </c>
      <c r="BT40" s="345">
        <f>-SUM(PF_BS_W!BT37:BT39)+SUM(PF_BS_W!BS37:BS39)</f>
        <v>0</v>
      </c>
      <c r="BU40" s="345">
        <f>-SUM(PF_BS_W!BU37:BU39)+SUM(PF_BS_W!BT37:BT39)</f>
        <v>0</v>
      </c>
      <c r="BV40" s="345">
        <f>-SUM(PF_BS_W!BV37:BV39)+SUM(PF_BS_W!BU37:BU39)</f>
        <v>0</v>
      </c>
      <c r="BW40" s="345">
        <f>-SUM(PF_BS_W!BW37:BW39)+SUM(PF_BS_W!BV37:BV39)</f>
        <v>0</v>
      </c>
      <c r="BX40" s="346">
        <f>-SUM(PF_BS_W!BX37:BX39)+SUM(PF_BS_W!BW37:BW39)</f>
        <v>0</v>
      </c>
      <c r="BY40" s="345">
        <f>-SUM(PF_BS_W!BY37:BY39)+SUM(PF_BS_W!BX37:BX39)</f>
        <v>0</v>
      </c>
      <c r="BZ40" s="345">
        <f>-SUM(PF_BS_W!BZ37:BZ39)+SUM(PF_BS_W!BY37:BY39)</f>
        <v>0</v>
      </c>
      <c r="CA40" s="345">
        <f>-SUM(PF_BS_W!CA37:CA39)+SUM(PF_BS_W!BZ37:BZ39)</f>
        <v>0</v>
      </c>
      <c r="CB40" s="345">
        <f>-SUM(PF_BS_W!CB37:CB39)+SUM(PF_BS_W!CA37:CA39)</f>
        <v>0</v>
      </c>
      <c r="CC40" s="345">
        <f>-SUM(PF_BS_W!CC37:CC39)+SUM(PF_BS_W!CB37:CB39)</f>
        <v>0</v>
      </c>
      <c r="CD40" s="345">
        <f>-SUM(PF_BS_W!CD37:CD39)+SUM(PF_BS_W!CC37:CC39)</f>
        <v>0</v>
      </c>
      <c r="CE40" s="345">
        <f>-SUM(PF_BS_W!CE37:CE39)+SUM(PF_BS_W!CD37:CD39)</f>
        <v>0</v>
      </c>
      <c r="CF40" s="345">
        <f>-SUM(PF_BS_W!CF37:CF39)+SUM(PF_BS_W!CE37:CE39)</f>
        <v>0</v>
      </c>
      <c r="CG40" s="345">
        <f>-SUM(PF_BS_W!CG37:CG39)+SUM(PF_BS_W!CF37:CF39)</f>
        <v>0</v>
      </c>
      <c r="CH40" s="345">
        <f>-SUM(PF_BS_W!CH37:CH39)+SUM(PF_BS_W!CG37:CG39)</f>
        <v>0</v>
      </c>
      <c r="CI40" s="345">
        <f>-SUM(PF_BS_W!CI37:CI39)+SUM(PF_BS_W!CH37:CH39)</f>
        <v>0</v>
      </c>
      <c r="CJ40" s="346">
        <f>-SUM(PF_BS_W!CJ37:CJ39)+SUM(PF_BS_W!CI37:CI39)</f>
        <v>0</v>
      </c>
      <c r="CK40" s="345">
        <f>-SUM(PF_BS_W!CK37:CK39)+SUM(PF_BS_W!CJ37:CJ39)</f>
        <v>0</v>
      </c>
      <c r="CL40" s="345">
        <f>-SUM(PF_BS_W!CL37:CL39)+SUM(PF_BS_W!CK37:CK39)</f>
        <v>0</v>
      </c>
      <c r="CM40" s="345">
        <f>-SUM(PF_BS_W!CM37:CM39)+SUM(PF_BS_W!CL37:CL39)</f>
        <v>0</v>
      </c>
      <c r="CN40" s="345">
        <f>-SUM(PF_BS_W!CN37:CN39)+SUM(PF_BS_W!CM37:CM39)</f>
        <v>0</v>
      </c>
      <c r="CO40" s="345">
        <f>-SUM(PF_BS_W!CO37:CO39)+SUM(PF_BS_W!CN37:CN39)</f>
        <v>0</v>
      </c>
      <c r="CP40" s="345">
        <f>-SUM(PF_BS_W!CP37:CP39)+SUM(PF_BS_W!CO37:CO39)</f>
        <v>0</v>
      </c>
      <c r="CQ40" s="345">
        <f>-SUM(PF_BS_W!CQ37:CQ39)+SUM(PF_BS_W!CP37:CP39)</f>
        <v>0</v>
      </c>
      <c r="CR40" s="345">
        <f>-SUM(PF_BS_W!CR37:CR39)+SUM(PF_BS_W!CQ37:CQ39)</f>
        <v>0</v>
      </c>
      <c r="CS40" s="345">
        <f>-SUM(PF_BS_W!CS37:CS39)+SUM(PF_BS_W!CR37:CR39)</f>
        <v>0</v>
      </c>
      <c r="CT40" s="345">
        <f>-SUM(PF_BS_W!CT37:CT39)+SUM(PF_BS_W!CS37:CS39)</f>
        <v>0</v>
      </c>
      <c r="CU40" s="345">
        <f>-SUM(PF_BS_W!CU37:CU39)+SUM(PF_BS_W!CT37:CT39)</f>
        <v>0</v>
      </c>
      <c r="CV40" s="346">
        <f>-SUM(PF_BS_W!CV37:CV39)+SUM(PF_BS_W!CU37:CU39)</f>
        <v>0</v>
      </c>
      <c r="CW40" s="345">
        <f>-SUM(PF_BS_W!CW37:CW39)+SUM(PF_BS_W!CV37:CV39)</f>
        <v>0</v>
      </c>
      <c r="CX40" s="345">
        <f>-SUM(PF_BS_W!CX37:CX39)+SUM(PF_BS_W!CW37:CW39)</f>
        <v>0</v>
      </c>
      <c r="CY40" s="345">
        <f>-SUM(PF_BS_W!CY37:CY39)+SUM(PF_BS_W!CX37:CX39)</f>
        <v>0</v>
      </c>
      <c r="CZ40" s="345">
        <f>-SUM(PF_BS_W!CZ37:CZ39)+SUM(PF_BS_W!CY37:CY39)</f>
        <v>0</v>
      </c>
      <c r="DA40" s="345">
        <f>-SUM(PF_BS_W!DA37:DA39)+SUM(PF_BS_W!CZ37:CZ39)</f>
        <v>0</v>
      </c>
      <c r="DB40" s="345">
        <f>-SUM(PF_BS_W!DB37:DB39)+SUM(PF_BS_W!DA37:DA39)</f>
        <v>0</v>
      </c>
      <c r="DC40" s="345">
        <f>-SUM(PF_BS_W!DC37:DC39)+SUM(PF_BS_W!DB37:DB39)</f>
        <v>0</v>
      </c>
      <c r="DD40" s="345">
        <f>-SUM(PF_BS_W!DD37:DD39)+SUM(PF_BS_W!DC37:DC39)</f>
        <v>0</v>
      </c>
      <c r="DE40" s="345">
        <f>-SUM(PF_BS_W!DE37:DE39)+SUM(PF_BS_W!DD37:DD39)</f>
        <v>0</v>
      </c>
      <c r="DF40" s="345">
        <f>-SUM(PF_BS_W!DF37:DF39)+SUM(PF_BS_W!DE37:DE39)</f>
        <v>0</v>
      </c>
      <c r="DG40" s="345">
        <f>-SUM(PF_BS_W!DG37:DG39)+SUM(PF_BS_W!DF37:DF39)</f>
        <v>0</v>
      </c>
      <c r="DH40" s="346">
        <f>-SUM(PF_BS_W!DH37:DH39)+SUM(PF_BS_W!DG37:DG39)</f>
        <v>0</v>
      </c>
      <c r="DI40" s="345">
        <f>-SUM(PF_BS_W!DI37:DI39)+SUM(PF_BS_W!DH37:DH39)</f>
        <v>0</v>
      </c>
      <c r="DJ40" s="345">
        <f>-SUM(PF_BS_W!DJ37:DJ39)+SUM(PF_BS_W!DI37:DI39)</f>
        <v>0</v>
      </c>
      <c r="DK40" s="345">
        <f>-SUM(PF_BS_W!DK37:DK39)+SUM(PF_BS_W!DJ37:DJ39)</f>
        <v>0</v>
      </c>
      <c r="DL40" s="345">
        <f>-SUM(PF_BS_W!DL37:DL39)+SUM(PF_BS_W!DK37:DK39)</f>
        <v>0</v>
      </c>
      <c r="DM40" s="345">
        <f>-SUM(PF_BS_W!DM37:DM39)+SUM(PF_BS_W!DL37:DL39)</f>
        <v>0</v>
      </c>
      <c r="DN40" s="345">
        <f>-SUM(PF_BS_W!DN37:DN39)+SUM(PF_BS_W!DM37:DM39)</f>
        <v>0</v>
      </c>
      <c r="DO40" s="345">
        <f>-SUM(PF_BS_W!DO37:DO39)+SUM(PF_BS_W!DN37:DN39)</f>
        <v>0</v>
      </c>
      <c r="DP40" s="345">
        <f>-SUM(PF_BS_W!DP37:DP39)+SUM(PF_BS_W!DO37:DO39)</f>
        <v>0</v>
      </c>
      <c r="DQ40" s="345">
        <f>-SUM(PF_BS_W!DQ37:DQ39)+SUM(PF_BS_W!DP37:DP39)</f>
        <v>0</v>
      </c>
      <c r="DR40" s="345">
        <f>-SUM(PF_BS_W!DR37:DR39)+SUM(PF_BS_W!DQ37:DQ39)</f>
        <v>0</v>
      </c>
      <c r="DS40" s="345">
        <f>-SUM(PF_BS_W!DS37:DS39)+SUM(PF_BS_W!DR37:DR39)</f>
        <v>0</v>
      </c>
      <c r="DT40" s="347">
        <f>-SUM(PF_BS_W!DT37:DT39)+SUM(PF_BS_W!DS37:DS39)</f>
        <v>0</v>
      </c>
      <c r="DU40" s="348">
        <f t="shared" ref="DU40:ED42" si="26">SUMIF($E$24:$DT$24,DU$24,$E40:$DT40)</f>
        <v>-258695.2754270701</v>
      </c>
      <c r="DV40" s="348">
        <f t="shared" si="26"/>
        <v>-478342.51609077968</v>
      </c>
      <c r="DW40" s="348">
        <f t="shared" si="26"/>
        <v>-21892.830559676164</v>
      </c>
      <c r="DX40" s="348">
        <f t="shared" si="26"/>
        <v>0</v>
      </c>
      <c r="DY40" s="348">
        <f t="shared" si="26"/>
        <v>0</v>
      </c>
      <c r="DZ40" s="348">
        <f t="shared" si="26"/>
        <v>0</v>
      </c>
      <c r="EA40" s="348">
        <f t="shared" si="26"/>
        <v>0</v>
      </c>
      <c r="EB40" s="348">
        <f t="shared" si="26"/>
        <v>0</v>
      </c>
      <c r="EC40" s="348">
        <f t="shared" si="26"/>
        <v>0</v>
      </c>
      <c r="ED40" s="349">
        <f t="shared" si="26"/>
        <v>0</v>
      </c>
    </row>
    <row r="41" spans="2:134">
      <c r="B41" s="281"/>
      <c r="C41" s="345"/>
      <c r="D41" s="345"/>
      <c r="E41" s="345"/>
      <c r="F41" s="345"/>
      <c r="G41" s="345"/>
      <c r="H41" s="345"/>
      <c r="I41" s="345"/>
      <c r="J41" s="345"/>
      <c r="K41" s="345"/>
      <c r="L41" s="345"/>
      <c r="M41" s="345"/>
      <c r="N41" s="345"/>
      <c r="O41" s="345"/>
      <c r="P41" s="346"/>
      <c r="Q41" s="345"/>
      <c r="R41" s="345"/>
      <c r="S41" s="345"/>
      <c r="T41" s="345"/>
      <c r="U41" s="345"/>
      <c r="V41" s="345"/>
      <c r="W41" s="345"/>
      <c r="X41" s="345"/>
      <c r="Y41" s="345"/>
      <c r="Z41" s="345"/>
      <c r="AA41" s="345"/>
      <c r="AB41" s="346"/>
      <c r="AC41" s="345"/>
      <c r="AD41" s="345"/>
      <c r="AE41" s="345"/>
      <c r="AF41" s="345"/>
      <c r="AG41" s="345"/>
      <c r="AH41" s="345"/>
      <c r="AI41" s="345"/>
      <c r="AJ41" s="345"/>
      <c r="AK41" s="345"/>
      <c r="AL41" s="345"/>
      <c r="AM41" s="345"/>
      <c r="AN41" s="346"/>
      <c r="AO41" s="345"/>
      <c r="AP41" s="345"/>
      <c r="AQ41" s="345"/>
      <c r="AR41" s="345"/>
      <c r="AS41" s="345"/>
      <c r="AT41" s="345"/>
      <c r="AU41" s="345"/>
      <c r="AV41" s="345"/>
      <c r="AW41" s="345"/>
      <c r="AX41" s="345"/>
      <c r="AY41" s="345"/>
      <c r="AZ41" s="346"/>
      <c r="BA41" s="345"/>
      <c r="BB41" s="345"/>
      <c r="BC41" s="345"/>
      <c r="BD41" s="345"/>
      <c r="BE41" s="345"/>
      <c r="BF41" s="345"/>
      <c r="BG41" s="345"/>
      <c r="BH41" s="345"/>
      <c r="BI41" s="345"/>
      <c r="BJ41" s="345"/>
      <c r="BK41" s="345"/>
      <c r="BL41" s="346"/>
      <c r="BM41" s="345"/>
      <c r="BN41" s="345"/>
      <c r="BO41" s="345"/>
      <c r="BP41" s="345"/>
      <c r="BQ41" s="345"/>
      <c r="BR41" s="345"/>
      <c r="BS41" s="345"/>
      <c r="BT41" s="345"/>
      <c r="BU41" s="345"/>
      <c r="BV41" s="345"/>
      <c r="BW41" s="345"/>
      <c r="BX41" s="346"/>
      <c r="BY41" s="345"/>
      <c r="BZ41" s="345"/>
      <c r="CA41" s="345"/>
      <c r="CB41" s="345"/>
      <c r="CC41" s="345"/>
      <c r="CD41" s="345"/>
      <c r="CE41" s="345"/>
      <c r="CF41" s="345"/>
      <c r="CG41" s="345"/>
      <c r="CH41" s="345"/>
      <c r="CI41" s="345"/>
      <c r="CJ41" s="346"/>
      <c r="CK41" s="345"/>
      <c r="CL41" s="345"/>
      <c r="CM41" s="345"/>
      <c r="CN41" s="345"/>
      <c r="CO41" s="345"/>
      <c r="CP41" s="345"/>
      <c r="CQ41" s="345"/>
      <c r="CR41" s="345"/>
      <c r="CS41" s="345"/>
      <c r="CT41" s="345"/>
      <c r="CU41" s="345"/>
      <c r="CV41" s="346"/>
      <c r="CW41" s="345"/>
      <c r="CX41" s="345"/>
      <c r="CY41" s="345"/>
      <c r="CZ41" s="345"/>
      <c r="DA41" s="345"/>
      <c r="DB41" s="345"/>
      <c r="DC41" s="345"/>
      <c r="DD41" s="345"/>
      <c r="DE41" s="345"/>
      <c r="DF41" s="345"/>
      <c r="DG41" s="345"/>
      <c r="DH41" s="346"/>
      <c r="DI41" s="345"/>
      <c r="DJ41" s="345"/>
      <c r="DK41" s="345"/>
      <c r="DL41" s="345"/>
      <c r="DM41" s="345"/>
      <c r="DN41" s="345"/>
      <c r="DO41" s="345"/>
      <c r="DP41" s="345"/>
      <c r="DQ41" s="345"/>
      <c r="DR41" s="345"/>
      <c r="DS41" s="345"/>
      <c r="DT41" s="347"/>
      <c r="DU41" s="348">
        <f t="shared" si="26"/>
        <v>0</v>
      </c>
      <c r="DV41" s="348">
        <f t="shared" si="26"/>
        <v>0</v>
      </c>
      <c r="DW41" s="348">
        <f t="shared" si="26"/>
        <v>0</v>
      </c>
      <c r="DX41" s="348">
        <f t="shared" si="26"/>
        <v>0</v>
      </c>
      <c r="DY41" s="348">
        <f t="shared" si="26"/>
        <v>0</v>
      </c>
      <c r="DZ41" s="348">
        <f t="shared" si="26"/>
        <v>0</v>
      </c>
      <c r="EA41" s="348">
        <f t="shared" si="26"/>
        <v>0</v>
      </c>
      <c r="EB41" s="348">
        <f t="shared" si="26"/>
        <v>0</v>
      </c>
      <c r="EC41" s="348">
        <f t="shared" si="26"/>
        <v>0</v>
      </c>
      <c r="ED41" s="349">
        <f t="shared" si="26"/>
        <v>0</v>
      </c>
    </row>
    <row r="42" spans="2:134">
      <c r="B42" s="301" t="s">
        <v>101</v>
      </c>
      <c r="C42" s="351"/>
      <c r="D42" s="351"/>
      <c r="E42" s="351">
        <f>SUBTOTAL(9,E40:E41)</f>
        <v>0</v>
      </c>
      <c r="F42" s="351">
        <f>SUBTOTAL(9,F40:F41)</f>
        <v>0</v>
      </c>
      <c r="G42" s="351">
        <f t="shared" ref="G42:BR42" si="27">SUBTOTAL(9,G40:G41)</f>
        <v>0</v>
      </c>
      <c r="H42" s="351">
        <f t="shared" si="27"/>
        <v>-29042.238827312256</v>
      </c>
      <c r="I42" s="351">
        <f t="shared" si="27"/>
        <v>-32364.463421690198</v>
      </c>
      <c r="J42" s="351">
        <f t="shared" si="27"/>
        <v>-29042.238827312263</v>
      </c>
      <c r="K42" s="351">
        <f t="shared" si="27"/>
        <v>-29042.238827312249</v>
      </c>
      <c r="L42" s="351">
        <f t="shared" si="27"/>
        <v>-29612.672221690184</v>
      </c>
      <c r="M42" s="351">
        <f t="shared" si="27"/>
        <v>-26290.447627312271</v>
      </c>
      <c r="N42" s="351">
        <f t="shared" si="27"/>
        <v>-27397.855825438222</v>
      </c>
      <c r="O42" s="351">
        <f t="shared" si="27"/>
        <v>-27397.855825438251</v>
      </c>
      <c r="P42" s="352">
        <f t="shared" si="27"/>
        <v>-28505.264023564203</v>
      </c>
      <c r="Q42" s="351">
        <f t="shared" si="27"/>
        <v>-36592.167320543027</v>
      </c>
      <c r="R42" s="351">
        <f t="shared" si="27"/>
        <v>-43406.987001318252</v>
      </c>
      <c r="S42" s="351">
        <f t="shared" si="27"/>
        <v>-38295.87224073679</v>
      </c>
      <c r="T42" s="351">
        <f t="shared" si="27"/>
        <v>-40194.577160930552</v>
      </c>
      <c r="U42" s="351">
        <f t="shared" si="27"/>
        <v>-43601.987001318194</v>
      </c>
      <c r="V42" s="351">
        <f t="shared" si="27"/>
        <v>-36787.167320543027</v>
      </c>
      <c r="W42" s="351">
        <f t="shared" si="27"/>
        <v>-40194.577160930552</v>
      </c>
      <c r="X42" s="351">
        <f t="shared" si="27"/>
        <v>-41898.282081124489</v>
      </c>
      <c r="Y42" s="351">
        <f t="shared" si="27"/>
        <v>-36787.167320542969</v>
      </c>
      <c r="Z42" s="351">
        <f t="shared" si="27"/>
        <v>-40194.577160930494</v>
      </c>
      <c r="AA42" s="351">
        <f t="shared" si="27"/>
        <v>-40194.57716093061</v>
      </c>
      <c r="AB42" s="352">
        <f t="shared" si="27"/>
        <v>-40194.577160930727</v>
      </c>
      <c r="AC42" s="351">
        <f t="shared" si="27"/>
        <v>-15333.362809676211</v>
      </c>
      <c r="AD42" s="351">
        <f t="shared" si="27"/>
        <v>-596.3152499999851</v>
      </c>
      <c r="AE42" s="351">
        <f t="shared" si="27"/>
        <v>-596.3152499999851</v>
      </c>
      <c r="AF42" s="351">
        <f t="shared" si="27"/>
        <v>-596.3152499999851</v>
      </c>
      <c r="AG42" s="351">
        <f t="shared" si="27"/>
        <v>-596.3152499999851</v>
      </c>
      <c r="AH42" s="351">
        <f t="shared" si="27"/>
        <v>-596.3152499999851</v>
      </c>
      <c r="AI42" s="351">
        <f t="shared" si="27"/>
        <v>-596.3152499999851</v>
      </c>
      <c r="AJ42" s="351">
        <f t="shared" si="27"/>
        <v>-596.31525000010151</v>
      </c>
      <c r="AK42" s="351">
        <f t="shared" si="27"/>
        <v>-596.3152499999851</v>
      </c>
      <c r="AL42" s="351">
        <f t="shared" si="27"/>
        <v>-596.3152499999851</v>
      </c>
      <c r="AM42" s="351">
        <f t="shared" si="27"/>
        <v>-596.3152499999851</v>
      </c>
      <c r="AN42" s="352">
        <f t="shared" si="27"/>
        <v>-596.3152499999851</v>
      </c>
      <c r="AO42" s="351">
        <f t="shared" si="27"/>
        <v>0</v>
      </c>
      <c r="AP42" s="351">
        <f t="shared" si="27"/>
        <v>0</v>
      </c>
      <c r="AQ42" s="351">
        <f t="shared" si="27"/>
        <v>0</v>
      </c>
      <c r="AR42" s="351">
        <f t="shared" si="27"/>
        <v>0</v>
      </c>
      <c r="AS42" s="351">
        <f t="shared" si="27"/>
        <v>0</v>
      </c>
      <c r="AT42" s="351">
        <f t="shared" si="27"/>
        <v>0</v>
      </c>
      <c r="AU42" s="351">
        <f t="shared" si="27"/>
        <v>0</v>
      </c>
      <c r="AV42" s="351">
        <f t="shared" si="27"/>
        <v>0</v>
      </c>
      <c r="AW42" s="351">
        <f t="shared" si="27"/>
        <v>0</v>
      </c>
      <c r="AX42" s="351">
        <f t="shared" si="27"/>
        <v>0</v>
      </c>
      <c r="AY42" s="351">
        <f t="shared" si="27"/>
        <v>0</v>
      </c>
      <c r="AZ42" s="352">
        <f t="shared" si="27"/>
        <v>0</v>
      </c>
      <c r="BA42" s="351">
        <f t="shared" si="27"/>
        <v>0</v>
      </c>
      <c r="BB42" s="351">
        <f t="shared" si="27"/>
        <v>0</v>
      </c>
      <c r="BC42" s="351">
        <f t="shared" si="27"/>
        <v>0</v>
      </c>
      <c r="BD42" s="351">
        <f t="shared" si="27"/>
        <v>0</v>
      </c>
      <c r="BE42" s="351">
        <f t="shared" si="27"/>
        <v>0</v>
      </c>
      <c r="BF42" s="351">
        <f t="shared" si="27"/>
        <v>0</v>
      </c>
      <c r="BG42" s="351">
        <f t="shared" si="27"/>
        <v>0</v>
      </c>
      <c r="BH42" s="351">
        <f t="shared" si="27"/>
        <v>0</v>
      </c>
      <c r="BI42" s="351">
        <f t="shared" si="27"/>
        <v>0</v>
      </c>
      <c r="BJ42" s="351">
        <f t="shared" si="27"/>
        <v>0</v>
      </c>
      <c r="BK42" s="351">
        <f t="shared" si="27"/>
        <v>0</v>
      </c>
      <c r="BL42" s="352">
        <f t="shared" si="27"/>
        <v>0</v>
      </c>
      <c r="BM42" s="351">
        <f t="shared" si="27"/>
        <v>0</v>
      </c>
      <c r="BN42" s="351">
        <f t="shared" si="27"/>
        <v>0</v>
      </c>
      <c r="BO42" s="351">
        <f t="shared" si="27"/>
        <v>0</v>
      </c>
      <c r="BP42" s="351">
        <f t="shared" si="27"/>
        <v>0</v>
      </c>
      <c r="BQ42" s="351">
        <f t="shared" si="27"/>
        <v>0</v>
      </c>
      <c r="BR42" s="351">
        <f t="shared" si="27"/>
        <v>0</v>
      </c>
      <c r="BS42" s="351">
        <f t="shared" ref="BS42:DT42" si="28">SUBTOTAL(9,BS40:BS41)</f>
        <v>0</v>
      </c>
      <c r="BT42" s="351">
        <f t="shared" si="28"/>
        <v>0</v>
      </c>
      <c r="BU42" s="351">
        <f t="shared" si="28"/>
        <v>0</v>
      </c>
      <c r="BV42" s="351">
        <f t="shared" si="28"/>
        <v>0</v>
      </c>
      <c r="BW42" s="351">
        <f t="shared" si="28"/>
        <v>0</v>
      </c>
      <c r="BX42" s="352">
        <f t="shared" si="28"/>
        <v>0</v>
      </c>
      <c r="BY42" s="351">
        <f t="shared" si="28"/>
        <v>0</v>
      </c>
      <c r="BZ42" s="351">
        <f t="shared" si="28"/>
        <v>0</v>
      </c>
      <c r="CA42" s="351">
        <f t="shared" si="28"/>
        <v>0</v>
      </c>
      <c r="CB42" s="351">
        <f t="shared" si="28"/>
        <v>0</v>
      </c>
      <c r="CC42" s="351">
        <f t="shared" si="28"/>
        <v>0</v>
      </c>
      <c r="CD42" s="351">
        <f t="shared" si="28"/>
        <v>0</v>
      </c>
      <c r="CE42" s="351">
        <f t="shared" si="28"/>
        <v>0</v>
      </c>
      <c r="CF42" s="351">
        <f t="shared" si="28"/>
        <v>0</v>
      </c>
      <c r="CG42" s="351">
        <f t="shared" si="28"/>
        <v>0</v>
      </c>
      <c r="CH42" s="351">
        <f t="shared" si="28"/>
        <v>0</v>
      </c>
      <c r="CI42" s="351">
        <f t="shared" si="28"/>
        <v>0</v>
      </c>
      <c r="CJ42" s="352">
        <f t="shared" si="28"/>
        <v>0</v>
      </c>
      <c r="CK42" s="351">
        <f t="shared" si="28"/>
        <v>0</v>
      </c>
      <c r="CL42" s="351">
        <f t="shared" si="28"/>
        <v>0</v>
      </c>
      <c r="CM42" s="351">
        <f t="shared" si="28"/>
        <v>0</v>
      </c>
      <c r="CN42" s="351">
        <f t="shared" si="28"/>
        <v>0</v>
      </c>
      <c r="CO42" s="351">
        <f t="shared" si="28"/>
        <v>0</v>
      </c>
      <c r="CP42" s="351">
        <f t="shared" si="28"/>
        <v>0</v>
      </c>
      <c r="CQ42" s="351">
        <f t="shared" si="28"/>
        <v>0</v>
      </c>
      <c r="CR42" s="351">
        <f t="shared" si="28"/>
        <v>0</v>
      </c>
      <c r="CS42" s="351">
        <f t="shared" si="28"/>
        <v>0</v>
      </c>
      <c r="CT42" s="351">
        <f t="shared" si="28"/>
        <v>0</v>
      </c>
      <c r="CU42" s="351">
        <f t="shared" si="28"/>
        <v>0</v>
      </c>
      <c r="CV42" s="352">
        <f t="shared" si="28"/>
        <v>0</v>
      </c>
      <c r="CW42" s="351">
        <f t="shared" si="28"/>
        <v>0</v>
      </c>
      <c r="CX42" s="351">
        <f t="shared" si="28"/>
        <v>0</v>
      </c>
      <c r="CY42" s="351">
        <f t="shared" si="28"/>
        <v>0</v>
      </c>
      <c r="CZ42" s="351">
        <f t="shared" si="28"/>
        <v>0</v>
      </c>
      <c r="DA42" s="351">
        <f t="shared" si="28"/>
        <v>0</v>
      </c>
      <c r="DB42" s="351">
        <f t="shared" si="28"/>
        <v>0</v>
      </c>
      <c r="DC42" s="351">
        <f t="shared" si="28"/>
        <v>0</v>
      </c>
      <c r="DD42" s="351">
        <f t="shared" si="28"/>
        <v>0</v>
      </c>
      <c r="DE42" s="351">
        <f t="shared" si="28"/>
        <v>0</v>
      </c>
      <c r="DF42" s="351">
        <f t="shared" si="28"/>
        <v>0</v>
      </c>
      <c r="DG42" s="351">
        <f t="shared" si="28"/>
        <v>0</v>
      </c>
      <c r="DH42" s="352">
        <f t="shared" si="28"/>
        <v>0</v>
      </c>
      <c r="DI42" s="351">
        <f t="shared" si="28"/>
        <v>0</v>
      </c>
      <c r="DJ42" s="351">
        <f t="shared" si="28"/>
        <v>0</v>
      </c>
      <c r="DK42" s="351">
        <f t="shared" si="28"/>
        <v>0</v>
      </c>
      <c r="DL42" s="351">
        <f t="shared" si="28"/>
        <v>0</v>
      </c>
      <c r="DM42" s="351">
        <f t="shared" si="28"/>
        <v>0</v>
      </c>
      <c r="DN42" s="351">
        <f t="shared" si="28"/>
        <v>0</v>
      </c>
      <c r="DO42" s="351">
        <f t="shared" si="28"/>
        <v>0</v>
      </c>
      <c r="DP42" s="351">
        <f t="shared" si="28"/>
        <v>0</v>
      </c>
      <c r="DQ42" s="351">
        <f t="shared" si="28"/>
        <v>0</v>
      </c>
      <c r="DR42" s="351">
        <f t="shared" si="28"/>
        <v>0</v>
      </c>
      <c r="DS42" s="351">
        <f t="shared" si="28"/>
        <v>0</v>
      </c>
      <c r="DT42" s="353">
        <f t="shared" si="28"/>
        <v>0</v>
      </c>
      <c r="DU42" s="354">
        <f t="shared" si="26"/>
        <v>-258695.2754270701</v>
      </c>
      <c r="DV42" s="354">
        <f t="shared" si="26"/>
        <v>-478342.51609077968</v>
      </c>
      <c r="DW42" s="354">
        <f t="shared" si="26"/>
        <v>-21892.830559676164</v>
      </c>
      <c r="DX42" s="354">
        <f t="shared" si="26"/>
        <v>0</v>
      </c>
      <c r="DY42" s="354">
        <f t="shared" si="26"/>
        <v>0</v>
      </c>
      <c r="DZ42" s="354">
        <f t="shared" si="26"/>
        <v>0</v>
      </c>
      <c r="EA42" s="354">
        <f t="shared" si="26"/>
        <v>0</v>
      </c>
      <c r="EB42" s="354">
        <f t="shared" si="26"/>
        <v>0</v>
      </c>
      <c r="EC42" s="354">
        <f t="shared" si="26"/>
        <v>0</v>
      </c>
      <c r="ED42" s="355">
        <f t="shared" si="26"/>
        <v>0</v>
      </c>
    </row>
    <row r="43" spans="2:134">
      <c r="B43" s="275" t="s">
        <v>115</v>
      </c>
      <c r="C43" s="345"/>
      <c r="D43" s="345"/>
      <c r="E43" s="345"/>
      <c r="F43" s="345"/>
      <c r="G43" s="345"/>
      <c r="H43" s="345"/>
      <c r="I43" s="345"/>
      <c r="J43" s="345"/>
      <c r="K43" s="345"/>
      <c r="L43" s="345"/>
      <c r="M43" s="345"/>
      <c r="N43" s="345"/>
      <c r="O43" s="345"/>
      <c r="P43" s="346"/>
      <c r="Q43" s="345"/>
      <c r="R43" s="345"/>
      <c r="S43" s="345"/>
      <c r="T43" s="345"/>
      <c r="U43" s="345"/>
      <c r="V43" s="345"/>
      <c r="W43" s="345"/>
      <c r="X43" s="345"/>
      <c r="Y43" s="345"/>
      <c r="Z43" s="345"/>
      <c r="AA43" s="345"/>
      <c r="AB43" s="346"/>
      <c r="AC43" s="345"/>
      <c r="AD43" s="345"/>
      <c r="AE43" s="345"/>
      <c r="AF43" s="345"/>
      <c r="AG43" s="345"/>
      <c r="AH43" s="345"/>
      <c r="AI43" s="345"/>
      <c r="AJ43" s="345"/>
      <c r="AK43" s="345"/>
      <c r="AL43" s="345"/>
      <c r="AM43" s="345"/>
      <c r="AN43" s="346"/>
      <c r="AO43" s="345"/>
      <c r="AP43" s="345"/>
      <c r="AQ43" s="345"/>
      <c r="AR43" s="345"/>
      <c r="AS43" s="345"/>
      <c r="AT43" s="345"/>
      <c r="AU43" s="345"/>
      <c r="AV43" s="345"/>
      <c r="AW43" s="345"/>
      <c r="AX43" s="345"/>
      <c r="AY43" s="345"/>
      <c r="AZ43" s="346"/>
      <c r="BA43" s="345"/>
      <c r="BB43" s="345"/>
      <c r="BC43" s="345"/>
      <c r="BD43" s="345"/>
      <c r="BE43" s="345"/>
      <c r="BF43" s="345"/>
      <c r="BG43" s="345"/>
      <c r="BH43" s="345"/>
      <c r="BI43" s="345"/>
      <c r="BJ43" s="345"/>
      <c r="BK43" s="345"/>
      <c r="BL43" s="346"/>
      <c r="BM43" s="345"/>
      <c r="BN43" s="345"/>
      <c r="BO43" s="345"/>
      <c r="BP43" s="345"/>
      <c r="BQ43" s="345"/>
      <c r="BR43" s="345"/>
      <c r="BS43" s="345"/>
      <c r="BT43" s="345"/>
      <c r="BU43" s="345"/>
      <c r="BV43" s="345"/>
      <c r="BW43" s="345"/>
      <c r="BX43" s="346"/>
      <c r="BY43" s="345"/>
      <c r="BZ43" s="345"/>
      <c r="CA43" s="345"/>
      <c r="CB43" s="345"/>
      <c r="CC43" s="345"/>
      <c r="CD43" s="345"/>
      <c r="CE43" s="345"/>
      <c r="CF43" s="345"/>
      <c r="CG43" s="345"/>
      <c r="CH43" s="345"/>
      <c r="CI43" s="345"/>
      <c r="CJ43" s="346"/>
      <c r="CK43" s="345"/>
      <c r="CL43" s="345"/>
      <c r="CM43" s="345"/>
      <c r="CN43" s="345"/>
      <c r="CO43" s="345"/>
      <c r="CP43" s="345"/>
      <c r="CQ43" s="345"/>
      <c r="CR43" s="345"/>
      <c r="CS43" s="345"/>
      <c r="CT43" s="345"/>
      <c r="CU43" s="345"/>
      <c r="CV43" s="346"/>
      <c r="CW43" s="345"/>
      <c r="CX43" s="345"/>
      <c r="CY43" s="345"/>
      <c r="CZ43" s="345"/>
      <c r="DA43" s="345"/>
      <c r="DB43" s="345"/>
      <c r="DC43" s="345"/>
      <c r="DD43" s="345"/>
      <c r="DE43" s="345"/>
      <c r="DF43" s="345"/>
      <c r="DG43" s="345"/>
      <c r="DH43" s="346"/>
      <c r="DI43" s="345"/>
      <c r="DJ43" s="345"/>
      <c r="DK43" s="345"/>
      <c r="DL43" s="345"/>
      <c r="DM43" s="345"/>
      <c r="DN43" s="345"/>
      <c r="DO43" s="345"/>
      <c r="DP43" s="345"/>
      <c r="DQ43" s="345"/>
      <c r="DR43" s="345"/>
      <c r="DS43" s="345"/>
      <c r="DT43" s="347"/>
      <c r="DU43" s="348"/>
      <c r="DV43" s="348"/>
      <c r="DW43" s="348"/>
      <c r="DX43" s="348"/>
      <c r="DY43" s="348"/>
      <c r="DZ43" s="348"/>
      <c r="EA43" s="348"/>
      <c r="EB43" s="348"/>
      <c r="EC43" s="348"/>
      <c r="ED43" s="349"/>
    </row>
    <row r="44" spans="2:134">
      <c r="B44" s="281" t="s">
        <v>116</v>
      </c>
      <c r="C44" s="345"/>
      <c r="D44" s="345"/>
      <c r="E44" s="345">
        <f>PF_BS_W!E53</f>
        <v>0</v>
      </c>
      <c r="F44" s="345">
        <f>PF_BS_W!F53-PF_BS_W!E53</f>
        <v>0</v>
      </c>
      <c r="G44" s="345">
        <f>PF_BS_W!G53-PF_BS_W!F53</f>
        <v>0</v>
      </c>
      <c r="H44" s="345">
        <f>PF_BS_W!H53-PF_BS_W!G53</f>
        <v>0</v>
      </c>
      <c r="I44" s="345">
        <f>PF_BS_W!I53-PF_BS_W!H53</f>
        <v>0</v>
      </c>
      <c r="J44" s="345">
        <f>PF_BS_W!J53-PF_BS_W!I53</f>
        <v>0</v>
      </c>
      <c r="K44" s="345">
        <f>PF_BS_W!K53-PF_BS_W!J53</f>
        <v>0</v>
      </c>
      <c r="L44" s="345">
        <f>PF_BS_W!L53-PF_BS_W!K53</f>
        <v>0</v>
      </c>
      <c r="M44" s="345">
        <f>PF_BS_W!M53-PF_BS_W!L53</f>
        <v>0</v>
      </c>
      <c r="N44" s="345">
        <f>PF_BS_W!N53-PF_BS_W!M53</f>
        <v>0</v>
      </c>
      <c r="O44" s="345">
        <f>PF_BS_W!O53-PF_BS_W!N53</f>
        <v>0</v>
      </c>
      <c r="P44" s="346">
        <f>PF_BS_W!P53-PF_BS_W!O53</f>
        <v>0</v>
      </c>
      <c r="Q44" s="345">
        <f>PF_BS_W!Q53-PF_BS_W!P53</f>
        <v>0</v>
      </c>
      <c r="R44" s="345">
        <f>PF_BS_W!R53-PF_BS_W!Q53</f>
        <v>0</v>
      </c>
      <c r="S44" s="345">
        <f>PF_BS_W!S53-PF_BS_W!R53</f>
        <v>0</v>
      </c>
      <c r="T44" s="345">
        <f>PF_BS_W!T53-PF_BS_W!S53</f>
        <v>0</v>
      </c>
      <c r="U44" s="345">
        <f>PF_BS_W!U53-PF_BS_W!T53</f>
        <v>0</v>
      </c>
      <c r="V44" s="345">
        <f>PF_BS_W!V53-PF_BS_W!U53</f>
        <v>0</v>
      </c>
      <c r="W44" s="345">
        <f>PF_BS_W!W53-PF_BS_W!V53</f>
        <v>0</v>
      </c>
      <c r="X44" s="345">
        <f>PF_BS_W!X53-PF_BS_W!W53</f>
        <v>0</v>
      </c>
      <c r="Y44" s="345">
        <f>PF_BS_W!Y53-PF_BS_W!X53</f>
        <v>0</v>
      </c>
      <c r="Z44" s="345">
        <f>PF_BS_W!Z53-PF_BS_W!Y53</f>
        <v>0</v>
      </c>
      <c r="AA44" s="345">
        <f>PF_BS_W!AA53-PF_BS_W!Z53</f>
        <v>0</v>
      </c>
      <c r="AB44" s="346">
        <f>PF_BS_W!AB53-PF_BS_W!AA53</f>
        <v>0</v>
      </c>
      <c r="AC44" s="345">
        <f>PF_BS_W!AC53-PF_BS_W!AB53</f>
        <v>0</v>
      </c>
      <c r="AD44" s="345">
        <f>PF_BS_W!AD53-PF_BS_W!AC53</f>
        <v>0</v>
      </c>
      <c r="AE44" s="345">
        <f>PF_BS_W!AE53-PF_BS_W!AD53</f>
        <v>0</v>
      </c>
      <c r="AF44" s="345">
        <f>PF_BS_W!AF53-PF_BS_W!AE53</f>
        <v>0</v>
      </c>
      <c r="AG44" s="345">
        <f>PF_BS_W!AG53-PF_BS_W!AF53</f>
        <v>0</v>
      </c>
      <c r="AH44" s="345">
        <f>PF_BS_W!AH53-PF_BS_W!AG53</f>
        <v>0</v>
      </c>
      <c r="AI44" s="345">
        <f>PF_BS_W!AI53-PF_BS_W!AH53</f>
        <v>0</v>
      </c>
      <c r="AJ44" s="345">
        <f>PF_BS_W!AJ53-PF_BS_W!AI53</f>
        <v>0</v>
      </c>
      <c r="AK44" s="345">
        <f>PF_BS_W!AK53-PF_BS_W!AJ53</f>
        <v>0</v>
      </c>
      <c r="AL44" s="345">
        <f>PF_BS_W!AL53-PF_BS_W!AK53</f>
        <v>0</v>
      </c>
      <c r="AM44" s="345">
        <f>PF_BS_W!AM53-PF_BS_W!AL53</f>
        <v>0</v>
      </c>
      <c r="AN44" s="346">
        <f>PF_BS_W!AN53-PF_BS_W!AM53</f>
        <v>0</v>
      </c>
      <c r="AO44" s="345">
        <f>PF_BS_W!AO53-PF_BS_W!AN53</f>
        <v>0</v>
      </c>
      <c r="AP44" s="345">
        <f>PF_BS_W!AP53-PF_BS_W!AO53</f>
        <v>0</v>
      </c>
      <c r="AQ44" s="345">
        <f>PF_BS_W!AQ53-PF_BS_W!AP53</f>
        <v>0</v>
      </c>
      <c r="AR44" s="345">
        <f>PF_BS_W!AR53-PF_BS_W!AQ53</f>
        <v>0</v>
      </c>
      <c r="AS44" s="345">
        <f>PF_BS_W!AS53-PF_BS_W!AR53</f>
        <v>0</v>
      </c>
      <c r="AT44" s="345">
        <f>PF_BS_W!AT53-PF_BS_W!AS53</f>
        <v>0</v>
      </c>
      <c r="AU44" s="345">
        <f>PF_BS_W!AU53-PF_BS_W!AT53</f>
        <v>0</v>
      </c>
      <c r="AV44" s="345">
        <f>PF_BS_W!AV53-PF_BS_W!AU53</f>
        <v>0</v>
      </c>
      <c r="AW44" s="345">
        <f>PF_BS_W!AW53-PF_BS_W!AV53</f>
        <v>0</v>
      </c>
      <c r="AX44" s="345">
        <f>PF_BS_W!AX53-PF_BS_W!AW53</f>
        <v>0</v>
      </c>
      <c r="AY44" s="345">
        <f>PF_BS_W!AY53-PF_BS_W!AX53</f>
        <v>0</v>
      </c>
      <c r="AZ44" s="346">
        <f>PF_BS_W!AZ53-PF_BS_W!AY53</f>
        <v>0</v>
      </c>
      <c r="BA44" s="345">
        <f>PF_BS_W!BA53-PF_BS_W!AZ53</f>
        <v>0</v>
      </c>
      <c r="BB44" s="345">
        <f>PF_BS_W!BB53-PF_BS_W!BA53</f>
        <v>0</v>
      </c>
      <c r="BC44" s="345">
        <f>PF_BS_W!BC53-PF_BS_W!BB53</f>
        <v>0</v>
      </c>
      <c r="BD44" s="345">
        <f>PF_BS_W!BD53-PF_BS_W!BC53</f>
        <v>0</v>
      </c>
      <c r="BE44" s="345">
        <f>PF_BS_W!BE53-PF_BS_W!BD53</f>
        <v>0</v>
      </c>
      <c r="BF44" s="345">
        <f>PF_BS_W!BF53-PF_BS_W!BE53</f>
        <v>0</v>
      </c>
      <c r="BG44" s="345">
        <f>PF_BS_W!BG53-PF_BS_W!BF53</f>
        <v>0</v>
      </c>
      <c r="BH44" s="345">
        <f>PF_BS_W!BH53-PF_BS_W!BG53</f>
        <v>0</v>
      </c>
      <c r="BI44" s="345">
        <f>PF_BS_W!BI53-PF_BS_W!BH53</f>
        <v>0</v>
      </c>
      <c r="BJ44" s="345">
        <f>PF_BS_W!BJ53-PF_BS_W!BI53</f>
        <v>0</v>
      </c>
      <c r="BK44" s="345">
        <f>PF_BS_W!BK53-PF_BS_W!BJ53</f>
        <v>0</v>
      </c>
      <c r="BL44" s="346">
        <f>PF_BS_W!BL53-PF_BS_W!BK53</f>
        <v>0</v>
      </c>
      <c r="BM44" s="345">
        <f>PF_BS_W!BM53-PF_BS_W!BL53</f>
        <v>0</v>
      </c>
      <c r="BN44" s="345">
        <f>PF_BS_W!BN53-PF_BS_W!BM53</f>
        <v>0</v>
      </c>
      <c r="BO44" s="345">
        <f>PF_BS_W!BO53-PF_BS_W!BN53</f>
        <v>0</v>
      </c>
      <c r="BP44" s="345">
        <f>PF_BS_W!BP53-PF_BS_W!BO53</f>
        <v>0</v>
      </c>
      <c r="BQ44" s="345">
        <f>PF_BS_W!BQ53-PF_BS_W!BP53</f>
        <v>0</v>
      </c>
      <c r="BR44" s="345">
        <f>PF_BS_W!BR53-PF_BS_W!BQ53</f>
        <v>0</v>
      </c>
      <c r="BS44" s="345">
        <f>PF_BS_W!BS53-PF_BS_W!BR53</f>
        <v>0</v>
      </c>
      <c r="BT44" s="345">
        <f>PF_BS_W!BT53-PF_BS_W!BS53</f>
        <v>0</v>
      </c>
      <c r="BU44" s="345">
        <f>PF_BS_W!BU53-PF_BS_W!BT53</f>
        <v>0</v>
      </c>
      <c r="BV44" s="345">
        <f>PF_BS_W!BV53-PF_BS_W!BU53</f>
        <v>0</v>
      </c>
      <c r="BW44" s="345">
        <f>PF_BS_W!BW53-PF_BS_W!BV53</f>
        <v>0</v>
      </c>
      <c r="BX44" s="346">
        <f>PF_BS_W!BX53-PF_BS_W!BW53</f>
        <v>0</v>
      </c>
      <c r="BY44" s="345">
        <f>PF_BS_W!BY53-PF_BS_W!BX53</f>
        <v>0</v>
      </c>
      <c r="BZ44" s="345">
        <f>PF_BS_W!BZ53-PF_BS_W!BY53</f>
        <v>0</v>
      </c>
      <c r="CA44" s="345">
        <f>PF_BS_W!CA53-PF_BS_W!BZ53</f>
        <v>0</v>
      </c>
      <c r="CB44" s="345">
        <f>PF_BS_W!CB53-PF_BS_W!CA53</f>
        <v>0</v>
      </c>
      <c r="CC44" s="345">
        <f>PF_BS_W!CC53-PF_BS_W!CB53</f>
        <v>0</v>
      </c>
      <c r="CD44" s="345">
        <f>PF_BS_W!CD53-PF_BS_W!CC53</f>
        <v>0</v>
      </c>
      <c r="CE44" s="345">
        <f>PF_BS_W!CE53-PF_BS_W!CD53</f>
        <v>0</v>
      </c>
      <c r="CF44" s="345">
        <f>PF_BS_W!CF53-PF_BS_W!CE53</f>
        <v>0</v>
      </c>
      <c r="CG44" s="345">
        <f>PF_BS_W!CG53-PF_BS_W!CF53</f>
        <v>0</v>
      </c>
      <c r="CH44" s="345">
        <f>PF_BS_W!CH53-PF_BS_W!CG53</f>
        <v>0</v>
      </c>
      <c r="CI44" s="345">
        <f>PF_BS_W!CI53-PF_BS_W!CH53</f>
        <v>0</v>
      </c>
      <c r="CJ44" s="346">
        <f>PF_BS_W!CJ53-PF_BS_W!CI53</f>
        <v>0</v>
      </c>
      <c r="CK44" s="345">
        <f>PF_BS_W!CK53-PF_BS_W!CJ53</f>
        <v>0</v>
      </c>
      <c r="CL44" s="345">
        <f>PF_BS_W!CL53-PF_BS_W!CK53</f>
        <v>0</v>
      </c>
      <c r="CM44" s="345">
        <f>PF_BS_W!CM53-PF_BS_W!CL53</f>
        <v>0</v>
      </c>
      <c r="CN44" s="345">
        <f>PF_BS_W!CN53-PF_BS_W!CM53</f>
        <v>0</v>
      </c>
      <c r="CO44" s="345">
        <f>PF_BS_W!CO53-PF_BS_W!CN53</f>
        <v>0</v>
      </c>
      <c r="CP44" s="345">
        <f>PF_BS_W!CP53-PF_BS_W!CO53</f>
        <v>0</v>
      </c>
      <c r="CQ44" s="345">
        <f>PF_BS_W!CQ53-PF_BS_W!CP53</f>
        <v>0</v>
      </c>
      <c r="CR44" s="345">
        <f>PF_BS_W!CR53-PF_BS_W!CQ53</f>
        <v>0</v>
      </c>
      <c r="CS44" s="345">
        <f>PF_BS_W!CS53-PF_BS_W!CR53</f>
        <v>0</v>
      </c>
      <c r="CT44" s="345">
        <f>PF_BS_W!CT53-PF_BS_W!CS53</f>
        <v>0</v>
      </c>
      <c r="CU44" s="345">
        <f>PF_BS_W!CU53-PF_BS_W!CT53</f>
        <v>0</v>
      </c>
      <c r="CV44" s="346">
        <f>PF_BS_W!CV53-PF_BS_W!CU53</f>
        <v>0</v>
      </c>
      <c r="CW44" s="345">
        <f>PF_BS_W!CW53-PF_BS_W!CV53</f>
        <v>0</v>
      </c>
      <c r="CX44" s="345">
        <f>PF_BS_W!CX53-PF_BS_W!CW53</f>
        <v>0</v>
      </c>
      <c r="CY44" s="345">
        <f>PF_BS_W!CY53-PF_BS_W!CX53</f>
        <v>0</v>
      </c>
      <c r="CZ44" s="345">
        <f>PF_BS_W!CZ53-PF_BS_W!CY53</f>
        <v>0</v>
      </c>
      <c r="DA44" s="345">
        <f>PF_BS_W!DA53-PF_BS_W!CZ53</f>
        <v>0</v>
      </c>
      <c r="DB44" s="345">
        <f>PF_BS_W!DB53-PF_BS_W!DA53</f>
        <v>0</v>
      </c>
      <c r="DC44" s="345">
        <f>PF_BS_W!DC53-PF_BS_W!DB53</f>
        <v>0</v>
      </c>
      <c r="DD44" s="345">
        <f>PF_BS_W!DD53-PF_BS_W!DC53</f>
        <v>0</v>
      </c>
      <c r="DE44" s="345">
        <f>PF_BS_W!DE53-PF_BS_W!DD53</f>
        <v>0</v>
      </c>
      <c r="DF44" s="345">
        <f>PF_BS_W!DF53-PF_BS_W!DE53</f>
        <v>0</v>
      </c>
      <c r="DG44" s="345">
        <f>PF_BS_W!DG53-PF_BS_W!DF53</f>
        <v>0</v>
      </c>
      <c r="DH44" s="346">
        <f>PF_BS_W!DH53-PF_BS_W!DG53</f>
        <v>0</v>
      </c>
      <c r="DI44" s="345">
        <f>PF_BS_W!DI53-PF_BS_W!DH53</f>
        <v>0</v>
      </c>
      <c r="DJ44" s="345">
        <f>PF_BS_W!DJ53-PF_BS_W!DI53</f>
        <v>0</v>
      </c>
      <c r="DK44" s="345">
        <f>PF_BS_W!DK53-PF_BS_W!DJ53</f>
        <v>0</v>
      </c>
      <c r="DL44" s="345">
        <f>PF_BS_W!DL53-PF_BS_W!DK53</f>
        <v>0</v>
      </c>
      <c r="DM44" s="345">
        <f>PF_BS_W!DM53-PF_BS_W!DL53</f>
        <v>0</v>
      </c>
      <c r="DN44" s="345">
        <f>PF_BS_W!DN53-PF_BS_W!DM53</f>
        <v>0</v>
      </c>
      <c r="DO44" s="345">
        <f>PF_BS_W!DO53-PF_BS_W!DN53</f>
        <v>0</v>
      </c>
      <c r="DP44" s="345">
        <f>PF_BS_W!DP53-PF_BS_W!DO53</f>
        <v>0</v>
      </c>
      <c r="DQ44" s="345">
        <f>PF_BS_W!DQ53-PF_BS_W!DP53</f>
        <v>0</v>
      </c>
      <c r="DR44" s="345">
        <f>PF_BS_W!DR53-PF_BS_W!DQ53</f>
        <v>0</v>
      </c>
      <c r="DS44" s="345">
        <f>PF_BS_W!DS53-PF_BS_W!DR53</f>
        <v>0</v>
      </c>
      <c r="DT44" s="347">
        <f>PF_BS_W!DT53-PF_BS_W!DS53</f>
        <v>0</v>
      </c>
      <c r="DU44" s="348">
        <f t="shared" ref="DU44:ED48" si="29">SUMIF($E$24:$DT$24,DU$24,$E44:$DT44)</f>
        <v>0</v>
      </c>
      <c r="DV44" s="348">
        <f t="shared" si="29"/>
        <v>0</v>
      </c>
      <c r="DW44" s="348">
        <f t="shared" si="29"/>
        <v>0</v>
      </c>
      <c r="DX44" s="348">
        <f t="shared" si="29"/>
        <v>0</v>
      </c>
      <c r="DY44" s="348">
        <f t="shared" si="29"/>
        <v>0</v>
      </c>
      <c r="DZ44" s="348">
        <f t="shared" si="29"/>
        <v>0</v>
      </c>
      <c r="EA44" s="348">
        <f t="shared" si="29"/>
        <v>0</v>
      </c>
      <c r="EB44" s="348">
        <f t="shared" si="29"/>
        <v>0</v>
      </c>
      <c r="EC44" s="348">
        <f t="shared" si="29"/>
        <v>0</v>
      </c>
      <c r="ED44" s="349">
        <f t="shared" si="29"/>
        <v>0</v>
      </c>
    </row>
    <row r="45" spans="2:134">
      <c r="B45" s="281" t="s">
        <v>117</v>
      </c>
      <c r="C45" s="345"/>
      <c r="D45" s="345"/>
      <c r="E45" s="345">
        <f>PF_BS_W!E54</f>
        <v>0</v>
      </c>
      <c r="F45" s="345">
        <f>PF_BS_W!F54-PF_BS_W!E54</f>
        <v>0</v>
      </c>
      <c r="G45" s="345">
        <f>PF_BS_W!G54-PF_BS_W!F54</f>
        <v>0</v>
      </c>
      <c r="H45" s="345">
        <f>PF_BS_W!H54-PF_BS_W!G54</f>
        <v>0</v>
      </c>
      <c r="I45" s="345">
        <f>PF_BS_W!I54-PF_BS_W!H54</f>
        <v>0</v>
      </c>
      <c r="J45" s="345">
        <f>PF_BS_W!J54-PF_BS_W!I54</f>
        <v>0</v>
      </c>
      <c r="K45" s="345">
        <f>PF_BS_W!K54-PF_BS_W!J54</f>
        <v>0</v>
      </c>
      <c r="L45" s="345">
        <f>PF_BS_W!L54-PF_BS_W!K54</f>
        <v>0</v>
      </c>
      <c r="M45" s="345">
        <f>PF_BS_W!M54-PF_BS_W!L54</f>
        <v>0</v>
      </c>
      <c r="N45" s="345">
        <f>PF_BS_W!N54-PF_BS_W!M54</f>
        <v>0</v>
      </c>
      <c r="O45" s="345">
        <f>PF_BS_W!O54-PF_BS_W!N54</f>
        <v>0</v>
      </c>
      <c r="P45" s="346">
        <f>PF_BS_W!P54-PF_BS_W!O54</f>
        <v>0</v>
      </c>
      <c r="Q45" s="345">
        <f>PF_BS_W!Q54-PF_BS_W!P54</f>
        <v>0</v>
      </c>
      <c r="R45" s="345">
        <f>PF_BS_W!R54-PF_BS_W!Q54</f>
        <v>0</v>
      </c>
      <c r="S45" s="345">
        <f>PF_BS_W!S54-PF_BS_W!R54</f>
        <v>0</v>
      </c>
      <c r="T45" s="345">
        <f>PF_BS_W!T54-PF_BS_W!S54</f>
        <v>0</v>
      </c>
      <c r="U45" s="345">
        <f>PF_BS_W!U54-PF_BS_W!T54</f>
        <v>0</v>
      </c>
      <c r="V45" s="345">
        <f>PF_BS_W!V54-PF_BS_W!U54</f>
        <v>0</v>
      </c>
      <c r="W45" s="345">
        <f>PF_BS_W!W54-PF_BS_W!V54</f>
        <v>0</v>
      </c>
      <c r="X45" s="345">
        <f>PF_BS_W!X54-PF_BS_W!W54</f>
        <v>0</v>
      </c>
      <c r="Y45" s="345">
        <f>PF_BS_W!Y54-PF_BS_W!X54</f>
        <v>0</v>
      </c>
      <c r="Z45" s="345">
        <f>PF_BS_W!Z54-PF_BS_W!Y54</f>
        <v>0</v>
      </c>
      <c r="AA45" s="345">
        <f>PF_BS_W!AA54-PF_BS_W!Z54</f>
        <v>0</v>
      </c>
      <c r="AB45" s="346">
        <f>PF_BS_W!AB54-PF_BS_W!AA54</f>
        <v>0</v>
      </c>
      <c r="AC45" s="345">
        <f>PF_BS_W!AC54-PF_BS_W!AB54</f>
        <v>0</v>
      </c>
      <c r="AD45" s="345">
        <f>PF_BS_W!AD54-PF_BS_W!AC54</f>
        <v>0</v>
      </c>
      <c r="AE45" s="345">
        <f>PF_BS_W!AE54-PF_BS_W!AD54</f>
        <v>0</v>
      </c>
      <c r="AF45" s="345">
        <f>PF_BS_W!AF54-PF_BS_W!AE54</f>
        <v>0</v>
      </c>
      <c r="AG45" s="345">
        <f>PF_BS_W!AG54-PF_BS_W!AF54</f>
        <v>0</v>
      </c>
      <c r="AH45" s="345">
        <f>PF_BS_W!AH54-PF_BS_W!AG54</f>
        <v>0</v>
      </c>
      <c r="AI45" s="345">
        <f>PF_BS_W!AI54-PF_BS_W!AH54</f>
        <v>0</v>
      </c>
      <c r="AJ45" s="345">
        <f>PF_BS_W!AJ54-PF_BS_W!AI54</f>
        <v>0</v>
      </c>
      <c r="AK45" s="345">
        <f>PF_BS_W!AK54-PF_BS_W!AJ54</f>
        <v>0</v>
      </c>
      <c r="AL45" s="345">
        <f>PF_BS_W!AL54-PF_BS_W!AK54</f>
        <v>0</v>
      </c>
      <c r="AM45" s="345">
        <f>PF_BS_W!AM54-PF_BS_W!AL54</f>
        <v>0</v>
      </c>
      <c r="AN45" s="346">
        <f>PF_BS_W!AN54-PF_BS_W!AM54</f>
        <v>0</v>
      </c>
      <c r="AO45" s="345">
        <f>PF_BS_W!AO54-PF_BS_W!AN54</f>
        <v>0</v>
      </c>
      <c r="AP45" s="345">
        <f>PF_BS_W!AP54-PF_BS_W!AO54</f>
        <v>0</v>
      </c>
      <c r="AQ45" s="345">
        <f>PF_BS_W!AQ54-PF_BS_W!AP54</f>
        <v>0</v>
      </c>
      <c r="AR45" s="345">
        <f>PF_BS_W!AR54-PF_BS_W!AQ54</f>
        <v>0</v>
      </c>
      <c r="AS45" s="345">
        <f>PF_BS_W!AS54-PF_BS_W!AR54</f>
        <v>0</v>
      </c>
      <c r="AT45" s="345">
        <f>PF_BS_W!AT54-PF_BS_W!AS54</f>
        <v>0</v>
      </c>
      <c r="AU45" s="345">
        <f>PF_BS_W!AU54-PF_BS_W!AT54</f>
        <v>0</v>
      </c>
      <c r="AV45" s="345">
        <f>PF_BS_W!AV54-PF_BS_W!AU54</f>
        <v>0</v>
      </c>
      <c r="AW45" s="345">
        <f>PF_BS_W!AW54-PF_BS_W!AV54</f>
        <v>0</v>
      </c>
      <c r="AX45" s="345">
        <f>PF_BS_W!AX54-PF_BS_W!AW54</f>
        <v>0</v>
      </c>
      <c r="AY45" s="345">
        <f>PF_BS_W!AY54-PF_BS_W!AX54</f>
        <v>0</v>
      </c>
      <c r="AZ45" s="346">
        <f>PF_BS_W!AZ54-PF_BS_W!AY54</f>
        <v>0</v>
      </c>
      <c r="BA45" s="345">
        <f>PF_BS_W!BA54-PF_BS_W!AZ54</f>
        <v>0</v>
      </c>
      <c r="BB45" s="345">
        <f>PF_BS_W!BB54-PF_BS_W!BA54</f>
        <v>0</v>
      </c>
      <c r="BC45" s="345">
        <f>PF_BS_W!BC54-PF_BS_W!BB54</f>
        <v>0</v>
      </c>
      <c r="BD45" s="345">
        <f>PF_BS_W!BD54-PF_BS_W!BC54</f>
        <v>0</v>
      </c>
      <c r="BE45" s="345">
        <f>PF_BS_W!BE54-PF_BS_W!BD54</f>
        <v>0</v>
      </c>
      <c r="BF45" s="345">
        <f>PF_BS_W!BF54-PF_BS_W!BE54</f>
        <v>0</v>
      </c>
      <c r="BG45" s="345">
        <f>PF_BS_W!BG54-PF_BS_W!BF54</f>
        <v>0</v>
      </c>
      <c r="BH45" s="345">
        <f>PF_BS_W!BH54-PF_BS_W!BG54</f>
        <v>0</v>
      </c>
      <c r="BI45" s="345">
        <f>PF_BS_W!BI54-PF_BS_W!BH54</f>
        <v>0</v>
      </c>
      <c r="BJ45" s="345">
        <f>PF_BS_W!BJ54-PF_BS_W!BI54</f>
        <v>0</v>
      </c>
      <c r="BK45" s="345">
        <f>PF_BS_W!BK54-PF_BS_W!BJ54</f>
        <v>0</v>
      </c>
      <c r="BL45" s="346">
        <f>PF_BS_W!BL54-PF_BS_W!BK54</f>
        <v>0</v>
      </c>
      <c r="BM45" s="345">
        <f>PF_BS_W!BM54-PF_BS_W!BL54</f>
        <v>0</v>
      </c>
      <c r="BN45" s="345">
        <f>PF_BS_W!BN54-PF_BS_W!BM54</f>
        <v>0</v>
      </c>
      <c r="BO45" s="345">
        <f>PF_BS_W!BO54-PF_BS_W!BN54</f>
        <v>0</v>
      </c>
      <c r="BP45" s="345">
        <f>PF_BS_W!BP54-PF_BS_W!BO54</f>
        <v>0</v>
      </c>
      <c r="BQ45" s="345">
        <f>PF_BS_W!BQ54-PF_BS_W!BP54</f>
        <v>0</v>
      </c>
      <c r="BR45" s="345">
        <f>PF_BS_W!BR54-PF_BS_W!BQ54</f>
        <v>0</v>
      </c>
      <c r="BS45" s="345">
        <f>PF_BS_W!BS54-PF_BS_W!BR54</f>
        <v>0</v>
      </c>
      <c r="BT45" s="345">
        <f>PF_BS_W!BT54-PF_BS_W!BS54</f>
        <v>0</v>
      </c>
      <c r="BU45" s="345">
        <f>PF_BS_W!BU54-PF_BS_W!BT54</f>
        <v>0</v>
      </c>
      <c r="BV45" s="345">
        <f>PF_BS_W!BV54-PF_BS_W!BU54</f>
        <v>0</v>
      </c>
      <c r="BW45" s="345">
        <f>PF_BS_W!BW54-PF_BS_W!BV54</f>
        <v>0</v>
      </c>
      <c r="BX45" s="346">
        <f>PF_BS_W!BX54-PF_BS_W!BW54</f>
        <v>0</v>
      </c>
      <c r="BY45" s="345">
        <f>PF_BS_W!BY54-PF_BS_W!BX54</f>
        <v>0</v>
      </c>
      <c r="BZ45" s="345">
        <f>PF_BS_W!BZ54-PF_BS_W!BY54</f>
        <v>0</v>
      </c>
      <c r="CA45" s="345">
        <f>PF_BS_W!CA54-PF_BS_W!BZ54</f>
        <v>0</v>
      </c>
      <c r="CB45" s="345">
        <f>PF_BS_W!CB54-PF_BS_W!CA54</f>
        <v>0</v>
      </c>
      <c r="CC45" s="345">
        <f>PF_BS_W!CC54-PF_BS_W!CB54</f>
        <v>0</v>
      </c>
      <c r="CD45" s="345">
        <f>PF_BS_W!CD54-PF_BS_W!CC54</f>
        <v>0</v>
      </c>
      <c r="CE45" s="345">
        <f>PF_BS_W!CE54-PF_BS_W!CD54</f>
        <v>0</v>
      </c>
      <c r="CF45" s="345">
        <f>PF_BS_W!CF54-PF_BS_W!CE54</f>
        <v>0</v>
      </c>
      <c r="CG45" s="345">
        <f>PF_BS_W!CG54-PF_BS_W!CF54</f>
        <v>0</v>
      </c>
      <c r="CH45" s="345">
        <f>PF_BS_W!CH54-PF_BS_W!CG54</f>
        <v>0</v>
      </c>
      <c r="CI45" s="345">
        <f>PF_BS_W!CI54-PF_BS_W!CH54</f>
        <v>0</v>
      </c>
      <c r="CJ45" s="346">
        <f>PF_BS_W!CJ54-PF_BS_W!CI54</f>
        <v>0</v>
      </c>
      <c r="CK45" s="345">
        <f>PF_BS_W!CK54-PF_BS_W!CJ54</f>
        <v>0</v>
      </c>
      <c r="CL45" s="345">
        <f>PF_BS_W!CL54-PF_BS_W!CK54</f>
        <v>0</v>
      </c>
      <c r="CM45" s="345">
        <f>PF_BS_W!CM54-PF_BS_W!CL54</f>
        <v>0</v>
      </c>
      <c r="CN45" s="345">
        <f>PF_BS_W!CN54-PF_BS_W!CM54</f>
        <v>0</v>
      </c>
      <c r="CO45" s="345">
        <f>PF_BS_W!CO54-PF_BS_W!CN54</f>
        <v>0</v>
      </c>
      <c r="CP45" s="345">
        <f>PF_BS_W!CP54-PF_BS_W!CO54</f>
        <v>0</v>
      </c>
      <c r="CQ45" s="345">
        <f>PF_BS_W!CQ54-PF_BS_W!CP54</f>
        <v>0</v>
      </c>
      <c r="CR45" s="345">
        <f>PF_BS_W!CR54-PF_BS_W!CQ54</f>
        <v>0</v>
      </c>
      <c r="CS45" s="345">
        <f>PF_BS_W!CS54-PF_BS_W!CR54</f>
        <v>0</v>
      </c>
      <c r="CT45" s="345">
        <f>PF_BS_W!CT54-PF_BS_W!CS54</f>
        <v>0</v>
      </c>
      <c r="CU45" s="345">
        <f>PF_BS_W!CU54-PF_BS_W!CT54</f>
        <v>0</v>
      </c>
      <c r="CV45" s="346">
        <f>PF_BS_W!CV54-PF_BS_W!CU54</f>
        <v>0</v>
      </c>
      <c r="CW45" s="345">
        <f>PF_BS_W!CW54-PF_BS_W!CV54</f>
        <v>0</v>
      </c>
      <c r="CX45" s="345">
        <f>PF_BS_W!CX54-PF_BS_W!CW54</f>
        <v>0</v>
      </c>
      <c r="CY45" s="345">
        <f>PF_BS_W!CY54-PF_BS_W!CX54</f>
        <v>0</v>
      </c>
      <c r="CZ45" s="345">
        <f>PF_BS_W!CZ54-PF_BS_W!CY54</f>
        <v>0</v>
      </c>
      <c r="DA45" s="345">
        <f>PF_BS_W!DA54-PF_BS_W!CZ54</f>
        <v>0</v>
      </c>
      <c r="DB45" s="345">
        <f>PF_BS_W!DB54-PF_BS_W!DA54</f>
        <v>0</v>
      </c>
      <c r="DC45" s="345">
        <f>PF_BS_W!DC54-PF_BS_W!DB54</f>
        <v>0</v>
      </c>
      <c r="DD45" s="345">
        <f>PF_BS_W!DD54-PF_BS_W!DC54</f>
        <v>0</v>
      </c>
      <c r="DE45" s="345">
        <f>PF_BS_W!DE54-PF_BS_W!DD54</f>
        <v>0</v>
      </c>
      <c r="DF45" s="345">
        <f>PF_BS_W!DF54-PF_BS_W!DE54</f>
        <v>0</v>
      </c>
      <c r="DG45" s="345">
        <f>PF_BS_W!DG54-PF_BS_W!DF54</f>
        <v>0</v>
      </c>
      <c r="DH45" s="346">
        <f>PF_BS_W!DH54-PF_BS_W!DG54</f>
        <v>0</v>
      </c>
      <c r="DI45" s="345">
        <f>PF_BS_W!DI54-PF_BS_W!DH54</f>
        <v>0</v>
      </c>
      <c r="DJ45" s="345">
        <f>PF_BS_W!DJ54-PF_BS_W!DI54</f>
        <v>0</v>
      </c>
      <c r="DK45" s="345">
        <f>PF_BS_W!DK54-PF_BS_W!DJ54</f>
        <v>0</v>
      </c>
      <c r="DL45" s="345">
        <f>PF_BS_W!DL54-PF_BS_W!DK54</f>
        <v>0</v>
      </c>
      <c r="DM45" s="345">
        <f>PF_BS_W!DM54-PF_BS_W!DL54</f>
        <v>0</v>
      </c>
      <c r="DN45" s="345">
        <f>PF_BS_W!DN54-PF_BS_W!DM54</f>
        <v>0</v>
      </c>
      <c r="DO45" s="345">
        <f>PF_BS_W!DO54-PF_BS_W!DN54</f>
        <v>0</v>
      </c>
      <c r="DP45" s="345">
        <f>PF_BS_W!DP54-PF_BS_W!DO54</f>
        <v>0</v>
      </c>
      <c r="DQ45" s="345">
        <f>PF_BS_W!DQ54-PF_BS_W!DP54</f>
        <v>0</v>
      </c>
      <c r="DR45" s="345">
        <f>PF_BS_W!DR54-PF_BS_W!DQ54</f>
        <v>0</v>
      </c>
      <c r="DS45" s="345">
        <f>PF_BS_W!DS54-PF_BS_W!DR54</f>
        <v>0</v>
      </c>
      <c r="DT45" s="347">
        <f>PF_BS_W!DT54-PF_BS_W!DS54</f>
        <v>0</v>
      </c>
      <c r="DU45" s="348">
        <f t="shared" si="29"/>
        <v>0</v>
      </c>
      <c r="DV45" s="348">
        <f t="shared" si="29"/>
        <v>0</v>
      </c>
      <c r="DW45" s="348">
        <f t="shared" si="29"/>
        <v>0</v>
      </c>
      <c r="DX45" s="348">
        <f t="shared" si="29"/>
        <v>0</v>
      </c>
      <c r="DY45" s="348">
        <f t="shared" si="29"/>
        <v>0</v>
      </c>
      <c r="DZ45" s="348">
        <f t="shared" si="29"/>
        <v>0</v>
      </c>
      <c r="EA45" s="348">
        <f t="shared" si="29"/>
        <v>0</v>
      </c>
      <c r="EB45" s="348">
        <f t="shared" si="29"/>
        <v>0</v>
      </c>
      <c r="EC45" s="348">
        <f t="shared" si="29"/>
        <v>0</v>
      </c>
      <c r="ED45" s="349">
        <f t="shared" si="29"/>
        <v>0</v>
      </c>
    </row>
    <row r="46" spans="2:134">
      <c r="B46" s="281" t="s">
        <v>118</v>
      </c>
      <c r="C46" s="345"/>
      <c r="D46" s="345"/>
      <c r="E46" s="345">
        <f>PF_BS_W!E49</f>
        <v>0</v>
      </c>
      <c r="F46" s="345">
        <f>PF_BS_W!F49-PF_BS_W!E49</f>
        <v>0</v>
      </c>
      <c r="G46" s="345">
        <f>PF_BS_W!G49-PF_BS_W!F49</f>
        <v>0</v>
      </c>
      <c r="H46" s="345">
        <f>PF_BS_W!H49-PF_BS_W!G49</f>
        <v>96370.650173515955</v>
      </c>
      <c r="I46" s="345">
        <f>PF_BS_W!I49-PF_BS_W!H49</f>
        <v>43033.872466930654</v>
      </c>
      <c r="J46" s="345">
        <f>PF_BS_W!J49-PF_BS_W!I49</f>
        <v>20779.45338521144</v>
      </c>
      <c r="K46" s="345">
        <f>PF_BS_W!K49-PF_BS_W!J49</f>
        <v>-34392.161911682953</v>
      </c>
      <c r="L46" s="345">
        <f>PF_BS_W!L49-PF_BS_W!K49</f>
        <v>46099.13414880191</v>
      </c>
      <c r="M46" s="345">
        <f>PF_BS_W!M49-PF_BS_W!L49</f>
        <v>19521.272842234728</v>
      </c>
      <c r="N46" s="345">
        <f>PF_BS_W!N49-PF_BS_W!M49</f>
        <v>-31456.786239128327</v>
      </c>
      <c r="O46" s="345">
        <f>PF_BS_W!O49-PF_BS_W!N49</f>
        <v>30012.195358230412</v>
      </c>
      <c r="P46" s="346">
        <f>PF_BS_W!P49-PF_BS_W!O49</f>
        <v>34554.205332773796</v>
      </c>
      <c r="Q46" s="345">
        <f>PF_BS_W!Q49-PF_BS_W!P49</f>
        <v>-3082.0307977564516</v>
      </c>
      <c r="R46" s="345">
        <f>PF_BS_W!R49-PF_BS_W!Q49</f>
        <v>66310.420201234519</v>
      </c>
      <c r="S46" s="345">
        <f>PF_BS_W!S49-PF_BS_W!R49</f>
        <v>27000.285236492578</v>
      </c>
      <c r="T46" s="345">
        <f>PF_BS_W!T49-PF_BS_W!S49</f>
        <v>-49733.845355118916</v>
      </c>
      <c r="U46" s="345">
        <f>PF_BS_W!U49-PF_BS_W!T49</f>
        <v>56863.603507439722</v>
      </c>
      <c r="V46" s="345">
        <f>PF_BS_W!V49-PF_BS_W!U49</f>
        <v>20733.041311209905</v>
      </c>
      <c r="W46" s="345">
        <f>PF_BS_W!W49-PF_BS_W!V49</f>
        <v>-46028.413832328282</v>
      </c>
      <c r="X46" s="345">
        <f>PF_BS_W!X49-PF_BS_W!W49</f>
        <v>50373.241458132165</v>
      </c>
      <c r="Y46" s="345">
        <f>PF_BS_W!Y49-PF_BS_W!X49</f>
        <v>25828.484772890341</v>
      </c>
      <c r="Z46" s="345">
        <f>PF_BS_W!Z49-PF_BS_W!Y49</f>
        <v>-44339.904714186385</v>
      </c>
      <c r="AA46" s="345">
        <f>PF_BS_W!AA49-PF_BS_W!Z49</f>
        <v>43883.315314129577</v>
      </c>
      <c r="AB46" s="346">
        <f>PF_BS_W!AB49-PF_BS_W!AA49</f>
        <v>44279.286717270967</v>
      </c>
      <c r="AC46" s="345">
        <f>PF_BS_W!AC49-PF_BS_W!AB49</f>
        <v>-148795.33147088886</v>
      </c>
      <c r="AD46" s="345">
        <f>PF_BS_W!AD49-PF_BS_W!AC49</f>
        <v>-39371.693251180288</v>
      </c>
      <c r="AE46" s="345">
        <f>PF_BS_W!AE49-PF_BS_W!AD49</f>
        <v>3232.886759292247</v>
      </c>
      <c r="AF46" s="345">
        <f>PF_BS_W!AF49-PF_BS_W!AE49</f>
        <v>-9906.2248850557953</v>
      </c>
      <c r="AG46" s="345">
        <f>PF_BS_W!AG49-PF_BS_W!AF49</f>
        <v>3082.2718780346331</v>
      </c>
      <c r="AH46" s="345">
        <f>PF_BS_W!AH49-PF_BS_W!AG49</f>
        <v>3071.1538468149665</v>
      </c>
      <c r="AI46" s="345">
        <f>PF_BS_W!AI49-PF_BS_W!AH49</f>
        <v>3059.9246352831251</v>
      </c>
      <c r="AJ46" s="345">
        <f>PF_BS_W!AJ49-PF_BS_W!AI49</f>
        <v>3048.5831316360855</v>
      </c>
      <c r="AK46" s="345">
        <f>PF_BS_W!AK49-PF_BS_W!AJ49</f>
        <v>3037.128212952317</v>
      </c>
      <c r="AL46" s="345">
        <f>PF_BS_W!AL49-PF_BS_W!AK49</f>
        <v>3025.5587450818275</v>
      </c>
      <c r="AM46" s="345">
        <f>PF_BS_W!AM49-PF_BS_W!AL49</f>
        <v>3013.8735825326585</v>
      </c>
      <c r="AN46" s="346">
        <f>PF_BS_W!AN49-PF_BS_W!AM49</f>
        <v>3002.0715683579911</v>
      </c>
      <c r="AO46" s="345">
        <f>PF_BS_W!AO49-PF_BS_W!AN49</f>
        <v>372.05547129159095</v>
      </c>
      <c r="AP46" s="345">
        <f>PF_BS_W!AP49-PF_BS_W!AO49</f>
        <v>2436.5187760045228</v>
      </c>
      <c r="AQ46" s="345">
        <f>PF_BS_W!AQ49-PF_BS_W!AP49</f>
        <v>2460.8839637645287</v>
      </c>
      <c r="AR46" s="345">
        <f>PF_BS_W!AR49-PF_BS_W!AQ49</f>
        <v>2485.4928034021868</v>
      </c>
      <c r="AS46" s="345">
        <f>PF_BS_W!AS49-PF_BS_W!AR49</f>
        <v>2510.3477314362244</v>
      </c>
      <c r="AT46" s="345">
        <f>PF_BS_W!AT49-PF_BS_W!AS49</f>
        <v>2535.4512087505718</v>
      </c>
      <c r="AU46" s="345">
        <f>PF_BS_W!AU49-PF_BS_W!AT49</f>
        <v>2560.8057208380778</v>
      </c>
      <c r="AV46" s="345">
        <f>PF_BS_W!AV49-PF_BS_W!AU49</f>
        <v>2586.4137780464662</v>
      </c>
      <c r="AW46" s="345">
        <f>PF_BS_W!AW49-PF_BS_W!AV49</f>
        <v>2612.2779158269404</v>
      </c>
      <c r="AX46" s="345">
        <f>PF_BS_W!AX49-PF_BS_W!AW49</f>
        <v>2638.4006949851755</v>
      </c>
      <c r="AY46" s="345">
        <f>PF_BS_W!AY49-PF_BS_W!AX49</f>
        <v>2664.7847019350738</v>
      </c>
      <c r="AZ46" s="346">
        <f>PF_BS_W!AZ49-PF_BS_W!AY49</f>
        <v>2691.4325489543844</v>
      </c>
      <c r="BA46" s="345">
        <f>PF_BS_W!BA49-PF_BS_W!AZ49</f>
        <v>2718.3468744439306</v>
      </c>
      <c r="BB46" s="345">
        <f>PF_BS_W!BB49-PF_BS_W!BA49</f>
        <v>2745.5303431883804</v>
      </c>
      <c r="BC46" s="345">
        <f>PF_BS_W!BC49-PF_BS_W!BB49</f>
        <v>2772.9856466202764</v>
      </c>
      <c r="BD46" s="345">
        <f>PF_BS_W!BD49-PF_BS_W!BC49</f>
        <v>2800.7155030864524</v>
      </c>
      <c r="BE46" s="345">
        <f>PF_BS_W!BE49-PF_BS_W!BD49</f>
        <v>2828.72265811736</v>
      </c>
      <c r="BF46" s="345">
        <f>PF_BS_W!BF49-PF_BS_W!BE49</f>
        <v>2857.0098846984911</v>
      </c>
      <c r="BG46" s="345">
        <f>PF_BS_W!BG49-PF_BS_W!BF49</f>
        <v>2885.5799835455255</v>
      </c>
      <c r="BH46" s="345">
        <f>PF_BS_W!BH49-PF_BS_W!BG49</f>
        <v>2914.4357833809336</v>
      </c>
      <c r="BI46" s="345">
        <f>PF_BS_W!BI49-PF_BS_W!BH49</f>
        <v>2943.5801412147703</v>
      </c>
      <c r="BJ46" s="345">
        <f>PF_BS_W!BJ49-PF_BS_W!BI49</f>
        <v>2973.0159426268656</v>
      </c>
      <c r="BK46" s="345">
        <f>PF_BS_W!BK49-PF_BS_W!BJ49</f>
        <v>3002.7461020532064</v>
      </c>
      <c r="BL46" s="346">
        <f>PF_BS_W!BL49-PF_BS_W!BK49</f>
        <v>3032.773563073657</v>
      </c>
      <c r="BM46" s="345">
        <f>PF_BS_W!BM49-PF_BS_W!BL49</f>
        <v>3063.1012987044523</v>
      </c>
      <c r="BN46" s="345">
        <f>PF_BS_W!BN49-PF_BS_W!BM49</f>
        <v>3093.7323116915068</v>
      </c>
      <c r="BO46" s="345">
        <f>PF_BS_W!BO49-PF_BS_W!BN49</f>
        <v>3124.6696348083788</v>
      </c>
      <c r="BP46" s="345">
        <f>PF_BS_W!BP49-PF_BS_W!BO49</f>
        <v>3155.9163311565062</v>
      </c>
      <c r="BQ46" s="345">
        <f>PF_BS_W!BQ49-PF_BS_W!BP49</f>
        <v>3187.4754944680608</v>
      </c>
      <c r="BR46" s="345">
        <f>PF_BS_W!BR49-PF_BS_W!BQ49</f>
        <v>3219.3502494127024</v>
      </c>
      <c r="BS46" s="345">
        <f>PF_BS_W!BS49-PF_BS_W!BR49</f>
        <v>3251.5437519068946</v>
      </c>
      <c r="BT46" s="345">
        <f>PF_BS_W!BT49-PF_BS_W!BS49</f>
        <v>3284.0591894258978</v>
      </c>
      <c r="BU46" s="345">
        <f>PF_BS_W!BU49-PF_BS_W!BT49</f>
        <v>3316.8997813201859</v>
      </c>
      <c r="BV46" s="345">
        <f>PF_BS_W!BV49-PF_BS_W!BU49</f>
        <v>3350.0687791333767</v>
      </c>
      <c r="BW46" s="345">
        <f>PF_BS_W!BW49-PF_BS_W!BV49</f>
        <v>3383.5694669247605</v>
      </c>
      <c r="BX46" s="346">
        <f>PF_BS_W!BX49-PF_BS_W!BW49</f>
        <v>3417.4051615939243</v>
      </c>
      <c r="BY46" s="345">
        <f>PF_BS_W!BY49-PF_BS_W!BX49</f>
        <v>3451.5792132099159</v>
      </c>
      <c r="BZ46" s="345">
        <f>PF_BS_W!BZ49-PF_BS_W!BY49</f>
        <v>3486.0950053420383</v>
      </c>
      <c r="CA46" s="345">
        <f>PF_BS_W!CA49-PF_BS_W!BZ49</f>
        <v>3520.9559553954168</v>
      </c>
      <c r="CB46" s="345">
        <f>PF_BS_W!CB49-PF_BS_W!CA49</f>
        <v>3556.1655149493599</v>
      </c>
      <c r="CC46" s="345">
        <f>PF_BS_W!CC49-PF_BS_W!CB49</f>
        <v>3591.727170098864</v>
      </c>
      <c r="CD46" s="345">
        <f>PF_BS_W!CD49-PF_BS_W!CC49</f>
        <v>3627.644441799901</v>
      </c>
      <c r="CE46" s="345">
        <f>PF_BS_W!CE49-PF_BS_W!CD49</f>
        <v>3663.9208862178493</v>
      </c>
      <c r="CF46" s="345">
        <f>PF_BS_W!CF49-PF_BS_W!CE49</f>
        <v>3700.5600950800581</v>
      </c>
      <c r="CG46" s="345">
        <f>PF_BS_W!CG49-PF_BS_W!CF49</f>
        <v>3737.565696030797</v>
      </c>
      <c r="CH46" s="345">
        <f>PF_BS_W!CH49-PF_BS_W!CG49</f>
        <v>3774.9413529911544</v>
      </c>
      <c r="CI46" s="345">
        <f>PF_BS_W!CI49-PF_BS_W!CH49</f>
        <v>3812.6907665210892</v>
      </c>
      <c r="CJ46" s="346">
        <f>PF_BS_W!CJ49-PF_BS_W!CI49</f>
        <v>3850.8176741862553</v>
      </c>
      <c r="CK46" s="345">
        <f>PF_BS_W!CK49-PF_BS_W!CJ49</f>
        <v>3889.3258509281441</v>
      </c>
      <c r="CL46" s="345">
        <f>PF_BS_W!CL49-PF_BS_W!CK49</f>
        <v>3928.2191094374284</v>
      </c>
      <c r="CM46" s="345">
        <f>PF_BS_W!CM49-PF_BS_W!CL49</f>
        <v>3967.5013005317887</v>
      </c>
      <c r="CN46" s="345">
        <f>PF_BS_W!CN49-PF_BS_W!CM49</f>
        <v>4007.1763135371148</v>
      </c>
      <c r="CO46" s="345">
        <f>PF_BS_W!CO49-PF_BS_W!CN49</f>
        <v>4047.2480766724912</v>
      </c>
      <c r="CP46" s="345">
        <f>PF_BS_W!CP49-PF_BS_W!CO49</f>
        <v>4087.7205574391992</v>
      </c>
      <c r="CQ46" s="345">
        <f>PF_BS_W!CQ49-PF_BS_W!CP49</f>
        <v>4128.5977630135603</v>
      </c>
      <c r="CR46" s="345">
        <f>PF_BS_W!CR49-PF_BS_W!CQ49</f>
        <v>4169.8837406437378</v>
      </c>
      <c r="CS46" s="345">
        <f>PF_BS_W!CS49-PF_BS_W!CR49</f>
        <v>4211.5825780502055</v>
      </c>
      <c r="CT46" s="345">
        <f>PF_BS_W!CT49-PF_BS_W!CS49</f>
        <v>4253.69840383064</v>
      </c>
      <c r="CU46" s="345">
        <f>PF_BS_W!CU49-PF_BS_W!CT49</f>
        <v>4296.2353878690046</v>
      </c>
      <c r="CV46" s="346">
        <f>PF_BS_W!CV49-PF_BS_W!CU49</f>
        <v>4339.1977417476592</v>
      </c>
      <c r="CW46" s="345">
        <f>PF_BS_W!CW49-PF_BS_W!CV49</f>
        <v>4382.5897191651165</v>
      </c>
      <c r="CX46" s="345">
        <f>PF_BS_W!CX49-PF_BS_W!CW49</f>
        <v>4426.4156163568259</v>
      </c>
      <c r="CY46" s="345">
        <f>PF_BS_W!CY49-PF_BS_W!CX49</f>
        <v>4470.6797725203796</v>
      </c>
      <c r="CZ46" s="345">
        <f>PF_BS_W!CZ49-PF_BS_W!CY49</f>
        <v>4515.3865702455514</v>
      </c>
      <c r="DA46" s="345">
        <f>PF_BS_W!DA49-PF_BS_W!CZ49</f>
        <v>4560.5404359480017</v>
      </c>
      <c r="DB46" s="345">
        <f>PF_BS_W!DB49-PF_BS_W!DA49</f>
        <v>4606.145840307523</v>
      </c>
      <c r="DC46" s="345">
        <f>PF_BS_W!DC49-PF_BS_W!DB49</f>
        <v>4652.207298710593</v>
      </c>
      <c r="DD46" s="345">
        <f>PF_BS_W!DD49-PF_BS_W!DC49</f>
        <v>4698.7293716976419</v>
      </c>
      <c r="DE46" s="345">
        <f>PF_BS_W!DE49-PF_BS_W!DD49</f>
        <v>4745.7166654146858</v>
      </c>
      <c r="DF46" s="345">
        <f>PF_BS_W!DF49-PF_BS_W!DE49</f>
        <v>4793.1738320688019</v>
      </c>
      <c r="DG46" s="345">
        <f>PF_BS_W!DG49-PF_BS_W!DF49</f>
        <v>4841.1055703894817</v>
      </c>
      <c r="DH46" s="346">
        <f>PF_BS_W!DH49-PF_BS_W!DG49</f>
        <v>4889.5166260934202</v>
      </c>
      <c r="DI46" s="345">
        <f>PF_BS_W!DI49-PF_BS_W!DH49</f>
        <v>4938.411792354309</v>
      </c>
      <c r="DJ46" s="345">
        <f>PF_BS_W!DJ49-PF_BS_W!DI49</f>
        <v>4987.7959102778696</v>
      </c>
      <c r="DK46" s="345">
        <f>PF_BS_W!DK49-PF_BS_W!DJ49</f>
        <v>5037.673869380611</v>
      </c>
      <c r="DL46" s="345">
        <f>PF_BS_W!DL49-PF_BS_W!DK49</f>
        <v>5088.0506080744672</v>
      </c>
      <c r="DM46" s="345">
        <f>PF_BS_W!DM49-PF_BS_W!DL49</f>
        <v>5138.9311141552171</v>
      </c>
      <c r="DN46" s="345">
        <f>PF_BS_W!DN49-PF_BS_W!DM49</f>
        <v>5190.3204252967844</v>
      </c>
      <c r="DO46" s="345">
        <f>PF_BS_W!DO49-PF_BS_W!DN49</f>
        <v>5242.2236295497278</v>
      </c>
      <c r="DP46" s="345">
        <f>PF_BS_W!DP49-PF_BS_W!DO49</f>
        <v>5294.6458658451447</v>
      </c>
      <c r="DQ46" s="345">
        <f>PF_BS_W!DQ49-PF_BS_W!DP49</f>
        <v>5347.5923245036975</v>
      </c>
      <c r="DR46" s="345">
        <f>PF_BS_W!DR49-PF_BS_W!DQ49</f>
        <v>5401.0682477486553</v>
      </c>
      <c r="DS46" s="345">
        <f>PF_BS_W!DS49-PF_BS_W!DR49</f>
        <v>5455.078930226271</v>
      </c>
      <c r="DT46" s="347">
        <f>PF_BS_W!DT49-PF_BS_W!DS49</f>
        <v>5509.6297195283696</v>
      </c>
      <c r="DU46" s="348">
        <f t="shared" si="29"/>
        <v>224521.83555688761</v>
      </c>
      <c r="DV46" s="348">
        <f t="shared" si="29"/>
        <v>192087.48381940974</v>
      </c>
      <c r="DW46" s="348">
        <f t="shared" si="29"/>
        <v>-170499.7972471391</v>
      </c>
      <c r="DX46" s="348">
        <f t="shared" si="29"/>
        <v>28554.865315235744</v>
      </c>
      <c r="DY46" s="348">
        <f t="shared" si="29"/>
        <v>34475.442426049849</v>
      </c>
      <c r="DZ46" s="348">
        <f t="shared" si="29"/>
        <v>38847.791450546647</v>
      </c>
      <c r="EA46" s="348">
        <f t="shared" si="29"/>
        <v>43774.663771822699</v>
      </c>
      <c r="EB46" s="348">
        <f t="shared" si="29"/>
        <v>49326.386823700974</v>
      </c>
      <c r="EC46" s="348">
        <f t="shared" si="29"/>
        <v>55582.207318918023</v>
      </c>
      <c r="ED46" s="349">
        <f t="shared" si="29"/>
        <v>62631.422436941124</v>
      </c>
    </row>
    <row r="47" spans="2:134">
      <c r="B47" s="301" t="s">
        <v>102</v>
      </c>
      <c r="C47" s="356"/>
      <c r="D47" s="356"/>
      <c r="E47" s="356">
        <f>SUBTOTAL(9,E44:E46)</f>
        <v>0</v>
      </c>
      <c r="F47" s="356">
        <f>SUBTOTAL(9,F44:F46)</f>
        <v>0</v>
      </c>
      <c r="G47" s="356">
        <f t="shared" ref="G47:BR47" si="30">SUBTOTAL(9,G44:G46)</f>
        <v>0</v>
      </c>
      <c r="H47" s="356">
        <f t="shared" si="30"/>
        <v>96370.650173515955</v>
      </c>
      <c r="I47" s="356">
        <f t="shared" si="30"/>
        <v>43033.872466930654</v>
      </c>
      <c r="J47" s="356">
        <f t="shared" si="30"/>
        <v>20779.45338521144</v>
      </c>
      <c r="K47" s="356">
        <f t="shared" si="30"/>
        <v>-34392.161911682953</v>
      </c>
      <c r="L47" s="356">
        <f t="shared" si="30"/>
        <v>46099.13414880191</v>
      </c>
      <c r="M47" s="356">
        <f t="shared" si="30"/>
        <v>19521.272842234728</v>
      </c>
      <c r="N47" s="356">
        <f t="shared" si="30"/>
        <v>-31456.786239128327</v>
      </c>
      <c r="O47" s="356">
        <f t="shared" si="30"/>
        <v>30012.195358230412</v>
      </c>
      <c r="P47" s="357">
        <f t="shared" si="30"/>
        <v>34554.205332773796</v>
      </c>
      <c r="Q47" s="356">
        <f t="shared" si="30"/>
        <v>-3082.0307977564516</v>
      </c>
      <c r="R47" s="356">
        <f t="shared" si="30"/>
        <v>66310.420201234519</v>
      </c>
      <c r="S47" s="356">
        <f t="shared" si="30"/>
        <v>27000.285236492578</v>
      </c>
      <c r="T47" s="356">
        <f t="shared" si="30"/>
        <v>-49733.845355118916</v>
      </c>
      <c r="U47" s="356">
        <f t="shared" si="30"/>
        <v>56863.603507439722</v>
      </c>
      <c r="V47" s="356">
        <f t="shared" si="30"/>
        <v>20733.041311209905</v>
      </c>
      <c r="W47" s="356">
        <f t="shared" si="30"/>
        <v>-46028.413832328282</v>
      </c>
      <c r="X47" s="356">
        <f t="shared" si="30"/>
        <v>50373.241458132165</v>
      </c>
      <c r="Y47" s="356">
        <f t="shared" si="30"/>
        <v>25828.484772890341</v>
      </c>
      <c r="Z47" s="356">
        <f t="shared" si="30"/>
        <v>-44339.904714186385</v>
      </c>
      <c r="AA47" s="356">
        <f t="shared" si="30"/>
        <v>43883.315314129577</v>
      </c>
      <c r="AB47" s="357">
        <f t="shared" si="30"/>
        <v>44279.286717270967</v>
      </c>
      <c r="AC47" s="356">
        <f t="shared" si="30"/>
        <v>-148795.33147088886</v>
      </c>
      <c r="AD47" s="356">
        <f t="shared" si="30"/>
        <v>-39371.693251180288</v>
      </c>
      <c r="AE47" s="356">
        <f t="shared" si="30"/>
        <v>3232.886759292247</v>
      </c>
      <c r="AF47" s="356">
        <f t="shared" si="30"/>
        <v>-9906.2248850557953</v>
      </c>
      <c r="AG47" s="356">
        <f t="shared" si="30"/>
        <v>3082.2718780346331</v>
      </c>
      <c r="AH47" s="356">
        <f t="shared" si="30"/>
        <v>3071.1538468149665</v>
      </c>
      <c r="AI47" s="356">
        <f t="shared" si="30"/>
        <v>3059.9246352831251</v>
      </c>
      <c r="AJ47" s="356">
        <f t="shared" si="30"/>
        <v>3048.5831316360855</v>
      </c>
      <c r="AK47" s="356">
        <f t="shared" si="30"/>
        <v>3037.128212952317</v>
      </c>
      <c r="AL47" s="356">
        <f t="shared" si="30"/>
        <v>3025.5587450818275</v>
      </c>
      <c r="AM47" s="356">
        <f t="shared" si="30"/>
        <v>3013.8735825326585</v>
      </c>
      <c r="AN47" s="357">
        <f t="shared" si="30"/>
        <v>3002.0715683579911</v>
      </c>
      <c r="AO47" s="356">
        <f t="shared" si="30"/>
        <v>372.05547129159095</v>
      </c>
      <c r="AP47" s="356">
        <f t="shared" si="30"/>
        <v>2436.5187760045228</v>
      </c>
      <c r="AQ47" s="356">
        <f t="shared" si="30"/>
        <v>2460.8839637645287</v>
      </c>
      <c r="AR47" s="356">
        <f t="shared" si="30"/>
        <v>2485.4928034021868</v>
      </c>
      <c r="AS47" s="356">
        <f t="shared" si="30"/>
        <v>2510.3477314362244</v>
      </c>
      <c r="AT47" s="356">
        <f t="shared" si="30"/>
        <v>2535.4512087505718</v>
      </c>
      <c r="AU47" s="356">
        <f t="shared" si="30"/>
        <v>2560.8057208380778</v>
      </c>
      <c r="AV47" s="356">
        <f t="shared" si="30"/>
        <v>2586.4137780464662</v>
      </c>
      <c r="AW47" s="356">
        <f t="shared" si="30"/>
        <v>2612.2779158269404</v>
      </c>
      <c r="AX47" s="356">
        <f t="shared" si="30"/>
        <v>2638.4006949851755</v>
      </c>
      <c r="AY47" s="356">
        <f t="shared" si="30"/>
        <v>2664.7847019350738</v>
      </c>
      <c r="AZ47" s="357">
        <f t="shared" si="30"/>
        <v>2691.4325489543844</v>
      </c>
      <c r="BA47" s="356">
        <f t="shared" si="30"/>
        <v>2718.3468744439306</v>
      </c>
      <c r="BB47" s="356">
        <f t="shared" si="30"/>
        <v>2745.5303431883804</v>
      </c>
      <c r="BC47" s="356">
        <f t="shared" si="30"/>
        <v>2772.9856466202764</v>
      </c>
      <c r="BD47" s="356">
        <f t="shared" si="30"/>
        <v>2800.7155030864524</v>
      </c>
      <c r="BE47" s="356">
        <f t="shared" si="30"/>
        <v>2828.72265811736</v>
      </c>
      <c r="BF47" s="356">
        <f t="shared" si="30"/>
        <v>2857.0098846984911</v>
      </c>
      <c r="BG47" s="356">
        <f t="shared" si="30"/>
        <v>2885.5799835455255</v>
      </c>
      <c r="BH47" s="356">
        <f t="shared" si="30"/>
        <v>2914.4357833809336</v>
      </c>
      <c r="BI47" s="356">
        <f t="shared" si="30"/>
        <v>2943.5801412147703</v>
      </c>
      <c r="BJ47" s="356">
        <f t="shared" si="30"/>
        <v>2973.0159426268656</v>
      </c>
      <c r="BK47" s="356">
        <f t="shared" si="30"/>
        <v>3002.7461020532064</v>
      </c>
      <c r="BL47" s="357">
        <f t="shared" si="30"/>
        <v>3032.773563073657</v>
      </c>
      <c r="BM47" s="356">
        <f t="shared" si="30"/>
        <v>3063.1012987044523</v>
      </c>
      <c r="BN47" s="356">
        <f t="shared" si="30"/>
        <v>3093.7323116915068</v>
      </c>
      <c r="BO47" s="356">
        <f t="shared" si="30"/>
        <v>3124.6696348083788</v>
      </c>
      <c r="BP47" s="356">
        <f t="shared" si="30"/>
        <v>3155.9163311565062</v>
      </c>
      <c r="BQ47" s="356">
        <f t="shared" si="30"/>
        <v>3187.4754944680608</v>
      </c>
      <c r="BR47" s="356">
        <f t="shared" si="30"/>
        <v>3219.3502494127024</v>
      </c>
      <c r="BS47" s="356">
        <f t="shared" ref="BS47:DT47" si="31">SUBTOTAL(9,BS44:BS46)</f>
        <v>3251.5437519068946</v>
      </c>
      <c r="BT47" s="356">
        <f t="shared" si="31"/>
        <v>3284.0591894258978</v>
      </c>
      <c r="BU47" s="356">
        <f t="shared" si="31"/>
        <v>3316.8997813201859</v>
      </c>
      <c r="BV47" s="356">
        <f t="shared" si="31"/>
        <v>3350.0687791333767</v>
      </c>
      <c r="BW47" s="356">
        <f t="shared" si="31"/>
        <v>3383.5694669247605</v>
      </c>
      <c r="BX47" s="357">
        <f t="shared" si="31"/>
        <v>3417.4051615939243</v>
      </c>
      <c r="BY47" s="356">
        <f t="shared" si="31"/>
        <v>3451.5792132099159</v>
      </c>
      <c r="BZ47" s="356">
        <f t="shared" si="31"/>
        <v>3486.0950053420383</v>
      </c>
      <c r="CA47" s="356">
        <f t="shared" si="31"/>
        <v>3520.9559553954168</v>
      </c>
      <c r="CB47" s="356">
        <f t="shared" si="31"/>
        <v>3556.1655149493599</v>
      </c>
      <c r="CC47" s="356">
        <f t="shared" si="31"/>
        <v>3591.727170098864</v>
      </c>
      <c r="CD47" s="356">
        <f t="shared" si="31"/>
        <v>3627.644441799901</v>
      </c>
      <c r="CE47" s="356">
        <f t="shared" si="31"/>
        <v>3663.9208862178493</v>
      </c>
      <c r="CF47" s="356">
        <f t="shared" si="31"/>
        <v>3700.5600950800581</v>
      </c>
      <c r="CG47" s="356">
        <f t="shared" si="31"/>
        <v>3737.565696030797</v>
      </c>
      <c r="CH47" s="356">
        <f t="shared" si="31"/>
        <v>3774.9413529911544</v>
      </c>
      <c r="CI47" s="356">
        <f t="shared" si="31"/>
        <v>3812.6907665210892</v>
      </c>
      <c r="CJ47" s="357">
        <f t="shared" si="31"/>
        <v>3850.8176741862553</v>
      </c>
      <c r="CK47" s="356">
        <f t="shared" si="31"/>
        <v>3889.3258509281441</v>
      </c>
      <c r="CL47" s="356">
        <f t="shared" si="31"/>
        <v>3928.2191094374284</v>
      </c>
      <c r="CM47" s="356">
        <f t="shared" si="31"/>
        <v>3967.5013005317887</v>
      </c>
      <c r="CN47" s="356">
        <f t="shared" si="31"/>
        <v>4007.1763135371148</v>
      </c>
      <c r="CO47" s="356">
        <f t="shared" si="31"/>
        <v>4047.2480766724912</v>
      </c>
      <c r="CP47" s="356">
        <f t="shared" si="31"/>
        <v>4087.7205574391992</v>
      </c>
      <c r="CQ47" s="356">
        <f t="shared" si="31"/>
        <v>4128.5977630135603</v>
      </c>
      <c r="CR47" s="356">
        <f t="shared" si="31"/>
        <v>4169.8837406437378</v>
      </c>
      <c r="CS47" s="356">
        <f t="shared" si="31"/>
        <v>4211.5825780502055</v>
      </c>
      <c r="CT47" s="356">
        <f t="shared" si="31"/>
        <v>4253.69840383064</v>
      </c>
      <c r="CU47" s="356">
        <f t="shared" si="31"/>
        <v>4296.2353878690046</v>
      </c>
      <c r="CV47" s="357">
        <f t="shared" si="31"/>
        <v>4339.1977417476592</v>
      </c>
      <c r="CW47" s="356">
        <f t="shared" si="31"/>
        <v>4382.5897191651165</v>
      </c>
      <c r="CX47" s="356">
        <f t="shared" si="31"/>
        <v>4426.4156163568259</v>
      </c>
      <c r="CY47" s="356">
        <f t="shared" si="31"/>
        <v>4470.6797725203796</v>
      </c>
      <c r="CZ47" s="356">
        <f t="shared" si="31"/>
        <v>4515.3865702455514</v>
      </c>
      <c r="DA47" s="356">
        <f t="shared" si="31"/>
        <v>4560.5404359480017</v>
      </c>
      <c r="DB47" s="356">
        <f t="shared" si="31"/>
        <v>4606.145840307523</v>
      </c>
      <c r="DC47" s="356">
        <f t="shared" si="31"/>
        <v>4652.207298710593</v>
      </c>
      <c r="DD47" s="356">
        <f t="shared" si="31"/>
        <v>4698.7293716976419</v>
      </c>
      <c r="DE47" s="356">
        <f t="shared" si="31"/>
        <v>4745.7166654146858</v>
      </c>
      <c r="DF47" s="356">
        <f t="shared" si="31"/>
        <v>4793.1738320688019</v>
      </c>
      <c r="DG47" s="356">
        <f t="shared" si="31"/>
        <v>4841.1055703894817</v>
      </c>
      <c r="DH47" s="357">
        <f t="shared" si="31"/>
        <v>4889.5166260934202</v>
      </c>
      <c r="DI47" s="356">
        <f t="shared" si="31"/>
        <v>4938.411792354309</v>
      </c>
      <c r="DJ47" s="356">
        <f t="shared" si="31"/>
        <v>4987.7959102778696</v>
      </c>
      <c r="DK47" s="356">
        <f t="shared" si="31"/>
        <v>5037.673869380611</v>
      </c>
      <c r="DL47" s="356">
        <f t="shared" si="31"/>
        <v>5088.0506080744672</v>
      </c>
      <c r="DM47" s="356">
        <f t="shared" si="31"/>
        <v>5138.9311141552171</v>
      </c>
      <c r="DN47" s="356">
        <f t="shared" si="31"/>
        <v>5190.3204252967844</v>
      </c>
      <c r="DO47" s="356">
        <f t="shared" si="31"/>
        <v>5242.2236295497278</v>
      </c>
      <c r="DP47" s="356">
        <f t="shared" si="31"/>
        <v>5294.6458658451447</v>
      </c>
      <c r="DQ47" s="356">
        <f t="shared" si="31"/>
        <v>5347.5923245036975</v>
      </c>
      <c r="DR47" s="356">
        <f t="shared" si="31"/>
        <v>5401.0682477486553</v>
      </c>
      <c r="DS47" s="356">
        <f t="shared" si="31"/>
        <v>5455.078930226271</v>
      </c>
      <c r="DT47" s="358">
        <f t="shared" si="31"/>
        <v>5509.6297195283696</v>
      </c>
      <c r="DU47" s="359">
        <f t="shared" si="29"/>
        <v>224521.83555688761</v>
      </c>
      <c r="DV47" s="359">
        <f t="shared" si="29"/>
        <v>192087.48381940974</v>
      </c>
      <c r="DW47" s="359">
        <f t="shared" si="29"/>
        <v>-170499.7972471391</v>
      </c>
      <c r="DX47" s="359">
        <f t="shared" si="29"/>
        <v>28554.865315235744</v>
      </c>
      <c r="DY47" s="359">
        <f t="shared" si="29"/>
        <v>34475.442426049849</v>
      </c>
      <c r="DZ47" s="359">
        <f t="shared" si="29"/>
        <v>38847.791450546647</v>
      </c>
      <c r="EA47" s="359">
        <f t="shared" si="29"/>
        <v>43774.663771822699</v>
      </c>
      <c r="EB47" s="359">
        <f t="shared" si="29"/>
        <v>49326.386823700974</v>
      </c>
      <c r="EC47" s="359">
        <f t="shared" si="29"/>
        <v>55582.207318918023</v>
      </c>
      <c r="ED47" s="360">
        <f t="shared" si="29"/>
        <v>62631.422436941124</v>
      </c>
    </row>
    <row r="48" spans="2:134">
      <c r="B48" s="361" t="s">
        <v>119</v>
      </c>
      <c r="C48" s="362"/>
      <c r="D48" s="362"/>
      <c r="E48" s="362">
        <f>E38+E42+E47</f>
        <v>0</v>
      </c>
      <c r="F48" s="362">
        <f>F38+F42+F47</f>
        <v>0</v>
      </c>
      <c r="G48" s="362">
        <f t="shared" ref="G48:BR48" si="32">G38+G42+G47</f>
        <v>0</v>
      </c>
      <c r="H48" s="362">
        <f t="shared" si="32"/>
        <v>0</v>
      </c>
      <c r="I48" s="362">
        <f t="shared" si="32"/>
        <v>0</v>
      </c>
      <c r="J48" s="362">
        <f t="shared" si="32"/>
        <v>0</v>
      </c>
      <c r="K48" s="362">
        <f t="shared" si="32"/>
        <v>0</v>
      </c>
      <c r="L48" s="362">
        <f t="shared" si="32"/>
        <v>0</v>
      </c>
      <c r="M48" s="362">
        <f t="shared" si="32"/>
        <v>0</v>
      </c>
      <c r="N48" s="362">
        <f t="shared" si="32"/>
        <v>0</v>
      </c>
      <c r="O48" s="362">
        <f t="shared" si="32"/>
        <v>0</v>
      </c>
      <c r="P48" s="363">
        <f t="shared" si="32"/>
        <v>0</v>
      </c>
      <c r="Q48" s="362">
        <f t="shared" si="32"/>
        <v>7.2759576141834259E-12</v>
      </c>
      <c r="R48" s="362">
        <f t="shared" si="32"/>
        <v>0</v>
      </c>
      <c r="S48" s="362">
        <f t="shared" si="32"/>
        <v>0</v>
      </c>
      <c r="T48" s="362">
        <f t="shared" si="32"/>
        <v>0</v>
      </c>
      <c r="U48" s="362">
        <f t="shared" si="32"/>
        <v>0</v>
      </c>
      <c r="V48" s="362">
        <f t="shared" si="32"/>
        <v>0</v>
      </c>
      <c r="W48" s="362">
        <f t="shared" si="32"/>
        <v>0</v>
      </c>
      <c r="X48" s="362">
        <f t="shared" si="32"/>
        <v>0</v>
      </c>
      <c r="Y48" s="362">
        <f t="shared" si="32"/>
        <v>0</v>
      </c>
      <c r="Z48" s="362">
        <f t="shared" si="32"/>
        <v>0</v>
      </c>
      <c r="AA48" s="362">
        <f t="shared" si="32"/>
        <v>0</v>
      </c>
      <c r="AB48" s="363">
        <f t="shared" si="32"/>
        <v>0</v>
      </c>
      <c r="AC48" s="362">
        <f t="shared" si="32"/>
        <v>0</v>
      </c>
      <c r="AD48" s="362">
        <f t="shared" si="32"/>
        <v>0</v>
      </c>
      <c r="AE48" s="362">
        <f t="shared" si="32"/>
        <v>-2.0008883439004421E-11</v>
      </c>
      <c r="AF48" s="362">
        <f t="shared" si="32"/>
        <v>2.5465851649641991E-11</v>
      </c>
      <c r="AG48" s="362">
        <f t="shared" si="32"/>
        <v>0</v>
      </c>
      <c r="AH48" s="362">
        <f t="shared" si="32"/>
        <v>-1.1823431123048067E-11</v>
      </c>
      <c r="AI48" s="362">
        <f t="shared" si="32"/>
        <v>-3.637978807091713E-12</v>
      </c>
      <c r="AJ48" s="362">
        <f t="shared" si="32"/>
        <v>9.0949470177292824E-12</v>
      </c>
      <c r="AK48" s="362">
        <f t="shared" si="32"/>
        <v>0</v>
      </c>
      <c r="AL48" s="362">
        <f t="shared" si="32"/>
        <v>-1.6370904631912708E-11</v>
      </c>
      <c r="AM48" s="362">
        <f t="shared" si="32"/>
        <v>-4.5474735088646412E-12</v>
      </c>
      <c r="AN48" s="363">
        <f t="shared" si="32"/>
        <v>0</v>
      </c>
      <c r="AO48" s="362">
        <f t="shared" si="32"/>
        <v>6.3664629124104977E-12</v>
      </c>
      <c r="AP48" s="362">
        <f t="shared" si="32"/>
        <v>2.1827872842550278E-11</v>
      </c>
      <c r="AQ48" s="362">
        <f t="shared" si="32"/>
        <v>-1.8189894035458565E-11</v>
      </c>
      <c r="AR48" s="362">
        <f t="shared" si="32"/>
        <v>-5.4569682106375694E-12</v>
      </c>
      <c r="AS48" s="362">
        <f t="shared" si="32"/>
        <v>1.0913936421275139E-11</v>
      </c>
      <c r="AT48" s="362">
        <f t="shared" si="32"/>
        <v>-3.637978807091713E-12</v>
      </c>
      <c r="AU48" s="362">
        <f t="shared" si="32"/>
        <v>-3.637978807091713E-12</v>
      </c>
      <c r="AV48" s="362">
        <f t="shared" si="32"/>
        <v>3.637978807091713E-12</v>
      </c>
      <c r="AW48" s="362">
        <f t="shared" si="32"/>
        <v>1.3642420526593924E-11</v>
      </c>
      <c r="AX48" s="362">
        <f t="shared" si="32"/>
        <v>-2.1827872842550278E-11</v>
      </c>
      <c r="AY48" s="362">
        <f t="shared" si="32"/>
        <v>2.6375346351414919E-11</v>
      </c>
      <c r="AZ48" s="363">
        <f t="shared" si="32"/>
        <v>-1.4551915228366852E-11</v>
      </c>
      <c r="BA48" s="362">
        <f t="shared" si="32"/>
        <v>-1.2732925824820995E-11</v>
      </c>
      <c r="BB48" s="362">
        <f t="shared" si="32"/>
        <v>0</v>
      </c>
      <c r="BC48" s="362">
        <f t="shared" si="32"/>
        <v>1.0913936421275139E-11</v>
      </c>
      <c r="BD48" s="362">
        <f t="shared" si="32"/>
        <v>-1.546140993013978E-11</v>
      </c>
      <c r="BE48" s="362">
        <f t="shared" si="32"/>
        <v>2.7284841053187847E-11</v>
      </c>
      <c r="BF48" s="362">
        <f t="shared" si="32"/>
        <v>-1.6370904631912708E-11</v>
      </c>
      <c r="BG48" s="362">
        <f t="shared" si="32"/>
        <v>3.3651303965598345E-11</v>
      </c>
      <c r="BH48" s="362">
        <f t="shared" si="32"/>
        <v>-1.4551915228366852E-11</v>
      </c>
      <c r="BI48" s="362">
        <f t="shared" si="32"/>
        <v>1.3642420526593924E-11</v>
      </c>
      <c r="BJ48" s="362">
        <f t="shared" si="32"/>
        <v>-3.8198777474462986E-11</v>
      </c>
      <c r="BK48" s="362">
        <f t="shared" si="32"/>
        <v>3.3651303965598345E-11</v>
      </c>
      <c r="BL48" s="363">
        <f t="shared" si="32"/>
        <v>-4.7293724492192268E-11</v>
      </c>
      <c r="BM48" s="362">
        <f t="shared" si="32"/>
        <v>1.1823431123048067E-11</v>
      </c>
      <c r="BN48" s="362">
        <f t="shared" si="32"/>
        <v>2.0918378140777349E-11</v>
      </c>
      <c r="BO48" s="362">
        <f t="shared" si="32"/>
        <v>-2.1827872842550278E-11</v>
      </c>
      <c r="BP48" s="362">
        <f t="shared" si="32"/>
        <v>2.0918378140777349E-11</v>
      </c>
      <c r="BQ48" s="362">
        <f t="shared" si="32"/>
        <v>1.0004441719502211E-11</v>
      </c>
      <c r="BR48" s="362">
        <f t="shared" si="32"/>
        <v>-2.7284841053187847E-11</v>
      </c>
      <c r="BS48" s="362">
        <f t="shared" ref="BS48:DT48" si="33">BS38+BS42+BS47</f>
        <v>3.7289282772690058E-11</v>
      </c>
      <c r="BT48" s="362">
        <f t="shared" si="33"/>
        <v>-2.8194335754960775E-11</v>
      </c>
      <c r="BU48" s="362">
        <f t="shared" si="33"/>
        <v>0</v>
      </c>
      <c r="BV48" s="362">
        <f t="shared" si="33"/>
        <v>-1.0004441719502211E-11</v>
      </c>
      <c r="BW48" s="362">
        <f t="shared" si="33"/>
        <v>3.9108272176235914E-11</v>
      </c>
      <c r="BX48" s="363">
        <f t="shared" si="33"/>
        <v>-4.3655745685100555E-11</v>
      </c>
      <c r="BY48" s="362">
        <f t="shared" si="33"/>
        <v>7.2759576141834259E-12</v>
      </c>
      <c r="BZ48" s="362">
        <f t="shared" si="33"/>
        <v>3.092281986027956E-11</v>
      </c>
      <c r="CA48" s="362">
        <f t="shared" si="33"/>
        <v>-1.0913936421275139E-11</v>
      </c>
      <c r="CB48" s="362">
        <f t="shared" si="33"/>
        <v>-2.1827872842550278E-11</v>
      </c>
      <c r="CC48" s="362">
        <f t="shared" si="33"/>
        <v>-1.0913936421275139E-11</v>
      </c>
      <c r="CD48" s="362">
        <f t="shared" si="33"/>
        <v>3.637978807091713E-11</v>
      </c>
      <c r="CE48" s="362">
        <f t="shared" si="33"/>
        <v>-1.2732925824820995E-11</v>
      </c>
      <c r="CF48" s="362">
        <f t="shared" si="33"/>
        <v>1.6370904631912708E-11</v>
      </c>
      <c r="CG48" s="362">
        <f t="shared" si="33"/>
        <v>-4.5474735088646412E-11</v>
      </c>
      <c r="CH48" s="362">
        <f t="shared" si="33"/>
        <v>3.637978807091713E-12</v>
      </c>
      <c r="CI48" s="362">
        <f t="shared" si="33"/>
        <v>2.7284841053187847E-11</v>
      </c>
      <c r="CJ48" s="363">
        <f t="shared" si="33"/>
        <v>-1.6370904631912708E-11</v>
      </c>
      <c r="CK48" s="362">
        <f t="shared" si="33"/>
        <v>9.0949470177292824E-12</v>
      </c>
      <c r="CL48" s="362">
        <f t="shared" si="33"/>
        <v>1.2732925824820995E-11</v>
      </c>
      <c r="CM48" s="362">
        <f t="shared" si="33"/>
        <v>0</v>
      </c>
      <c r="CN48" s="362">
        <f t="shared" si="33"/>
        <v>5.4569682106375694E-12</v>
      </c>
      <c r="CO48" s="362">
        <f t="shared" si="33"/>
        <v>1.0913936421275139E-11</v>
      </c>
      <c r="CP48" s="362">
        <f t="shared" si="33"/>
        <v>-5.4569682106375694E-12</v>
      </c>
      <c r="CQ48" s="362">
        <f t="shared" si="33"/>
        <v>-3.637978807091713E-11</v>
      </c>
      <c r="CR48" s="362">
        <f t="shared" si="33"/>
        <v>0</v>
      </c>
      <c r="CS48" s="362">
        <f t="shared" si="33"/>
        <v>3.4560798667371273E-11</v>
      </c>
      <c r="CT48" s="362">
        <f t="shared" si="33"/>
        <v>-3.092281986027956E-11</v>
      </c>
      <c r="CU48" s="362">
        <f t="shared" si="33"/>
        <v>2.7284841053187847E-11</v>
      </c>
      <c r="CV48" s="363">
        <f t="shared" si="33"/>
        <v>-9.0949470177292824E-12</v>
      </c>
      <c r="CW48" s="362">
        <f t="shared" si="33"/>
        <v>-2.7284841053187847E-11</v>
      </c>
      <c r="CX48" s="362">
        <f t="shared" si="33"/>
        <v>3.092281986027956E-11</v>
      </c>
      <c r="CY48" s="362">
        <f t="shared" si="33"/>
        <v>1.6370904631912708E-11</v>
      </c>
      <c r="CZ48" s="362">
        <f t="shared" si="33"/>
        <v>-1.6370904631912708E-11</v>
      </c>
      <c r="DA48" s="362">
        <f t="shared" si="33"/>
        <v>-2.1827872842550278E-11</v>
      </c>
      <c r="DB48" s="362">
        <f t="shared" si="33"/>
        <v>2.0008883439004421E-11</v>
      </c>
      <c r="DC48" s="362">
        <f t="shared" si="33"/>
        <v>1.4551915228366852E-11</v>
      </c>
      <c r="DD48" s="362">
        <f t="shared" si="33"/>
        <v>-4.1836756281554699E-11</v>
      </c>
      <c r="DE48" s="362">
        <f t="shared" si="33"/>
        <v>2.3646862246096134E-11</v>
      </c>
      <c r="DF48" s="362">
        <f t="shared" si="33"/>
        <v>0</v>
      </c>
      <c r="DG48" s="362">
        <f t="shared" si="33"/>
        <v>-1.2732925824820995E-11</v>
      </c>
      <c r="DH48" s="363">
        <f t="shared" si="33"/>
        <v>3.092281986027956E-11</v>
      </c>
      <c r="DI48" s="362">
        <f t="shared" si="33"/>
        <v>-1.6370904631912708E-11</v>
      </c>
      <c r="DJ48" s="362">
        <f t="shared" si="33"/>
        <v>0</v>
      </c>
      <c r="DK48" s="362">
        <f t="shared" si="33"/>
        <v>-3.4560798667371273E-11</v>
      </c>
      <c r="DL48" s="362">
        <f t="shared" si="33"/>
        <v>1.4551915228366852E-11</v>
      </c>
      <c r="DM48" s="362">
        <f t="shared" si="33"/>
        <v>2.0008883439004421E-11</v>
      </c>
      <c r="DN48" s="362">
        <f t="shared" si="33"/>
        <v>3.4560798667371273E-11</v>
      </c>
      <c r="DO48" s="362">
        <f t="shared" si="33"/>
        <v>9.0949470177292824E-12</v>
      </c>
      <c r="DP48" s="362">
        <f t="shared" si="33"/>
        <v>-7.0940586738288403E-11</v>
      </c>
      <c r="DQ48" s="362">
        <f t="shared" si="33"/>
        <v>3.092281986027956E-11</v>
      </c>
      <c r="DR48" s="362">
        <f t="shared" si="33"/>
        <v>-4.9112713895738125E-11</v>
      </c>
      <c r="DS48" s="362">
        <f t="shared" si="33"/>
        <v>8.1854523159563541E-11</v>
      </c>
      <c r="DT48" s="364">
        <f t="shared" si="33"/>
        <v>-8.1854523159563541E-11</v>
      </c>
      <c r="DU48" s="365">
        <f t="shared" si="29"/>
        <v>0</v>
      </c>
      <c r="DV48" s="365">
        <f t="shared" si="29"/>
        <v>7.2759576141834259E-12</v>
      </c>
      <c r="DW48" s="365">
        <f t="shared" si="29"/>
        <v>-2.1827872842550278E-11</v>
      </c>
      <c r="DX48" s="365">
        <f t="shared" si="29"/>
        <v>1.546140993013978E-11</v>
      </c>
      <c r="DY48" s="365">
        <f t="shared" si="29"/>
        <v>-2.5465851649641991E-11</v>
      </c>
      <c r="DZ48" s="365">
        <f t="shared" si="29"/>
        <v>9.0949470177292824E-12</v>
      </c>
      <c r="EA48" s="365">
        <f t="shared" si="29"/>
        <v>3.637978807091713E-12</v>
      </c>
      <c r="EB48" s="365">
        <f t="shared" si="29"/>
        <v>1.8189894035458565E-11</v>
      </c>
      <c r="EC48" s="365">
        <f t="shared" si="29"/>
        <v>1.6370904631912708E-11</v>
      </c>
      <c r="ED48" s="366">
        <f t="shared" si="29"/>
        <v>-6.184563972055912E-11</v>
      </c>
    </row>
    <row r="49" spans="2:134">
      <c r="B49" s="281" t="s">
        <v>120</v>
      </c>
      <c r="C49" s="356"/>
      <c r="D49" s="356"/>
      <c r="E49" s="356">
        <v>0</v>
      </c>
      <c r="F49" s="356">
        <f>E50</f>
        <v>0</v>
      </c>
      <c r="G49" s="356">
        <f t="shared" ref="G49:BR49" si="34">F50</f>
        <v>0</v>
      </c>
      <c r="H49" s="356">
        <f t="shared" si="34"/>
        <v>0</v>
      </c>
      <c r="I49" s="356">
        <f t="shared" si="34"/>
        <v>0</v>
      </c>
      <c r="J49" s="356">
        <f t="shared" si="34"/>
        <v>0</v>
      </c>
      <c r="K49" s="356">
        <f t="shared" si="34"/>
        <v>0</v>
      </c>
      <c r="L49" s="356">
        <f t="shared" si="34"/>
        <v>0</v>
      </c>
      <c r="M49" s="356">
        <f t="shared" si="34"/>
        <v>0</v>
      </c>
      <c r="N49" s="356">
        <f t="shared" si="34"/>
        <v>0</v>
      </c>
      <c r="O49" s="356">
        <f t="shared" si="34"/>
        <v>0</v>
      </c>
      <c r="P49" s="357">
        <f t="shared" si="34"/>
        <v>0</v>
      </c>
      <c r="Q49" s="356">
        <f t="shared" si="34"/>
        <v>0</v>
      </c>
      <c r="R49" s="356">
        <f t="shared" si="34"/>
        <v>7.2759576141834259E-12</v>
      </c>
      <c r="S49" s="356">
        <f t="shared" si="34"/>
        <v>7.2759576141834259E-12</v>
      </c>
      <c r="T49" s="356">
        <f t="shared" si="34"/>
        <v>7.2759576141834259E-12</v>
      </c>
      <c r="U49" s="356">
        <f t="shared" si="34"/>
        <v>7.2759576141834259E-12</v>
      </c>
      <c r="V49" s="356">
        <f t="shared" si="34"/>
        <v>7.2759576141834259E-12</v>
      </c>
      <c r="W49" s="356">
        <f t="shared" si="34"/>
        <v>7.2759576141834259E-12</v>
      </c>
      <c r="X49" s="356">
        <f t="shared" si="34"/>
        <v>7.2759576141834259E-12</v>
      </c>
      <c r="Y49" s="356">
        <f t="shared" si="34"/>
        <v>7.2759576141834259E-12</v>
      </c>
      <c r="Z49" s="356">
        <f t="shared" si="34"/>
        <v>7.2759576141834259E-12</v>
      </c>
      <c r="AA49" s="356">
        <f t="shared" si="34"/>
        <v>7.2759576141834259E-12</v>
      </c>
      <c r="AB49" s="357">
        <f t="shared" si="34"/>
        <v>7.2759576141834259E-12</v>
      </c>
      <c r="AC49" s="356">
        <f t="shared" si="34"/>
        <v>7.2759576141834259E-12</v>
      </c>
      <c r="AD49" s="356">
        <f t="shared" si="34"/>
        <v>7.2759576141834259E-12</v>
      </c>
      <c r="AE49" s="356">
        <f t="shared" si="34"/>
        <v>7.2759576141834259E-12</v>
      </c>
      <c r="AF49" s="356">
        <f t="shared" si="34"/>
        <v>-1.2732925824820995E-11</v>
      </c>
      <c r="AG49" s="356">
        <f t="shared" si="34"/>
        <v>1.2732925824820995E-11</v>
      </c>
      <c r="AH49" s="356">
        <f t="shared" si="34"/>
        <v>1.2732925824820995E-11</v>
      </c>
      <c r="AI49" s="356">
        <f t="shared" si="34"/>
        <v>9.0949470177292824E-13</v>
      </c>
      <c r="AJ49" s="356">
        <f t="shared" si="34"/>
        <v>-2.7284841053187847E-12</v>
      </c>
      <c r="AK49" s="356">
        <f t="shared" si="34"/>
        <v>6.3664629124104977E-12</v>
      </c>
      <c r="AL49" s="356">
        <f t="shared" si="34"/>
        <v>6.3664629124104977E-12</v>
      </c>
      <c r="AM49" s="356">
        <f t="shared" si="34"/>
        <v>-1.0004441719502211E-11</v>
      </c>
      <c r="AN49" s="357">
        <f t="shared" si="34"/>
        <v>-1.4551915228366852E-11</v>
      </c>
      <c r="AO49" s="356">
        <f t="shared" si="34"/>
        <v>-1.4551915228366852E-11</v>
      </c>
      <c r="AP49" s="356">
        <f t="shared" si="34"/>
        <v>-8.1854523159563541E-12</v>
      </c>
      <c r="AQ49" s="356">
        <f t="shared" si="34"/>
        <v>1.3642420526593924E-11</v>
      </c>
      <c r="AR49" s="356">
        <f t="shared" si="34"/>
        <v>-4.5474735088646412E-12</v>
      </c>
      <c r="AS49" s="356">
        <f t="shared" si="34"/>
        <v>-1.0004441719502211E-11</v>
      </c>
      <c r="AT49" s="356">
        <f t="shared" si="34"/>
        <v>9.0949470177292824E-13</v>
      </c>
      <c r="AU49" s="356">
        <f t="shared" si="34"/>
        <v>-2.7284841053187847E-12</v>
      </c>
      <c r="AV49" s="356">
        <f t="shared" si="34"/>
        <v>-6.3664629124104977E-12</v>
      </c>
      <c r="AW49" s="356">
        <f t="shared" si="34"/>
        <v>-2.7284841053187847E-12</v>
      </c>
      <c r="AX49" s="356">
        <f t="shared" si="34"/>
        <v>1.0913936421275139E-11</v>
      </c>
      <c r="AY49" s="356">
        <f t="shared" si="34"/>
        <v>-1.0913936421275139E-11</v>
      </c>
      <c r="AZ49" s="357">
        <f t="shared" si="34"/>
        <v>1.546140993013978E-11</v>
      </c>
      <c r="BA49" s="356">
        <f t="shared" si="34"/>
        <v>9.0949470177292824E-13</v>
      </c>
      <c r="BB49" s="356">
        <f t="shared" si="34"/>
        <v>-1.1823431123048067E-11</v>
      </c>
      <c r="BC49" s="356">
        <f t="shared" si="34"/>
        <v>-1.1823431123048067E-11</v>
      </c>
      <c r="BD49" s="356">
        <f t="shared" si="34"/>
        <v>-9.0949470177292824E-13</v>
      </c>
      <c r="BE49" s="356">
        <f t="shared" si="34"/>
        <v>-1.6370904631912708E-11</v>
      </c>
      <c r="BF49" s="356">
        <f t="shared" si="34"/>
        <v>1.0913936421275139E-11</v>
      </c>
      <c r="BG49" s="356">
        <f t="shared" si="34"/>
        <v>-5.4569682106375694E-12</v>
      </c>
      <c r="BH49" s="356">
        <f t="shared" si="34"/>
        <v>2.8194335754960775E-11</v>
      </c>
      <c r="BI49" s="356">
        <f t="shared" si="34"/>
        <v>1.3642420526593924E-11</v>
      </c>
      <c r="BJ49" s="356">
        <f t="shared" si="34"/>
        <v>2.7284841053187847E-11</v>
      </c>
      <c r="BK49" s="356">
        <f t="shared" si="34"/>
        <v>-1.0913936421275139E-11</v>
      </c>
      <c r="BL49" s="357">
        <f t="shared" si="34"/>
        <v>2.2737367544323206E-11</v>
      </c>
      <c r="BM49" s="356">
        <f t="shared" si="34"/>
        <v>-2.4556356947869062E-11</v>
      </c>
      <c r="BN49" s="356">
        <f t="shared" si="34"/>
        <v>-1.2732925824820995E-11</v>
      </c>
      <c r="BO49" s="356">
        <f t="shared" si="34"/>
        <v>8.1854523159563541E-12</v>
      </c>
      <c r="BP49" s="356">
        <f t="shared" si="34"/>
        <v>-1.3642420526593924E-11</v>
      </c>
      <c r="BQ49" s="356">
        <f t="shared" si="34"/>
        <v>7.2759576141834259E-12</v>
      </c>
      <c r="BR49" s="356">
        <f t="shared" si="34"/>
        <v>1.7280399333685637E-11</v>
      </c>
      <c r="BS49" s="356">
        <f t="shared" ref="BS49:DT49" si="35">BR50</f>
        <v>-1.0004441719502211E-11</v>
      </c>
      <c r="BT49" s="356">
        <f t="shared" si="35"/>
        <v>2.7284841053187847E-11</v>
      </c>
      <c r="BU49" s="356">
        <f t="shared" si="35"/>
        <v>-9.0949470177292824E-13</v>
      </c>
      <c r="BV49" s="356">
        <f t="shared" si="35"/>
        <v>-9.0949470177292824E-13</v>
      </c>
      <c r="BW49" s="356">
        <f t="shared" si="35"/>
        <v>-1.0913936421275139E-11</v>
      </c>
      <c r="BX49" s="357">
        <f t="shared" si="35"/>
        <v>2.8194335754960775E-11</v>
      </c>
      <c r="BY49" s="356">
        <f t="shared" si="35"/>
        <v>-1.546140993013978E-11</v>
      </c>
      <c r="BZ49" s="356">
        <f t="shared" si="35"/>
        <v>-8.1854523159563541E-12</v>
      </c>
      <c r="CA49" s="356">
        <f t="shared" si="35"/>
        <v>2.2737367544323206E-11</v>
      </c>
      <c r="CB49" s="356">
        <f t="shared" si="35"/>
        <v>1.1823431123048067E-11</v>
      </c>
      <c r="CC49" s="356">
        <f t="shared" si="35"/>
        <v>-1.0004441719502211E-11</v>
      </c>
      <c r="CD49" s="356">
        <f t="shared" si="35"/>
        <v>-2.0918378140777349E-11</v>
      </c>
      <c r="CE49" s="356">
        <f t="shared" si="35"/>
        <v>1.546140993013978E-11</v>
      </c>
      <c r="CF49" s="356">
        <f t="shared" si="35"/>
        <v>2.7284841053187847E-12</v>
      </c>
      <c r="CG49" s="356">
        <f t="shared" si="35"/>
        <v>1.9099388737231493E-11</v>
      </c>
      <c r="CH49" s="356">
        <f t="shared" si="35"/>
        <v>-2.6375346351414919E-11</v>
      </c>
      <c r="CI49" s="356">
        <f t="shared" si="35"/>
        <v>-2.2737367544323206E-11</v>
      </c>
      <c r="CJ49" s="357">
        <f t="shared" si="35"/>
        <v>4.5474735088646412E-12</v>
      </c>
      <c r="CK49" s="356">
        <f t="shared" si="35"/>
        <v>-1.1823431123048067E-11</v>
      </c>
      <c r="CL49" s="356">
        <f t="shared" si="35"/>
        <v>-2.7284841053187847E-12</v>
      </c>
      <c r="CM49" s="356">
        <f t="shared" si="35"/>
        <v>1.0004441719502211E-11</v>
      </c>
      <c r="CN49" s="356">
        <f t="shared" si="35"/>
        <v>1.0004441719502211E-11</v>
      </c>
      <c r="CO49" s="356">
        <f t="shared" si="35"/>
        <v>1.546140993013978E-11</v>
      </c>
      <c r="CP49" s="356">
        <f t="shared" si="35"/>
        <v>2.6375346351414919E-11</v>
      </c>
      <c r="CQ49" s="356">
        <f t="shared" si="35"/>
        <v>2.0918378140777349E-11</v>
      </c>
      <c r="CR49" s="356">
        <f t="shared" si="35"/>
        <v>-1.546140993013978E-11</v>
      </c>
      <c r="CS49" s="356">
        <f t="shared" si="35"/>
        <v>-1.546140993013978E-11</v>
      </c>
      <c r="CT49" s="356">
        <f t="shared" si="35"/>
        <v>1.9099388737231493E-11</v>
      </c>
      <c r="CU49" s="356">
        <f t="shared" si="35"/>
        <v>-1.1823431123048067E-11</v>
      </c>
      <c r="CV49" s="357">
        <f t="shared" si="35"/>
        <v>1.546140993013978E-11</v>
      </c>
      <c r="CW49" s="356">
        <f t="shared" si="35"/>
        <v>6.3664629124104977E-12</v>
      </c>
      <c r="CX49" s="356">
        <f t="shared" si="35"/>
        <v>-2.0918378140777349E-11</v>
      </c>
      <c r="CY49" s="356">
        <f t="shared" si="35"/>
        <v>1.0004441719502211E-11</v>
      </c>
      <c r="CZ49" s="356">
        <f t="shared" si="35"/>
        <v>2.6375346351414919E-11</v>
      </c>
      <c r="DA49" s="356">
        <f t="shared" si="35"/>
        <v>1.0004441719502211E-11</v>
      </c>
      <c r="DB49" s="356">
        <f t="shared" si="35"/>
        <v>-1.1823431123048067E-11</v>
      </c>
      <c r="DC49" s="356">
        <f t="shared" si="35"/>
        <v>8.1854523159563541E-12</v>
      </c>
      <c r="DD49" s="356">
        <f t="shared" si="35"/>
        <v>2.2737367544323206E-11</v>
      </c>
      <c r="DE49" s="356">
        <f t="shared" si="35"/>
        <v>-1.9099388737231493E-11</v>
      </c>
      <c r="DF49" s="356">
        <f t="shared" si="35"/>
        <v>4.5474735088646412E-12</v>
      </c>
      <c r="DG49" s="356">
        <f t="shared" si="35"/>
        <v>4.5474735088646412E-12</v>
      </c>
      <c r="DH49" s="357">
        <f t="shared" si="35"/>
        <v>-8.1854523159563541E-12</v>
      </c>
      <c r="DI49" s="356">
        <f t="shared" si="35"/>
        <v>2.2737367544323206E-11</v>
      </c>
      <c r="DJ49" s="356">
        <f t="shared" si="35"/>
        <v>6.3664629124104977E-12</v>
      </c>
      <c r="DK49" s="356">
        <f t="shared" si="35"/>
        <v>6.3664629124104977E-12</v>
      </c>
      <c r="DL49" s="356">
        <f t="shared" si="35"/>
        <v>-2.8194335754960775E-11</v>
      </c>
      <c r="DM49" s="356">
        <f t="shared" si="35"/>
        <v>-1.3642420526593924E-11</v>
      </c>
      <c r="DN49" s="356">
        <f t="shared" si="35"/>
        <v>6.3664629124104977E-12</v>
      </c>
      <c r="DO49" s="356">
        <f t="shared" si="35"/>
        <v>4.0927261579781771E-11</v>
      </c>
      <c r="DP49" s="356">
        <f t="shared" si="35"/>
        <v>5.0022208597511053E-11</v>
      </c>
      <c r="DQ49" s="356">
        <f t="shared" si="35"/>
        <v>-2.0918378140777349E-11</v>
      </c>
      <c r="DR49" s="356">
        <f t="shared" si="35"/>
        <v>1.0004441719502211E-11</v>
      </c>
      <c r="DS49" s="356">
        <f t="shared" si="35"/>
        <v>-3.9108272176235914E-11</v>
      </c>
      <c r="DT49" s="358">
        <f t="shared" si="35"/>
        <v>4.2746250983327627E-11</v>
      </c>
      <c r="DU49" s="359">
        <f t="shared" ref="DU49:ED50" si="36">SUMIF($E$22:$DT$22,DU$24,$E49:$DT49)</f>
        <v>0</v>
      </c>
      <c r="DV49" s="359">
        <f t="shared" si="36"/>
        <v>7.2759576141834259E-12</v>
      </c>
      <c r="DW49" s="359">
        <f t="shared" si="36"/>
        <v>-1.4551915228366852E-11</v>
      </c>
      <c r="DX49" s="359">
        <f t="shared" si="36"/>
        <v>1.546140993013978E-11</v>
      </c>
      <c r="DY49" s="359">
        <f t="shared" si="36"/>
        <v>2.2737367544323206E-11</v>
      </c>
      <c r="DZ49" s="359">
        <f t="shared" si="36"/>
        <v>2.8194335754960775E-11</v>
      </c>
      <c r="EA49" s="359">
        <f t="shared" si="36"/>
        <v>4.5474735088646412E-12</v>
      </c>
      <c r="EB49" s="359">
        <f t="shared" si="36"/>
        <v>1.546140993013978E-11</v>
      </c>
      <c r="EC49" s="359">
        <f t="shared" si="36"/>
        <v>-8.1854523159563541E-12</v>
      </c>
      <c r="ED49" s="360">
        <f t="shared" si="36"/>
        <v>4.2746250983327627E-11</v>
      </c>
    </row>
    <row r="50" spans="2:134" ht="15.75" thickBot="1">
      <c r="B50" s="322" t="s">
        <v>103</v>
      </c>
      <c r="C50" s="367"/>
      <c r="D50" s="367"/>
      <c r="E50" s="367">
        <f>E48+E49</f>
        <v>0</v>
      </c>
      <c r="F50" s="367">
        <f>F48+F49</f>
        <v>0</v>
      </c>
      <c r="G50" s="367">
        <f t="shared" ref="G50:BR50" si="37">G48+G49</f>
        <v>0</v>
      </c>
      <c r="H50" s="367">
        <f t="shared" si="37"/>
        <v>0</v>
      </c>
      <c r="I50" s="367">
        <f t="shared" si="37"/>
        <v>0</v>
      </c>
      <c r="J50" s="367">
        <f t="shared" si="37"/>
        <v>0</v>
      </c>
      <c r="K50" s="367">
        <f t="shared" si="37"/>
        <v>0</v>
      </c>
      <c r="L50" s="367">
        <f t="shared" si="37"/>
        <v>0</v>
      </c>
      <c r="M50" s="367">
        <f t="shared" si="37"/>
        <v>0</v>
      </c>
      <c r="N50" s="367">
        <f t="shared" si="37"/>
        <v>0</v>
      </c>
      <c r="O50" s="367">
        <f t="shared" si="37"/>
        <v>0</v>
      </c>
      <c r="P50" s="368">
        <f t="shared" si="37"/>
        <v>0</v>
      </c>
      <c r="Q50" s="367">
        <f t="shared" si="37"/>
        <v>7.2759576141834259E-12</v>
      </c>
      <c r="R50" s="367">
        <f t="shared" si="37"/>
        <v>7.2759576141834259E-12</v>
      </c>
      <c r="S50" s="367">
        <f t="shared" si="37"/>
        <v>7.2759576141834259E-12</v>
      </c>
      <c r="T50" s="367">
        <f t="shared" si="37"/>
        <v>7.2759576141834259E-12</v>
      </c>
      <c r="U50" s="367">
        <f t="shared" si="37"/>
        <v>7.2759576141834259E-12</v>
      </c>
      <c r="V50" s="367">
        <f t="shared" si="37"/>
        <v>7.2759576141834259E-12</v>
      </c>
      <c r="W50" s="367">
        <f t="shared" si="37"/>
        <v>7.2759576141834259E-12</v>
      </c>
      <c r="X50" s="367">
        <f t="shared" si="37"/>
        <v>7.2759576141834259E-12</v>
      </c>
      <c r="Y50" s="367">
        <f t="shared" si="37"/>
        <v>7.2759576141834259E-12</v>
      </c>
      <c r="Z50" s="367">
        <f t="shared" si="37"/>
        <v>7.2759576141834259E-12</v>
      </c>
      <c r="AA50" s="367">
        <f t="shared" si="37"/>
        <v>7.2759576141834259E-12</v>
      </c>
      <c r="AB50" s="368">
        <f t="shared" si="37"/>
        <v>7.2759576141834259E-12</v>
      </c>
      <c r="AC50" s="367">
        <f t="shared" si="37"/>
        <v>7.2759576141834259E-12</v>
      </c>
      <c r="AD50" s="367">
        <f t="shared" si="37"/>
        <v>7.2759576141834259E-12</v>
      </c>
      <c r="AE50" s="367">
        <f t="shared" si="37"/>
        <v>-1.2732925824820995E-11</v>
      </c>
      <c r="AF50" s="367">
        <f t="shared" si="37"/>
        <v>1.2732925824820995E-11</v>
      </c>
      <c r="AG50" s="367">
        <f t="shared" si="37"/>
        <v>1.2732925824820995E-11</v>
      </c>
      <c r="AH50" s="367">
        <f t="shared" si="37"/>
        <v>9.0949470177292824E-13</v>
      </c>
      <c r="AI50" s="367">
        <f t="shared" si="37"/>
        <v>-2.7284841053187847E-12</v>
      </c>
      <c r="AJ50" s="367">
        <f t="shared" si="37"/>
        <v>6.3664629124104977E-12</v>
      </c>
      <c r="AK50" s="367">
        <f t="shared" si="37"/>
        <v>6.3664629124104977E-12</v>
      </c>
      <c r="AL50" s="367">
        <f t="shared" si="37"/>
        <v>-1.0004441719502211E-11</v>
      </c>
      <c r="AM50" s="367">
        <f t="shared" si="37"/>
        <v>-1.4551915228366852E-11</v>
      </c>
      <c r="AN50" s="368">
        <f t="shared" si="37"/>
        <v>-1.4551915228366852E-11</v>
      </c>
      <c r="AO50" s="367">
        <f t="shared" si="37"/>
        <v>-8.1854523159563541E-12</v>
      </c>
      <c r="AP50" s="367">
        <f t="shared" si="37"/>
        <v>1.3642420526593924E-11</v>
      </c>
      <c r="AQ50" s="367">
        <f t="shared" si="37"/>
        <v>-4.5474735088646412E-12</v>
      </c>
      <c r="AR50" s="367">
        <f t="shared" si="37"/>
        <v>-1.0004441719502211E-11</v>
      </c>
      <c r="AS50" s="367">
        <f t="shared" si="37"/>
        <v>9.0949470177292824E-13</v>
      </c>
      <c r="AT50" s="367">
        <f t="shared" si="37"/>
        <v>-2.7284841053187847E-12</v>
      </c>
      <c r="AU50" s="367">
        <f t="shared" si="37"/>
        <v>-6.3664629124104977E-12</v>
      </c>
      <c r="AV50" s="367">
        <f t="shared" si="37"/>
        <v>-2.7284841053187847E-12</v>
      </c>
      <c r="AW50" s="367">
        <f t="shared" si="37"/>
        <v>1.0913936421275139E-11</v>
      </c>
      <c r="AX50" s="367">
        <f t="shared" si="37"/>
        <v>-1.0913936421275139E-11</v>
      </c>
      <c r="AY50" s="367">
        <f t="shared" si="37"/>
        <v>1.546140993013978E-11</v>
      </c>
      <c r="AZ50" s="368">
        <f t="shared" si="37"/>
        <v>9.0949470177292824E-13</v>
      </c>
      <c r="BA50" s="367">
        <f t="shared" si="37"/>
        <v>-1.1823431123048067E-11</v>
      </c>
      <c r="BB50" s="367">
        <f t="shared" si="37"/>
        <v>-1.1823431123048067E-11</v>
      </c>
      <c r="BC50" s="367">
        <f t="shared" si="37"/>
        <v>-9.0949470177292824E-13</v>
      </c>
      <c r="BD50" s="367">
        <f t="shared" si="37"/>
        <v>-1.6370904631912708E-11</v>
      </c>
      <c r="BE50" s="367">
        <f t="shared" si="37"/>
        <v>1.0913936421275139E-11</v>
      </c>
      <c r="BF50" s="367">
        <f t="shared" si="37"/>
        <v>-5.4569682106375694E-12</v>
      </c>
      <c r="BG50" s="367">
        <f t="shared" si="37"/>
        <v>2.8194335754960775E-11</v>
      </c>
      <c r="BH50" s="367">
        <f t="shared" si="37"/>
        <v>1.3642420526593924E-11</v>
      </c>
      <c r="BI50" s="367">
        <f t="shared" si="37"/>
        <v>2.7284841053187847E-11</v>
      </c>
      <c r="BJ50" s="367">
        <f t="shared" si="37"/>
        <v>-1.0913936421275139E-11</v>
      </c>
      <c r="BK50" s="367">
        <f t="shared" si="37"/>
        <v>2.2737367544323206E-11</v>
      </c>
      <c r="BL50" s="368">
        <f t="shared" si="37"/>
        <v>-2.4556356947869062E-11</v>
      </c>
      <c r="BM50" s="367">
        <f t="shared" si="37"/>
        <v>-1.2732925824820995E-11</v>
      </c>
      <c r="BN50" s="367">
        <f t="shared" si="37"/>
        <v>8.1854523159563541E-12</v>
      </c>
      <c r="BO50" s="367">
        <f t="shared" si="37"/>
        <v>-1.3642420526593924E-11</v>
      </c>
      <c r="BP50" s="367">
        <f t="shared" si="37"/>
        <v>7.2759576141834259E-12</v>
      </c>
      <c r="BQ50" s="367">
        <f t="shared" si="37"/>
        <v>1.7280399333685637E-11</v>
      </c>
      <c r="BR50" s="367">
        <f t="shared" si="37"/>
        <v>-1.0004441719502211E-11</v>
      </c>
      <c r="BS50" s="367">
        <f t="shared" ref="BS50:DT50" si="38">BS48+BS49</f>
        <v>2.7284841053187847E-11</v>
      </c>
      <c r="BT50" s="367">
        <f t="shared" si="38"/>
        <v>-9.0949470177292824E-13</v>
      </c>
      <c r="BU50" s="367">
        <f t="shared" si="38"/>
        <v>-9.0949470177292824E-13</v>
      </c>
      <c r="BV50" s="367">
        <f t="shared" si="38"/>
        <v>-1.0913936421275139E-11</v>
      </c>
      <c r="BW50" s="367">
        <f t="shared" si="38"/>
        <v>2.8194335754960775E-11</v>
      </c>
      <c r="BX50" s="368">
        <f t="shared" si="38"/>
        <v>-1.546140993013978E-11</v>
      </c>
      <c r="BY50" s="367">
        <f t="shared" si="38"/>
        <v>-8.1854523159563541E-12</v>
      </c>
      <c r="BZ50" s="367">
        <f t="shared" si="38"/>
        <v>2.2737367544323206E-11</v>
      </c>
      <c r="CA50" s="367">
        <f t="shared" si="38"/>
        <v>1.1823431123048067E-11</v>
      </c>
      <c r="CB50" s="367">
        <f t="shared" si="38"/>
        <v>-1.0004441719502211E-11</v>
      </c>
      <c r="CC50" s="367">
        <f t="shared" si="38"/>
        <v>-2.0918378140777349E-11</v>
      </c>
      <c r="CD50" s="367">
        <f t="shared" si="38"/>
        <v>1.546140993013978E-11</v>
      </c>
      <c r="CE50" s="367">
        <f t="shared" si="38"/>
        <v>2.7284841053187847E-12</v>
      </c>
      <c r="CF50" s="367">
        <f t="shared" si="38"/>
        <v>1.9099388737231493E-11</v>
      </c>
      <c r="CG50" s="367">
        <f t="shared" si="38"/>
        <v>-2.6375346351414919E-11</v>
      </c>
      <c r="CH50" s="367">
        <f t="shared" si="38"/>
        <v>-2.2737367544323206E-11</v>
      </c>
      <c r="CI50" s="367">
        <f t="shared" si="38"/>
        <v>4.5474735088646412E-12</v>
      </c>
      <c r="CJ50" s="368">
        <f t="shared" si="38"/>
        <v>-1.1823431123048067E-11</v>
      </c>
      <c r="CK50" s="367">
        <f t="shared" si="38"/>
        <v>-2.7284841053187847E-12</v>
      </c>
      <c r="CL50" s="367">
        <f t="shared" si="38"/>
        <v>1.0004441719502211E-11</v>
      </c>
      <c r="CM50" s="367">
        <f t="shared" si="38"/>
        <v>1.0004441719502211E-11</v>
      </c>
      <c r="CN50" s="367">
        <f t="shared" si="38"/>
        <v>1.546140993013978E-11</v>
      </c>
      <c r="CO50" s="367">
        <f t="shared" si="38"/>
        <v>2.6375346351414919E-11</v>
      </c>
      <c r="CP50" s="367">
        <f t="shared" si="38"/>
        <v>2.0918378140777349E-11</v>
      </c>
      <c r="CQ50" s="367">
        <f t="shared" si="38"/>
        <v>-1.546140993013978E-11</v>
      </c>
      <c r="CR50" s="367">
        <f t="shared" si="38"/>
        <v>-1.546140993013978E-11</v>
      </c>
      <c r="CS50" s="367">
        <f t="shared" si="38"/>
        <v>1.9099388737231493E-11</v>
      </c>
      <c r="CT50" s="367">
        <f t="shared" si="38"/>
        <v>-1.1823431123048067E-11</v>
      </c>
      <c r="CU50" s="367">
        <f t="shared" si="38"/>
        <v>1.546140993013978E-11</v>
      </c>
      <c r="CV50" s="368">
        <f t="shared" si="38"/>
        <v>6.3664629124104977E-12</v>
      </c>
      <c r="CW50" s="367">
        <f t="shared" si="38"/>
        <v>-2.0918378140777349E-11</v>
      </c>
      <c r="CX50" s="367">
        <f t="shared" si="38"/>
        <v>1.0004441719502211E-11</v>
      </c>
      <c r="CY50" s="367">
        <f t="shared" si="38"/>
        <v>2.6375346351414919E-11</v>
      </c>
      <c r="CZ50" s="367">
        <f t="shared" si="38"/>
        <v>1.0004441719502211E-11</v>
      </c>
      <c r="DA50" s="367">
        <f t="shared" si="38"/>
        <v>-1.1823431123048067E-11</v>
      </c>
      <c r="DB50" s="367">
        <f t="shared" si="38"/>
        <v>8.1854523159563541E-12</v>
      </c>
      <c r="DC50" s="367">
        <f t="shared" si="38"/>
        <v>2.2737367544323206E-11</v>
      </c>
      <c r="DD50" s="367">
        <f t="shared" si="38"/>
        <v>-1.9099388737231493E-11</v>
      </c>
      <c r="DE50" s="367">
        <f t="shared" si="38"/>
        <v>4.5474735088646412E-12</v>
      </c>
      <c r="DF50" s="367">
        <f t="shared" si="38"/>
        <v>4.5474735088646412E-12</v>
      </c>
      <c r="DG50" s="367">
        <f t="shared" si="38"/>
        <v>-8.1854523159563541E-12</v>
      </c>
      <c r="DH50" s="368">
        <f t="shared" si="38"/>
        <v>2.2737367544323206E-11</v>
      </c>
      <c r="DI50" s="367">
        <f t="shared" si="38"/>
        <v>6.3664629124104977E-12</v>
      </c>
      <c r="DJ50" s="367">
        <f t="shared" si="38"/>
        <v>6.3664629124104977E-12</v>
      </c>
      <c r="DK50" s="367">
        <f t="shared" si="38"/>
        <v>-2.8194335754960775E-11</v>
      </c>
      <c r="DL50" s="367">
        <f t="shared" si="38"/>
        <v>-1.3642420526593924E-11</v>
      </c>
      <c r="DM50" s="367">
        <f t="shared" si="38"/>
        <v>6.3664629124104977E-12</v>
      </c>
      <c r="DN50" s="367">
        <f t="shared" si="38"/>
        <v>4.0927261579781771E-11</v>
      </c>
      <c r="DO50" s="367">
        <f t="shared" si="38"/>
        <v>5.0022208597511053E-11</v>
      </c>
      <c r="DP50" s="367">
        <f t="shared" si="38"/>
        <v>-2.0918378140777349E-11</v>
      </c>
      <c r="DQ50" s="367">
        <f t="shared" si="38"/>
        <v>1.0004441719502211E-11</v>
      </c>
      <c r="DR50" s="367">
        <f t="shared" si="38"/>
        <v>-3.9108272176235914E-11</v>
      </c>
      <c r="DS50" s="367">
        <f t="shared" si="38"/>
        <v>4.2746250983327627E-11</v>
      </c>
      <c r="DT50" s="369">
        <f t="shared" si="38"/>
        <v>-3.9108272176235914E-11</v>
      </c>
      <c r="DU50" s="370">
        <f t="shared" si="36"/>
        <v>0</v>
      </c>
      <c r="DV50" s="370">
        <f t="shared" si="36"/>
        <v>7.2759576141834259E-12</v>
      </c>
      <c r="DW50" s="370">
        <f t="shared" si="36"/>
        <v>-1.4551915228366852E-11</v>
      </c>
      <c r="DX50" s="370">
        <f t="shared" si="36"/>
        <v>9.0949470177292824E-13</v>
      </c>
      <c r="DY50" s="370">
        <f t="shared" si="36"/>
        <v>-2.4556356947869062E-11</v>
      </c>
      <c r="DZ50" s="370">
        <f t="shared" si="36"/>
        <v>-1.546140993013978E-11</v>
      </c>
      <c r="EA50" s="370">
        <f t="shared" si="36"/>
        <v>-1.1823431123048067E-11</v>
      </c>
      <c r="EB50" s="370">
        <f t="shared" si="36"/>
        <v>6.3664629124104977E-12</v>
      </c>
      <c r="EC50" s="370">
        <f t="shared" si="36"/>
        <v>2.2737367544323206E-11</v>
      </c>
      <c r="ED50" s="371">
        <f t="shared" si="36"/>
        <v>-3.9108272176235914E-11</v>
      </c>
    </row>
    <row r="51" spans="2:134" ht="15.75" thickTop="1">
      <c r="B51" s="255"/>
    </row>
  </sheetData>
  <pageMargins left="0.7" right="0.7" top="0.75" bottom="0.75" header="0.3" footer="0.3"/>
  <pageSetup scale="34"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AB93-7FAD-45F6-87B0-43C81AB9BEF1}">
  <sheetPr>
    <pageSetUpPr fitToPage="1"/>
  </sheetPr>
  <dimension ref="A10:ED74"/>
  <sheetViews>
    <sheetView showGridLines="0" zoomScale="85" zoomScaleNormal="85" workbookViewId="0">
      <pane xSplit="4" ySplit="29" topLeftCell="E63" activePane="bottomRight" state="frozen"/>
      <selection pane="bottomRight" activeCell="E26" sqref="E26"/>
      <selection pane="bottomLeft" activeCell="I28" sqref="I28"/>
      <selection pane="topRight" activeCell="I28" sqref="I28"/>
    </sheetView>
  </sheetViews>
  <sheetFormatPr defaultRowHeight="15" outlineLevelRow="1" outlineLevelCol="1"/>
  <cols>
    <col min="1" max="1" width="3.85546875" customWidth="1"/>
    <col min="2" max="2" width="3.28515625" customWidth="1"/>
    <col min="3" max="3" width="40.42578125" bestFit="1" customWidth="1"/>
    <col min="4" max="4" width="15.28515625" bestFit="1" customWidth="1"/>
    <col min="5" max="5" width="15.7109375" bestFit="1" customWidth="1"/>
    <col min="6" max="6" width="10.42578125" customWidth="1"/>
    <col min="7" max="7" width="11.5703125" bestFit="1" customWidth="1"/>
    <col min="8" max="14" width="11.28515625" bestFit="1" customWidth="1"/>
    <col min="15" max="16" width="10.42578125" customWidth="1"/>
    <col min="17" max="32" width="11.7109375" hidden="1" customWidth="1" outlineLevel="1"/>
    <col min="33" max="103" width="13.28515625" hidden="1" customWidth="1" outlineLevel="1"/>
    <col min="104" max="124" width="14.28515625" hidden="1" customWidth="1" outlineLevel="1"/>
    <col min="125" max="125" width="13.28515625" bestFit="1" customWidth="1" collapsed="1"/>
    <col min="126" max="134" width="13.28515625" bestFit="1" customWidth="1"/>
  </cols>
  <sheetData>
    <row r="10" spans="2:14" ht="17.25">
      <c r="B10" s="205" t="s">
        <v>121</v>
      </c>
    </row>
    <row r="11" spans="2:14" ht="18" customHeight="1">
      <c r="B11" s="1" t="s">
        <v>5</v>
      </c>
      <c r="C11" s="1"/>
      <c r="D11" s="1"/>
      <c r="E11" s="1"/>
      <c r="F11" s="1"/>
      <c r="G11" s="1"/>
      <c r="H11" s="1"/>
      <c r="I11" s="1"/>
      <c r="J11" s="1"/>
      <c r="K11" s="1"/>
      <c r="L11" s="1"/>
      <c r="M11" s="1"/>
      <c r="N11" s="1"/>
    </row>
    <row r="12" spans="2:14">
      <c r="B12" s="2"/>
      <c r="C12" s="3"/>
      <c r="D12" s="3" t="s">
        <v>6</v>
      </c>
      <c r="E12" s="3">
        <v>1</v>
      </c>
      <c r="F12" s="3">
        <f>E12+1</f>
        <v>2</v>
      </c>
      <c r="G12" s="3">
        <f t="shared" ref="G12:N12" si="0">F12+1</f>
        <v>3</v>
      </c>
      <c r="H12" s="3">
        <f t="shared" si="0"/>
        <v>4</v>
      </c>
      <c r="I12" s="3">
        <f t="shared" si="0"/>
        <v>5</v>
      </c>
      <c r="J12" s="3">
        <f t="shared" si="0"/>
        <v>6</v>
      </c>
      <c r="K12" s="3">
        <f t="shared" si="0"/>
        <v>7</v>
      </c>
      <c r="L12" s="3">
        <f t="shared" si="0"/>
        <v>8</v>
      </c>
      <c r="M12" s="3">
        <f t="shared" si="0"/>
        <v>9</v>
      </c>
      <c r="N12" s="4">
        <f t="shared" si="0"/>
        <v>10</v>
      </c>
    </row>
    <row r="13" spans="2:14">
      <c r="B13" s="5" t="s">
        <v>7</v>
      </c>
      <c r="E13" s="6">
        <f>DU31</f>
        <v>0.32337500000000002</v>
      </c>
      <c r="F13" s="7">
        <f t="shared" ref="F13:N13" si="1">DV31</f>
        <v>0.65500000000000003</v>
      </c>
      <c r="G13" s="7">
        <f t="shared" si="1"/>
        <v>2.1624999999999672E-2</v>
      </c>
      <c r="H13" s="7">
        <f t="shared" si="1"/>
        <v>0</v>
      </c>
      <c r="I13" s="8">
        <f t="shared" si="1"/>
        <v>0</v>
      </c>
      <c r="J13" s="8">
        <f t="shared" si="1"/>
        <v>0</v>
      </c>
      <c r="K13" s="8">
        <f t="shared" si="1"/>
        <v>0</v>
      </c>
      <c r="L13" s="8">
        <f t="shared" si="1"/>
        <v>0</v>
      </c>
      <c r="M13" s="8">
        <f t="shared" si="1"/>
        <v>0</v>
      </c>
      <c r="N13" s="9">
        <f t="shared" si="1"/>
        <v>0</v>
      </c>
    </row>
    <row r="14" spans="2:14">
      <c r="B14" s="5" t="s">
        <v>8</v>
      </c>
      <c r="E14" s="6">
        <f>DU30</f>
        <v>0.32337500000000002</v>
      </c>
      <c r="F14" s="7">
        <f t="shared" ref="F14:N14" si="2">DV30</f>
        <v>0.97837500000000033</v>
      </c>
      <c r="G14" s="7">
        <f t="shared" si="2"/>
        <v>1</v>
      </c>
      <c r="H14" s="7">
        <f t="shared" si="2"/>
        <v>1</v>
      </c>
      <c r="I14" s="8">
        <f t="shared" si="2"/>
        <v>1</v>
      </c>
      <c r="J14" s="8">
        <f t="shared" si="2"/>
        <v>1</v>
      </c>
      <c r="K14" s="8">
        <f t="shared" si="2"/>
        <v>1</v>
      </c>
      <c r="L14" s="8">
        <f t="shared" si="2"/>
        <v>1</v>
      </c>
      <c r="M14" s="8">
        <f t="shared" si="2"/>
        <v>1</v>
      </c>
      <c r="N14" s="9">
        <f t="shared" si="2"/>
        <v>1</v>
      </c>
    </row>
    <row r="15" spans="2:14">
      <c r="B15" s="5" t="s">
        <v>9</v>
      </c>
      <c r="E15" s="206">
        <f>DU33</f>
        <v>10.8</v>
      </c>
      <c r="F15" s="206">
        <f t="shared" ref="F15:N15" si="3">DV33</f>
        <v>29.699999999999992</v>
      </c>
      <c r="G15" s="206">
        <f t="shared" si="3"/>
        <v>37.799999999999969</v>
      </c>
      <c r="H15" s="206">
        <f t="shared" si="3"/>
        <v>37.799999999999969</v>
      </c>
      <c r="I15" s="206">
        <f t="shared" si="3"/>
        <v>37.799999999999969</v>
      </c>
      <c r="J15" s="206">
        <f t="shared" si="3"/>
        <v>37.799999999999969</v>
      </c>
      <c r="K15" s="206">
        <f t="shared" si="3"/>
        <v>37.799999999999969</v>
      </c>
      <c r="L15" s="206">
        <f t="shared" si="3"/>
        <v>37.799999999999969</v>
      </c>
      <c r="M15" s="206">
        <f t="shared" si="3"/>
        <v>37.799999999999969</v>
      </c>
      <c r="N15" s="207">
        <f t="shared" si="3"/>
        <v>37.799999999999969</v>
      </c>
    </row>
    <row r="16" spans="2:14">
      <c r="B16" s="5" t="s">
        <v>10</v>
      </c>
      <c r="E16" s="206">
        <f>DU35</f>
        <v>0</v>
      </c>
      <c r="F16" s="206">
        <f t="shared" ref="F16:N17" si="4">DV35</f>
        <v>0</v>
      </c>
      <c r="G16" s="206">
        <f t="shared" si="4"/>
        <v>0</v>
      </c>
      <c r="H16" s="206">
        <f t="shared" si="4"/>
        <v>0</v>
      </c>
      <c r="I16" s="206">
        <f t="shared" si="4"/>
        <v>0</v>
      </c>
      <c r="J16" s="206">
        <f t="shared" si="4"/>
        <v>0</v>
      </c>
      <c r="K16" s="206">
        <f t="shared" si="4"/>
        <v>0</v>
      </c>
      <c r="L16" s="206">
        <f t="shared" si="4"/>
        <v>0</v>
      </c>
      <c r="M16" s="206">
        <f t="shared" si="4"/>
        <v>0</v>
      </c>
      <c r="N16" s="207">
        <f t="shared" si="4"/>
        <v>0</v>
      </c>
    </row>
    <row r="17" spans="1:134" ht="5.25" customHeight="1">
      <c r="B17" s="5"/>
      <c r="E17" s="206">
        <f>DU36</f>
        <v>0</v>
      </c>
      <c r="F17" s="206">
        <f t="shared" si="4"/>
        <v>0</v>
      </c>
      <c r="G17" s="206">
        <f t="shared" si="4"/>
        <v>0</v>
      </c>
      <c r="H17" s="206">
        <f t="shared" si="4"/>
        <v>0</v>
      </c>
      <c r="I17" s="206">
        <f t="shared" si="4"/>
        <v>0</v>
      </c>
      <c r="J17" s="206">
        <f t="shared" si="4"/>
        <v>0</v>
      </c>
      <c r="K17" s="206">
        <f t="shared" si="4"/>
        <v>0</v>
      </c>
      <c r="L17" s="206">
        <f t="shared" si="4"/>
        <v>0</v>
      </c>
      <c r="M17" s="206">
        <f t="shared" si="4"/>
        <v>0</v>
      </c>
      <c r="N17" s="207">
        <f t="shared" si="4"/>
        <v>0</v>
      </c>
    </row>
    <row r="18" spans="1:134">
      <c r="B18" s="10" t="s">
        <v>11</v>
      </c>
      <c r="C18" s="11"/>
      <c r="D18" s="11"/>
      <c r="E18" s="208">
        <f>DU45</f>
        <v>2476.6560000000004</v>
      </c>
      <c r="F18" s="208">
        <f t="shared" ref="F18:N19" si="5">DV45</f>
        <v>19297.277999999998</v>
      </c>
      <c r="G18" s="208">
        <f t="shared" si="5"/>
        <v>31267.781999999985</v>
      </c>
      <c r="H18" s="208">
        <f t="shared" si="5"/>
        <v>34673.183999999965</v>
      </c>
      <c r="I18" s="208">
        <f t="shared" si="5"/>
        <v>34673.183999999965</v>
      </c>
      <c r="J18" s="208">
        <f t="shared" si="5"/>
        <v>34673.183999999965</v>
      </c>
      <c r="K18" s="208">
        <f t="shared" si="5"/>
        <v>34673.183999999965</v>
      </c>
      <c r="L18" s="208">
        <f t="shared" si="5"/>
        <v>34673.183999999965</v>
      </c>
      <c r="M18" s="208">
        <f t="shared" si="5"/>
        <v>34673.183999999965</v>
      </c>
      <c r="N18" s="209">
        <f t="shared" si="5"/>
        <v>34673.183999999965</v>
      </c>
    </row>
    <row r="19" spans="1:134">
      <c r="B19" s="210" t="s">
        <v>12</v>
      </c>
      <c r="C19" s="11"/>
      <c r="D19" s="11"/>
      <c r="E19" s="211">
        <f>DU46</f>
        <v>2476.6560000000004</v>
      </c>
      <c r="F19" s="211">
        <f t="shared" si="5"/>
        <v>19297.277999999998</v>
      </c>
      <c r="G19" s="211">
        <f t="shared" si="5"/>
        <v>31267.781999999985</v>
      </c>
      <c r="H19" s="211">
        <f t="shared" si="5"/>
        <v>34673.183999999965</v>
      </c>
      <c r="I19" s="211">
        <f t="shared" si="5"/>
        <v>34673.183999999965</v>
      </c>
      <c r="J19" s="211">
        <f t="shared" si="5"/>
        <v>34673.183999999965</v>
      </c>
      <c r="K19" s="211">
        <f t="shared" si="5"/>
        <v>34673.183999999965</v>
      </c>
      <c r="L19" s="211">
        <f t="shared" si="5"/>
        <v>34673.183999999965</v>
      </c>
      <c r="M19" s="211">
        <f t="shared" si="5"/>
        <v>34673.183999999965</v>
      </c>
      <c r="N19" s="212">
        <f t="shared" si="5"/>
        <v>34673.183999999965</v>
      </c>
    </row>
    <row r="20" spans="1:134">
      <c r="B20" s="213" t="s">
        <v>13</v>
      </c>
      <c r="C20" s="11"/>
      <c r="D20" s="11"/>
      <c r="E20" s="208">
        <f>DU53</f>
        <v>8455.4439999999977</v>
      </c>
      <c r="F20" s="208">
        <f t="shared" ref="F20:N21" si="6">DV53</f>
        <v>25125.871999999999</v>
      </c>
      <c r="G20" s="208">
        <f t="shared" si="6"/>
        <v>29437.727999999999</v>
      </c>
      <c r="H20" s="208">
        <f t="shared" si="6"/>
        <v>29507.819999999996</v>
      </c>
      <c r="I20" s="208">
        <f t="shared" si="6"/>
        <v>29507.819999999996</v>
      </c>
      <c r="J20" s="208">
        <f t="shared" si="6"/>
        <v>29507.819999999996</v>
      </c>
      <c r="K20" s="208">
        <f t="shared" si="6"/>
        <v>29507.819999999996</v>
      </c>
      <c r="L20" s="208">
        <f t="shared" si="6"/>
        <v>29507.819999999996</v>
      </c>
      <c r="M20" s="208">
        <f t="shared" si="6"/>
        <v>29507.819999999996</v>
      </c>
      <c r="N20" s="209">
        <f t="shared" si="6"/>
        <v>29507.819999999996</v>
      </c>
    </row>
    <row r="21" spans="1:134">
      <c r="B21" s="52" t="s">
        <v>14</v>
      </c>
      <c r="E21" s="214">
        <f>DU54</f>
        <v>-5978.7879999999968</v>
      </c>
      <c r="F21" s="214">
        <f t="shared" si="6"/>
        <v>-5828.594000000001</v>
      </c>
      <c r="G21" s="214">
        <f t="shared" si="6"/>
        <v>1830.0539999999855</v>
      </c>
      <c r="H21" s="214">
        <f t="shared" si="6"/>
        <v>5165.3639999999687</v>
      </c>
      <c r="I21" s="214">
        <f t="shared" si="6"/>
        <v>5165.3639999999687</v>
      </c>
      <c r="J21" s="214">
        <f t="shared" si="6"/>
        <v>5165.3639999999687</v>
      </c>
      <c r="K21" s="214">
        <f t="shared" si="6"/>
        <v>5165.3639999999687</v>
      </c>
      <c r="L21" s="214">
        <f t="shared" si="6"/>
        <v>5165.3639999999687</v>
      </c>
      <c r="M21" s="214">
        <f t="shared" si="6"/>
        <v>5165.3639999999687</v>
      </c>
      <c r="N21" s="215">
        <f t="shared" si="6"/>
        <v>5165.3639999999687</v>
      </c>
    </row>
    <row r="22" spans="1:134">
      <c r="B22" s="10" t="s">
        <v>15</v>
      </c>
      <c r="C22" s="11"/>
      <c r="D22" s="11"/>
      <c r="E22" s="208">
        <f>DU61</f>
        <v>453.60000000000008</v>
      </c>
      <c r="F22" s="208">
        <f t="shared" ref="F22:N23" si="7">DV61</f>
        <v>3534.2999999999997</v>
      </c>
      <c r="G22" s="208">
        <f t="shared" si="7"/>
        <v>5726.6999999999962</v>
      </c>
      <c r="H22" s="208">
        <f t="shared" si="7"/>
        <v>6350.3999999999951</v>
      </c>
      <c r="I22" s="208">
        <f t="shared" si="7"/>
        <v>6350.3999999999951</v>
      </c>
      <c r="J22" s="208">
        <f t="shared" si="7"/>
        <v>6350.3999999999951</v>
      </c>
      <c r="K22" s="208">
        <f t="shared" si="7"/>
        <v>6350.3999999999951</v>
      </c>
      <c r="L22" s="208">
        <f t="shared" si="7"/>
        <v>6350.3999999999951</v>
      </c>
      <c r="M22" s="208">
        <f t="shared" si="7"/>
        <v>6350.3999999999951</v>
      </c>
      <c r="N22" s="209">
        <f t="shared" si="7"/>
        <v>6350.3999999999951</v>
      </c>
    </row>
    <row r="23" spans="1:134">
      <c r="B23" s="216" t="s">
        <v>16</v>
      </c>
      <c r="C23" s="11"/>
      <c r="D23" s="11"/>
      <c r="E23" s="211">
        <f>DU62</f>
        <v>-6432.3879999999972</v>
      </c>
      <c r="F23" s="211">
        <f t="shared" si="7"/>
        <v>-9362.8940000000002</v>
      </c>
      <c r="G23" s="211">
        <f t="shared" si="7"/>
        <v>-3896.6460000000106</v>
      </c>
      <c r="H23" s="211">
        <f t="shared" si="7"/>
        <v>-1185.0360000000264</v>
      </c>
      <c r="I23" s="211">
        <f t="shared" si="7"/>
        <v>-1185.0360000000264</v>
      </c>
      <c r="J23" s="211">
        <f t="shared" si="7"/>
        <v>-1185.0360000000264</v>
      </c>
      <c r="K23" s="211">
        <f t="shared" si="7"/>
        <v>-1185.0360000000264</v>
      </c>
      <c r="L23" s="211">
        <f t="shared" si="7"/>
        <v>-1185.0360000000264</v>
      </c>
      <c r="M23" s="211">
        <f t="shared" si="7"/>
        <v>-1185.0360000000264</v>
      </c>
      <c r="N23" s="212">
        <f t="shared" si="7"/>
        <v>-1185.0360000000264</v>
      </c>
    </row>
    <row r="24" spans="1:134">
      <c r="B24" s="217" t="s">
        <v>17</v>
      </c>
      <c r="C24" s="11"/>
      <c r="D24" s="11"/>
      <c r="E24" s="208">
        <f>DU67</f>
        <v>28508.268845733779</v>
      </c>
      <c r="F24" s="208">
        <f t="shared" ref="F24:N25" si="8">DV67</f>
        <v>133102.42908486031</v>
      </c>
      <c r="G24" s="208">
        <f t="shared" si="8"/>
        <v>193779.69475885719</v>
      </c>
      <c r="H24" s="208">
        <f t="shared" si="8"/>
        <v>207158.3208605838</v>
      </c>
      <c r="I24" s="208">
        <f t="shared" si="8"/>
        <v>217646.01153330307</v>
      </c>
      <c r="J24" s="208">
        <f t="shared" si="8"/>
        <v>231728.69115598121</v>
      </c>
      <c r="K24" s="208">
        <f t="shared" si="8"/>
        <v>250834.46142935168</v>
      </c>
      <c r="L24" s="208">
        <f t="shared" si="8"/>
        <v>273595.21700084402</v>
      </c>
      <c r="M24" s="208">
        <f t="shared" si="8"/>
        <v>299242.60608351737</v>
      </c>
      <c r="N24" s="209">
        <f t="shared" si="8"/>
        <v>328142.72605940705</v>
      </c>
    </row>
    <row r="25" spans="1:134" ht="15.75" thickBot="1">
      <c r="B25" s="129" t="s">
        <v>18</v>
      </c>
      <c r="C25" s="20"/>
      <c r="D25" s="20"/>
      <c r="E25" s="218">
        <f>DU68</f>
        <v>-34940.656845733778</v>
      </c>
      <c r="F25" s="218">
        <f t="shared" si="8"/>
        <v>-142465.32308486031</v>
      </c>
      <c r="G25" s="218">
        <f t="shared" si="8"/>
        <v>-197676.3407588572</v>
      </c>
      <c r="H25" s="218">
        <f t="shared" si="8"/>
        <v>-208343.35686058382</v>
      </c>
      <c r="I25" s="218">
        <f t="shared" si="8"/>
        <v>-218831.04753330309</v>
      </c>
      <c r="J25" s="218">
        <f t="shared" si="8"/>
        <v>-232913.72715598124</v>
      </c>
      <c r="K25" s="218">
        <f t="shared" si="8"/>
        <v>-252019.4974293517</v>
      </c>
      <c r="L25" s="218">
        <f t="shared" si="8"/>
        <v>-274780.25300084404</v>
      </c>
      <c r="M25" s="218">
        <f t="shared" si="8"/>
        <v>-300427.64208351739</v>
      </c>
      <c r="N25" s="219">
        <f t="shared" si="8"/>
        <v>-329327.76205940708</v>
      </c>
    </row>
    <row r="26" spans="1:134">
      <c r="P26">
        <v>1</v>
      </c>
      <c r="AB26">
        <f>+P26+1</f>
        <v>2</v>
      </c>
      <c r="AN26">
        <f>+AB26+1</f>
        <v>3</v>
      </c>
      <c r="AZ26">
        <f>+AN26+1</f>
        <v>4</v>
      </c>
      <c r="BL26">
        <f>+AZ26+1</f>
        <v>5</v>
      </c>
      <c r="BX26">
        <f>+BL26+1</f>
        <v>6</v>
      </c>
      <c r="CJ26">
        <f>+BX26+1</f>
        <v>7</v>
      </c>
      <c r="CV26">
        <f>+CJ26+1</f>
        <v>8</v>
      </c>
      <c r="DH26">
        <f>+CV26+1</f>
        <v>9</v>
      </c>
      <c r="DT26">
        <f>+DH26+1</f>
        <v>10</v>
      </c>
    </row>
    <row r="27" spans="1:134" ht="19.5" customHeight="1">
      <c r="B27" s="1" t="s">
        <v>19</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22"/>
    </row>
    <row r="28" spans="1:134" s="23" customFormat="1">
      <c r="B28" s="24"/>
      <c r="C28" s="25" t="s">
        <v>20</v>
      </c>
      <c r="D28" s="25"/>
      <c r="E28" s="25">
        <v>1</v>
      </c>
      <c r="F28" s="25">
        <v>1</v>
      </c>
      <c r="G28" s="25">
        <v>1</v>
      </c>
      <c r="H28" s="25">
        <v>1</v>
      </c>
      <c r="I28" s="25">
        <v>1</v>
      </c>
      <c r="J28" s="25">
        <v>1</v>
      </c>
      <c r="K28" s="25">
        <v>1</v>
      </c>
      <c r="L28" s="25">
        <v>1</v>
      </c>
      <c r="M28" s="25">
        <v>1</v>
      </c>
      <c r="N28" s="25">
        <v>1</v>
      </c>
      <c r="O28" s="25">
        <v>1</v>
      </c>
      <c r="P28" s="26">
        <v>1</v>
      </c>
      <c r="Q28" s="25">
        <f>E28+1</f>
        <v>2</v>
      </c>
      <c r="R28" s="25">
        <f t="shared" ref="R28:AA28" si="9">F28+1</f>
        <v>2</v>
      </c>
      <c r="S28" s="25">
        <f t="shared" si="9"/>
        <v>2</v>
      </c>
      <c r="T28" s="25">
        <f t="shared" si="9"/>
        <v>2</v>
      </c>
      <c r="U28" s="25">
        <f t="shared" si="9"/>
        <v>2</v>
      </c>
      <c r="V28" s="25">
        <f t="shared" si="9"/>
        <v>2</v>
      </c>
      <c r="W28" s="25">
        <f t="shared" si="9"/>
        <v>2</v>
      </c>
      <c r="X28" s="25">
        <f t="shared" si="9"/>
        <v>2</v>
      </c>
      <c r="Y28" s="25">
        <f t="shared" si="9"/>
        <v>2</v>
      </c>
      <c r="Z28" s="25">
        <f t="shared" si="9"/>
        <v>2</v>
      </c>
      <c r="AA28" s="25">
        <f t="shared" si="9"/>
        <v>2</v>
      </c>
      <c r="AB28" s="26">
        <f>P28+1</f>
        <v>2</v>
      </c>
      <c r="AC28" s="25">
        <f>Q28+1</f>
        <v>3</v>
      </c>
      <c r="AD28" s="25">
        <f t="shared" ref="AD28:AM28" si="10">R28+1</f>
        <v>3</v>
      </c>
      <c r="AE28" s="25">
        <f t="shared" si="10"/>
        <v>3</v>
      </c>
      <c r="AF28" s="25">
        <f t="shared" si="10"/>
        <v>3</v>
      </c>
      <c r="AG28" s="25">
        <f t="shared" si="10"/>
        <v>3</v>
      </c>
      <c r="AH28" s="25">
        <f t="shared" si="10"/>
        <v>3</v>
      </c>
      <c r="AI28" s="25">
        <f t="shared" si="10"/>
        <v>3</v>
      </c>
      <c r="AJ28" s="25">
        <f t="shared" si="10"/>
        <v>3</v>
      </c>
      <c r="AK28" s="25">
        <f t="shared" si="10"/>
        <v>3</v>
      </c>
      <c r="AL28" s="25">
        <f t="shared" si="10"/>
        <v>3</v>
      </c>
      <c r="AM28" s="25">
        <f t="shared" si="10"/>
        <v>3</v>
      </c>
      <c r="AN28" s="26">
        <f>AB28+1</f>
        <v>3</v>
      </c>
      <c r="AO28" s="25">
        <f>AC28+1</f>
        <v>4</v>
      </c>
      <c r="AP28" s="25">
        <f t="shared" ref="AP28:AY28" si="11">AD28+1</f>
        <v>4</v>
      </c>
      <c r="AQ28" s="25">
        <f t="shared" si="11"/>
        <v>4</v>
      </c>
      <c r="AR28" s="25">
        <f t="shared" si="11"/>
        <v>4</v>
      </c>
      <c r="AS28" s="25">
        <f t="shared" si="11"/>
        <v>4</v>
      </c>
      <c r="AT28" s="25">
        <f t="shared" si="11"/>
        <v>4</v>
      </c>
      <c r="AU28" s="25">
        <f t="shared" si="11"/>
        <v>4</v>
      </c>
      <c r="AV28" s="25">
        <f t="shared" si="11"/>
        <v>4</v>
      </c>
      <c r="AW28" s="25">
        <f t="shared" si="11"/>
        <v>4</v>
      </c>
      <c r="AX28" s="25">
        <f t="shared" si="11"/>
        <v>4</v>
      </c>
      <c r="AY28" s="25">
        <f t="shared" si="11"/>
        <v>4</v>
      </c>
      <c r="AZ28" s="26">
        <f>AN28+1</f>
        <v>4</v>
      </c>
      <c r="BA28" s="25">
        <f>AO28+1</f>
        <v>5</v>
      </c>
      <c r="BB28" s="25">
        <f t="shared" ref="BB28:BK28" si="12">AP28+1</f>
        <v>5</v>
      </c>
      <c r="BC28" s="25">
        <f t="shared" si="12"/>
        <v>5</v>
      </c>
      <c r="BD28" s="25">
        <f t="shared" si="12"/>
        <v>5</v>
      </c>
      <c r="BE28" s="25">
        <f t="shared" si="12"/>
        <v>5</v>
      </c>
      <c r="BF28" s="25">
        <f t="shared" si="12"/>
        <v>5</v>
      </c>
      <c r="BG28" s="25">
        <f t="shared" si="12"/>
        <v>5</v>
      </c>
      <c r="BH28" s="25">
        <f t="shared" si="12"/>
        <v>5</v>
      </c>
      <c r="BI28" s="25">
        <f t="shared" si="12"/>
        <v>5</v>
      </c>
      <c r="BJ28" s="25">
        <f t="shared" si="12"/>
        <v>5</v>
      </c>
      <c r="BK28" s="25">
        <f t="shared" si="12"/>
        <v>5</v>
      </c>
      <c r="BL28" s="26">
        <f>AZ28+1</f>
        <v>5</v>
      </c>
      <c r="BM28" s="25">
        <f>BA28+1</f>
        <v>6</v>
      </c>
      <c r="BN28" s="25">
        <f t="shared" ref="BN28:BW28" si="13">BB28+1</f>
        <v>6</v>
      </c>
      <c r="BO28" s="25">
        <f t="shared" si="13"/>
        <v>6</v>
      </c>
      <c r="BP28" s="25">
        <f t="shared" si="13"/>
        <v>6</v>
      </c>
      <c r="BQ28" s="25">
        <f t="shared" si="13"/>
        <v>6</v>
      </c>
      <c r="BR28" s="25">
        <f t="shared" si="13"/>
        <v>6</v>
      </c>
      <c r="BS28" s="25">
        <f t="shared" si="13"/>
        <v>6</v>
      </c>
      <c r="BT28" s="25">
        <f t="shared" si="13"/>
        <v>6</v>
      </c>
      <c r="BU28" s="25">
        <f t="shared" si="13"/>
        <v>6</v>
      </c>
      <c r="BV28" s="25">
        <f t="shared" si="13"/>
        <v>6</v>
      </c>
      <c r="BW28" s="25">
        <f t="shared" si="13"/>
        <v>6</v>
      </c>
      <c r="BX28" s="26">
        <f>BL28+1</f>
        <v>6</v>
      </c>
      <c r="BY28" s="25">
        <f>BM28+1</f>
        <v>7</v>
      </c>
      <c r="BZ28" s="25">
        <f t="shared" ref="BZ28:CI28" si="14">BN28+1</f>
        <v>7</v>
      </c>
      <c r="CA28" s="25">
        <f t="shared" si="14"/>
        <v>7</v>
      </c>
      <c r="CB28" s="25">
        <f t="shared" si="14"/>
        <v>7</v>
      </c>
      <c r="CC28" s="25">
        <f t="shared" si="14"/>
        <v>7</v>
      </c>
      <c r="CD28" s="25">
        <f t="shared" si="14"/>
        <v>7</v>
      </c>
      <c r="CE28" s="25">
        <f t="shared" si="14"/>
        <v>7</v>
      </c>
      <c r="CF28" s="25">
        <f t="shared" si="14"/>
        <v>7</v>
      </c>
      <c r="CG28" s="25">
        <f t="shared" si="14"/>
        <v>7</v>
      </c>
      <c r="CH28" s="25">
        <f t="shared" si="14"/>
        <v>7</v>
      </c>
      <c r="CI28" s="25">
        <f t="shared" si="14"/>
        <v>7</v>
      </c>
      <c r="CJ28" s="26">
        <f>BX28+1</f>
        <v>7</v>
      </c>
      <c r="CK28" s="25">
        <f>BY28+1</f>
        <v>8</v>
      </c>
      <c r="CL28" s="25">
        <f t="shared" ref="CL28:CU28" si="15">BZ28+1</f>
        <v>8</v>
      </c>
      <c r="CM28" s="25">
        <f t="shared" si="15"/>
        <v>8</v>
      </c>
      <c r="CN28" s="25">
        <f t="shared" si="15"/>
        <v>8</v>
      </c>
      <c r="CO28" s="25">
        <f t="shared" si="15"/>
        <v>8</v>
      </c>
      <c r="CP28" s="25">
        <f t="shared" si="15"/>
        <v>8</v>
      </c>
      <c r="CQ28" s="25">
        <f t="shared" si="15"/>
        <v>8</v>
      </c>
      <c r="CR28" s="25">
        <f t="shared" si="15"/>
        <v>8</v>
      </c>
      <c r="CS28" s="25">
        <f t="shared" si="15"/>
        <v>8</v>
      </c>
      <c r="CT28" s="25">
        <f t="shared" si="15"/>
        <v>8</v>
      </c>
      <c r="CU28" s="25">
        <f t="shared" si="15"/>
        <v>8</v>
      </c>
      <c r="CV28" s="26">
        <f>CJ28+1</f>
        <v>8</v>
      </c>
      <c r="CW28" s="25">
        <f>CK28+1</f>
        <v>9</v>
      </c>
      <c r="CX28" s="25">
        <f t="shared" ref="CX28:DG28" si="16">CL28+1</f>
        <v>9</v>
      </c>
      <c r="CY28" s="25">
        <f t="shared" si="16"/>
        <v>9</v>
      </c>
      <c r="CZ28" s="25">
        <f t="shared" si="16"/>
        <v>9</v>
      </c>
      <c r="DA28" s="25">
        <f t="shared" si="16"/>
        <v>9</v>
      </c>
      <c r="DB28" s="25">
        <f t="shared" si="16"/>
        <v>9</v>
      </c>
      <c r="DC28" s="25">
        <f t="shared" si="16"/>
        <v>9</v>
      </c>
      <c r="DD28" s="25">
        <f t="shared" si="16"/>
        <v>9</v>
      </c>
      <c r="DE28" s="25">
        <f t="shared" si="16"/>
        <v>9</v>
      </c>
      <c r="DF28" s="25">
        <f t="shared" si="16"/>
        <v>9</v>
      </c>
      <c r="DG28" s="25">
        <f t="shared" si="16"/>
        <v>9</v>
      </c>
      <c r="DH28" s="26">
        <f>CV28+1</f>
        <v>9</v>
      </c>
      <c r="DI28" s="25">
        <f>CW28+1</f>
        <v>10</v>
      </c>
      <c r="DJ28" s="25">
        <f t="shared" ref="DJ28:DS28" si="17">CX28+1</f>
        <v>10</v>
      </c>
      <c r="DK28" s="25">
        <f t="shared" si="17"/>
        <v>10</v>
      </c>
      <c r="DL28" s="25">
        <f t="shared" si="17"/>
        <v>10</v>
      </c>
      <c r="DM28" s="25">
        <f t="shared" si="17"/>
        <v>10</v>
      </c>
      <c r="DN28" s="25">
        <f t="shared" si="17"/>
        <v>10</v>
      </c>
      <c r="DO28" s="25">
        <f t="shared" si="17"/>
        <v>10</v>
      </c>
      <c r="DP28" s="25">
        <f t="shared" si="17"/>
        <v>10</v>
      </c>
      <c r="DQ28" s="25">
        <f t="shared" si="17"/>
        <v>10</v>
      </c>
      <c r="DR28" s="25">
        <f t="shared" si="17"/>
        <v>10</v>
      </c>
      <c r="DS28" s="25">
        <f t="shared" si="17"/>
        <v>10</v>
      </c>
      <c r="DT28" s="25">
        <f>DH28+1</f>
        <v>10</v>
      </c>
      <c r="DU28" s="27">
        <v>1</v>
      </c>
      <c r="DV28" s="28">
        <f>DU28+1</f>
        <v>2</v>
      </c>
      <c r="DW28" s="28">
        <f t="shared" ref="DW28:ED28" si="18">DV28+1</f>
        <v>3</v>
      </c>
      <c r="DX28" s="28">
        <f t="shared" si="18"/>
        <v>4</v>
      </c>
      <c r="DY28" s="28">
        <f t="shared" si="18"/>
        <v>5</v>
      </c>
      <c r="DZ28" s="28">
        <f t="shared" si="18"/>
        <v>6</v>
      </c>
      <c r="EA28" s="28">
        <f t="shared" si="18"/>
        <v>7</v>
      </c>
      <c r="EB28" s="28">
        <f t="shared" si="18"/>
        <v>8</v>
      </c>
      <c r="EC28" s="28">
        <f t="shared" si="18"/>
        <v>9</v>
      </c>
      <c r="ED28" s="29">
        <f t="shared" si="18"/>
        <v>10</v>
      </c>
    </row>
    <row r="29" spans="1:134" s="23" customFormat="1">
      <c r="A29"/>
      <c r="B29" s="31"/>
      <c r="C29" s="32" t="s">
        <v>21</v>
      </c>
      <c r="D29" s="32"/>
      <c r="E29" s="33">
        <v>45444</v>
      </c>
      <c r="F29" s="33">
        <f>EOMONTH(E29,1)</f>
        <v>45504</v>
      </c>
      <c r="G29" s="33">
        <f t="shared" ref="G29:BR29" si="19">EOMONTH(F29,1)</f>
        <v>45535</v>
      </c>
      <c r="H29" s="33">
        <f t="shared" si="19"/>
        <v>45565</v>
      </c>
      <c r="I29" s="33">
        <f t="shared" si="19"/>
        <v>45596</v>
      </c>
      <c r="J29" s="33">
        <f t="shared" si="19"/>
        <v>45626</v>
      </c>
      <c r="K29" s="33">
        <f t="shared" si="19"/>
        <v>45657</v>
      </c>
      <c r="L29" s="33">
        <f t="shared" si="19"/>
        <v>45688</v>
      </c>
      <c r="M29" s="33">
        <f t="shared" si="19"/>
        <v>45716</v>
      </c>
      <c r="N29" s="33">
        <f t="shared" si="19"/>
        <v>45747</v>
      </c>
      <c r="O29" s="33">
        <f t="shared" si="19"/>
        <v>45777</v>
      </c>
      <c r="P29" s="34">
        <f t="shared" si="19"/>
        <v>45808</v>
      </c>
      <c r="Q29" s="33">
        <f t="shared" si="19"/>
        <v>45838</v>
      </c>
      <c r="R29" s="33">
        <f t="shared" si="19"/>
        <v>45869</v>
      </c>
      <c r="S29" s="33">
        <f t="shared" si="19"/>
        <v>45900</v>
      </c>
      <c r="T29" s="33">
        <f t="shared" si="19"/>
        <v>45930</v>
      </c>
      <c r="U29" s="33">
        <f t="shared" si="19"/>
        <v>45961</v>
      </c>
      <c r="V29" s="33">
        <f t="shared" si="19"/>
        <v>45991</v>
      </c>
      <c r="W29" s="33">
        <f t="shared" si="19"/>
        <v>46022</v>
      </c>
      <c r="X29" s="33">
        <f t="shared" si="19"/>
        <v>46053</v>
      </c>
      <c r="Y29" s="33">
        <f t="shared" si="19"/>
        <v>46081</v>
      </c>
      <c r="Z29" s="33">
        <f t="shared" si="19"/>
        <v>46112</v>
      </c>
      <c r="AA29" s="33">
        <f t="shared" si="19"/>
        <v>46142</v>
      </c>
      <c r="AB29" s="34">
        <f t="shared" si="19"/>
        <v>46173</v>
      </c>
      <c r="AC29" s="33">
        <f t="shared" si="19"/>
        <v>46203</v>
      </c>
      <c r="AD29" s="33">
        <f t="shared" si="19"/>
        <v>46234</v>
      </c>
      <c r="AE29" s="33">
        <f t="shared" si="19"/>
        <v>46265</v>
      </c>
      <c r="AF29" s="33">
        <f t="shared" si="19"/>
        <v>46295</v>
      </c>
      <c r="AG29" s="33">
        <f t="shared" si="19"/>
        <v>46326</v>
      </c>
      <c r="AH29" s="33">
        <f t="shared" si="19"/>
        <v>46356</v>
      </c>
      <c r="AI29" s="33">
        <f t="shared" si="19"/>
        <v>46387</v>
      </c>
      <c r="AJ29" s="33">
        <f t="shared" si="19"/>
        <v>46418</v>
      </c>
      <c r="AK29" s="33">
        <f t="shared" si="19"/>
        <v>46446</v>
      </c>
      <c r="AL29" s="33">
        <f t="shared" si="19"/>
        <v>46477</v>
      </c>
      <c r="AM29" s="33">
        <f t="shared" si="19"/>
        <v>46507</v>
      </c>
      <c r="AN29" s="34">
        <f t="shared" si="19"/>
        <v>46538</v>
      </c>
      <c r="AO29" s="33">
        <f t="shared" si="19"/>
        <v>46568</v>
      </c>
      <c r="AP29" s="33">
        <f t="shared" si="19"/>
        <v>46599</v>
      </c>
      <c r="AQ29" s="33">
        <f t="shared" si="19"/>
        <v>46630</v>
      </c>
      <c r="AR29" s="33">
        <f t="shared" si="19"/>
        <v>46660</v>
      </c>
      <c r="AS29" s="33">
        <f t="shared" si="19"/>
        <v>46691</v>
      </c>
      <c r="AT29" s="33">
        <f t="shared" si="19"/>
        <v>46721</v>
      </c>
      <c r="AU29" s="33">
        <f t="shared" si="19"/>
        <v>46752</v>
      </c>
      <c r="AV29" s="33">
        <f t="shared" si="19"/>
        <v>46783</v>
      </c>
      <c r="AW29" s="33">
        <f t="shared" si="19"/>
        <v>46812</v>
      </c>
      <c r="AX29" s="33">
        <f t="shared" si="19"/>
        <v>46843</v>
      </c>
      <c r="AY29" s="33">
        <f t="shared" si="19"/>
        <v>46873</v>
      </c>
      <c r="AZ29" s="34">
        <f t="shared" si="19"/>
        <v>46904</v>
      </c>
      <c r="BA29" s="33">
        <f t="shared" si="19"/>
        <v>46934</v>
      </c>
      <c r="BB29" s="33">
        <f t="shared" si="19"/>
        <v>46965</v>
      </c>
      <c r="BC29" s="33">
        <f t="shared" si="19"/>
        <v>46996</v>
      </c>
      <c r="BD29" s="33">
        <f t="shared" si="19"/>
        <v>47026</v>
      </c>
      <c r="BE29" s="33">
        <f t="shared" si="19"/>
        <v>47057</v>
      </c>
      <c r="BF29" s="33">
        <f t="shared" si="19"/>
        <v>47087</v>
      </c>
      <c r="BG29" s="33">
        <f t="shared" si="19"/>
        <v>47118</v>
      </c>
      <c r="BH29" s="33">
        <f t="shared" si="19"/>
        <v>47149</v>
      </c>
      <c r="BI29" s="33">
        <f t="shared" si="19"/>
        <v>47177</v>
      </c>
      <c r="BJ29" s="33">
        <f t="shared" si="19"/>
        <v>47208</v>
      </c>
      <c r="BK29" s="33">
        <f t="shared" si="19"/>
        <v>47238</v>
      </c>
      <c r="BL29" s="34">
        <f t="shared" si="19"/>
        <v>47269</v>
      </c>
      <c r="BM29" s="33">
        <f t="shared" si="19"/>
        <v>47299</v>
      </c>
      <c r="BN29" s="33">
        <f t="shared" si="19"/>
        <v>47330</v>
      </c>
      <c r="BO29" s="33">
        <f t="shared" si="19"/>
        <v>47361</v>
      </c>
      <c r="BP29" s="33">
        <f t="shared" si="19"/>
        <v>47391</v>
      </c>
      <c r="BQ29" s="33">
        <f t="shared" si="19"/>
        <v>47422</v>
      </c>
      <c r="BR29" s="33">
        <f t="shared" si="19"/>
        <v>47452</v>
      </c>
      <c r="BS29" s="33">
        <f t="shared" ref="BS29:DT29" si="20">EOMONTH(BR29,1)</f>
        <v>47483</v>
      </c>
      <c r="BT29" s="33">
        <f t="shared" si="20"/>
        <v>47514</v>
      </c>
      <c r="BU29" s="33">
        <f t="shared" si="20"/>
        <v>47542</v>
      </c>
      <c r="BV29" s="33">
        <f t="shared" si="20"/>
        <v>47573</v>
      </c>
      <c r="BW29" s="33">
        <f t="shared" si="20"/>
        <v>47603</v>
      </c>
      <c r="BX29" s="34">
        <f t="shared" si="20"/>
        <v>47634</v>
      </c>
      <c r="BY29" s="33">
        <f t="shared" si="20"/>
        <v>47664</v>
      </c>
      <c r="BZ29" s="33">
        <f t="shared" si="20"/>
        <v>47695</v>
      </c>
      <c r="CA29" s="33">
        <f t="shared" si="20"/>
        <v>47726</v>
      </c>
      <c r="CB29" s="33">
        <f t="shared" si="20"/>
        <v>47756</v>
      </c>
      <c r="CC29" s="33">
        <f t="shared" si="20"/>
        <v>47787</v>
      </c>
      <c r="CD29" s="33">
        <f t="shared" si="20"/>
        <v>47817</v>
      </c>
      <c r="CE29" s="33">
        <f t="shared" si="20"/>
        <v>47848</v>
      </c>
      <c r="CF29" s="33">
        <f t="shared" si="20"/>
        <v>47879</v>
      </c>
      <c r="CG29" s="33">
        <f t="shared" si="20"/>
        <v>47907</v>
      </c>
      <c r="CH29" s="33">
        <f t="shared" si="20"/>
        <v>47938</v>
      </c>
      <c r="CI29" s="33">
        <f t="shared" si="20"/>
        <v>47968</v>
      </c>
      <c r="CJ29" s="34">
        <f t="shared" si="20"/>
        <v>47999</v>
      </c>
      <c r="CK29" s="33">
        <f t="shared" si="20"/>
        <v>48029</v>
      </c>
      <c r="CL29" s="33">
        <f t="shared" si="20"/>
        <v>48060</v>
      </c>
      <c r="CM29" s="33">
        <f t="shared" si="20"/>
        <v>48091</v>
      </c>
      <c r="CN29" s="33">
        <f t="shared" si="20"/>
        <v>48121</v>
      </c>
      <c r="CO29" s="33">
        <f t="shared" si="20"/>
        <v>48152</v>
      </c>
      <c r="CP29" s="33">
        <f t="shared" si="20"/>
        <v>48182</v>
      </c>
      <c r="CQ29" s="33">
        <f t="shared" si="20"/>
        <v>48213</v>
      </c>
      <c r="CR29" s="33">
        <f t="shared" si="20"/>
        <v>48244</v>
      </c>
      <c r="CS29" s="33">
        <f t="shared" si="20"/>
        <v>48273</v>
      </c>
      <c r="CT29" s="33">
        <f t="shared" si="20"/>
        <v>48304</v>
      </c>
      <c r="CU29" s="33">
        <f t="shared" si="20"/>
        <v>48334</v>
      </c>
      <c r="CV29" s="34">
        <f t="shared" si="20"/>
        <v>48365</v>
      </c>
      <c r="CW29" s="33">
        <f t="shared" si="20"/>
        <v>48395</v>
      </c>
      <c r="CX29" s="33">
        <f t="shared" si="20"/>
        <v>48426</v>
      </c>
      <c r="CY29" s="33">
        <f t="shared" si="20"/>
        <v>48457</v>
      </c>
      <c r="CZ29" s="33">
        <f t="shared" si="20"/>
        <v>48487</v>
      </c>
      <c r="DA29" s="33">
        <f t="shared" si="20"/>
        <v>48518</v>
      </c>
      <c r="DB29" s="33">
        <f t="shared" si="20"/>
        <v>48548</v>
      </c>
      <c r="DC29" s="33">
        <f t="shared" si="20"/>
        <v>48579</v>
      </c>
      <c r="DD29" s="33">
        <f t="shared" si="20"/>
        <v>48610</v>
      </c>
      <c r="DE29" s="33">
        <f t="shared" si="20"/>
        <v>48638</v>
      </c>
      <c r="DF29" s="33">
        <f t="shared" si="20"/>
        <v>48669</v>
      </c>
      <c r="DG29" s="33">
        <f t="shared" si="20"/>
        <v>48699</v>
      </c>
      <c r="DH29" s="34">
        <f t="shared" si="20"/>
        <v>48730</v>
      </c>
      <c r="DI29" s="33">
        <f t="shared" si="20"/>
        <v>48760</v>
      </c>
      <c r="DJ29" s="33">
        <f t="shared" si="20"/>
        <v>48791</v>
      </c>
      <c r="DK29" s="33">
        <f t="shared" si="20"/>
        <v>48822</v>
      </c>
      <c r="DL29" s="33">
        <f t="shared" si="20"/>
        <v>48852</v>
      </c>
      <c r="DM29" s="33">
        <f t="shared" si="20"/>
        <v>48883</v>
      </c>
      <c r="DN29" s="33">
        <f t="shared" si="20"/>
        <v>48913</v>
      </c>
      <c r="DO29" s="33">
        <f t="shared" si="20"/>
        <v>48944</v>
      </c>
      <c r="DP29" s="33">
        <f t="shared" si="20"/>
        <v>48975</v>
      </c>
      <c r="DQ29" s="33">
        <f t="shared" si="20"/>
        <v>49003</v>
      </c>
      <c r="DR29" s="33">
        <f t="shared" si="20"/>
        <v>49034</v>
      </c>
      <c r="DS29" s="33">
        <f t="shared" si="20"/>
        <v>49064</v>
      </c>
      <c r="DT29" s="33">
        <f t="shared" si="20"/>
        <v>49095</v>
      </c>
      <c r="DU29" s="35"/>
      <c r="DV29" s="36"/>
      <c r="DW29" s="36"/>
      <c r="DX29" s="36"/>
      <c r="DY29" s="36"/>
      <c r="DZ29" s="36"/>
      <c r="EA29" s="36"/>
      <c r="EB29" s="36"/>
      <c r="EC29" s="36"/>
      <c r="ED29" s="37"/>
    </row>
    <row r="30" spans="1:134" hidden="1" outlineLevel="1">
      <c r="B30" s="220" t="s">
        <v>22</v>
      </c>
      <c r="C30" s="221"/>
      <c r="D30" s="222"/>
      <c r="E30" s="223">
        <f>Capex_W!E$35</f>
        <v>0</v>
      </c>
      <c r="F30" s="223">
        <f>Capex_W!F$35</f>
        <v>0</v>
      </c>
      <c r="G30" s="223">
        <f>Capex_W!G$35</f>
        <v>0</v>
      </c>
      <c r="H30" s="223">
        <f>Capex_W!H$35</f>
        <v>3.4125000000000003E-2</v>
      </c>
      <c r="I30" s="223">
        <f>Capex_W!I$35</f>
        <v>7.3125000000000009E-2</v>
      </c>
      <c r="J30" s="223">
        <f>Capex_W!J$35</f>
        <v>0.10725000000000001</v>
      </c>
      <c r="K30" s="223">
        <f>Capex_W!K$35</f>
        <v>0.14137500000000003</v>
      </c>
      <c r="L30" s="223">
        <f>Capex_W!L$35</f>
        <v>0.18037500000000004</v>
      </c>
      <c r="M30" s="223">
        <f>Capex_W!M$35</f>
        <v>0.21450000000000002</v>
      </c>
      <c r="N30" s="223">
        <f>Capex_W!N$35</f>
        <v>0.25025000000000003</v>
      </c>
      <c r="O30" s="223">
        <f>Capex_W!O$35</f>
        <v>0.28600000000000003</v>
      </c>
      <c r="P30" s="224">
        <f>Capex_W!P$35</f>
        <v>0.32337500000000002</v>
      </c>
      <c r="Q30" s="223">
        <f>Capex_W!Q$35</f>
        <v>0.37337500000000001</v>
      </c>
      <c r="R30" s="223">
        <f>Capex_W!R$35</f>
        <v>0.43337500000000001</v>
      </c>
      <c r="S30" s="223">
        <f>Capex_W!S$35</f>
        <v>0.485875</v>
      </c>
      <c r="T30" s="223">
        <f>Capex_W!T$35</f>
        <v>0.54087499999999999</v>
      </c>
      <c r="U30" s="223">
        <f>Capex_W!U$35</f>
        <v>0.60087500000000005</v>
      </c>
      <c r="V30" s="223">
        <f>Capex_W!V$35</f>
        <v>0.65087500000000009</v>
      </c>
      <c r="W30" s="223">
        <f>Capex_W!W$35</f>
        <v>0.70587500000000014</v>
      </c>
      <c r="X30" s="223">
        <f>Capex_W!X$35</f>
        <v>0.76337500000000014</v>
      </c>
      <c r="Y30" s="223">
        <f>Capex_W!Y$35</f>
        <v>0.81337500000000018</v>
      </c>
      <c r="Z30" s="223">
        <f>Capex_W!Z$35</f>
        <v>0.86837500000000023</v>
      </c>
      <c r="AA30" s="223">
        <f>Capex_W!AA$35</f>
        <v>0.92337500000000028</v>
      </c>
      <c r="AB30" s="224">
        <f>Capex_W!AB$35</f>
        <v>0.97837500000000033</v>
      </c>
      <c r="AC30" s="223">
        <f>Capex_W!AC$35</f>
        <v>1</v>
      </c>
      <c r="AD30" s="223">
        <f>Capex_W!AD$35</f>
        <v>1</v>
      </c>
      <c r="AE30" s="223">
        <f>Capex_W!AE$35</f>
        <v>1</v>
      </c>
      <c r="AF30" s="223">
        <f>Capex_W!AF$35</f>
        <v>1</v>
      </c>
      <c r="AG30" s="223">
        <f>Capex_W!AG$35</f>
        <v>1</v>
      </c>
      <c r="AH30" s="223">
        <f>Capex_W!AH$35</f>
        <v>1</v>
      </c>
      <c r="AI30" s="223">
        <f>Capex_W!AI$35</f>
        <v>1</v>
      </c>
      <c r="AJ30" s="223">
        <f>Capex_W!AJ$35</f>
        <v>1</v>
      </c>
      <c r="AK30" s="223">
        <f>Capex_W!AK$35</f>
        <v>1</v>
      </c>
      <c r="AL30" s="223">
        <f>Capex_W!AL$35</f>
        <v>1</v>
      </c>
      <c r="AM30" s="223">
        <f>Capex_W!AM$35</f>
        <v>1</v>
      </c>
      <c r="AN30" s="224">
        <f>Capex_W!AN$35</f>
        <v>1</v>
      </c>
      <c r="AO30" s="223">
        <f>Capex_W!AO$35</f>
        <v>1</v>
      </c>
      <c r="AP30" s="223">
        <f>Capex_W!AP$35</f>
        <v>1</v>
      </c>
      <c r="AQ30" s="223">
        <f>Capex_W!AQ$35</f>
        <v>1</v>
      </c>
      <c r="AR30" s="223">
        <f>Capex_W!AR$35</f>
        <v>1</v>
      </c>
      <c r="AS30" s="223">
        <f>Capex_W!AS$35</f>
        <v>1</v>
      </c>
      <c r="AT30" s="223">
        <f>Capex_W!AT$35</f>
        <v>1</v>
      </c>
      <c r="AU30" s="223">
        <f>Capex_W!AU$35</f>
        <v>1</v>
      </c>
      <c r="AV30" s="223">
        <f>Capex_W!AV$35</f>
        <v>1</v>
      </c>
      <c r="AW30" s="223">
        <f>Capex_W!AW$35</f>
        <v>1</v>
      </c>
      <c r="AX30" s="223">
        <f>Capex_W!AX$35</f>
        <v>1</v>
      </c>
      <c r="AY30" s="223">
        <f>Capex_W!AY$35</f>
        <v>1</v>
      </c>
      <c r="AZ30" s="224">
        <f>Capex_W!AZ$35</f>
        <v>1</v>
      </c>
      <c r="BA30" s="223">
        <f>Capex_W!BA$35</f>
        <v>1</v>
      </c>
      <c r="BB30" s="223">
        <f>Capex_W!BB$35</f>
        <v>1</v>
      </c>
      <c r="BC30" s="223">
        <f>Capex_W!BC$35</f>
        <v>1</v>
      </c>
      <c r="BD30" s="223">
        <f>Capex_W!BD$35</f>
        <v>1</v>
      </c>
      <c r="BE30" s="223">
        <f>Capex_W!BE$35</f>
        <v>1</v>
      </c>
      <c r="BF30" s="223">
        <f>Capex_W!BF$35</f>
        <v>1</v>
      </c>
      <c r="BG30" s="223">
        <f>Capex_W!BG$35</f>
        <v>1</v>
      </c>
      <c r="BH30" s="223">
        <f>Capex_W!BH$35</f>
        <v>1</v>
      </c>
      <c r="BI30" s="223">
        <f>Capex_W!BI$35</f>
        <v>1</v>
      </c>
      <c r="BJ30" s="223">
        <f>Capex_W!BJ$35</f>
        <v>1</v>
      </c>
      <c r="BK30" s="223">
        <f>Capex_W!BK$35</f>
        <v>1</v>
      </c>
      <c r="BL30" s="224">
        <f>Capex_W!BL$35</f>
        <v>1</v>
      </c>
      <c r="BM30" s="223">
        <f>Capex_W!BM$35</f>
        <v>1</v>
      </c>
      <c r="BN30" s="223">
        <f>Capex_W!BN$35</f>
        <v>1</v>
      </c>
      <c r="BO30" s="223">
        <f>Capex_W!BO$35</f>
        <v>1</v>
      </c>
      <c r="BP30" s="223">
        <f>Capex_W!BP$35</f>
        <v>1</v>
      </c>
      <c r="BQ30" s="223">
        <f>Capex_W!BQ$35</f>
        <v>1</v>
      </c>
      <c r="BR30" s="223">
        <f>Capex_W!BR$35</f>
        <v>1</v>
      </c>
      <c r="BS30" s="223">
        <f>Capex_W!BS$35</f>
        <v>1</v>
      </c>
      <c r="BT30" s="223">
        <f>Capex_W!BT$35</f>
        <v>1</v>
      </c>
      <c r="BU30" s="223">
        <f>Capex_W!BU$35</f>
        <v>1</v>
      </c>
      <c r="BV30" s="223">
        <f>Capex_W!BV$35</f>
        <v>1</v>
      </c>
      <c r="BW30" s="223">
        <f>Capex_W!BW$35</f>
        <v>1</v>
      </c>
      <c r="BX30" s="224">
        <f>Capex_W!BX$35</f>
        <v>1</v>
      </c>
      <c r="BY30" s="223">
        <f>Capex_W!BY$35</f>
        <v>1</v>
      </c>
      <c r="BZ30" s="223">
        <f>Capex_W!BZ$35</f>
        <v>1</v>
      </c>
      <c r="CA30" s="223">
        <f>Capex_W!CA$35</f>
        <v>1</v>
      </c>
      <c r="CB30" s="223">
        <f>Capex_W!CB$35</f>
        <v>1</v>
      </c>
      <c r="CC30" s="223">
        <f>Capex_W!CC$35</f>
        <v>1</v>
      </c>
      <c r="CD30" s="223">
        <f>Capex_W!CD$35</f>
        <v>1</v>
      </c>
      <c r="CE30" s="223">
        <f>Capex_W!CE$35</f>
        <v>1</v>
      </c>
      <c r="CF30" s="223">
        <f>Capex_W!CF$35</f>
        <v>1</v>
      </c>
      <c r="CG30" s="223">
        <f>Capex_W!CG$35</f>
        <v>1</v>
      </c>
      <c r="CH30" s="223">
        <f>Capex_W!CH$35</f>
        <v>1</v>
      </c>
      <c r="CI30" s="223">
        <f>Capex_W!CI$35</f>
        <v>1</v>
      </c>
      <c r="CJ30" s="224">
        <f>Capex_W!CJ$35</f>
        <v>1</v>
      </c>
      <c r="CK30" s="223">
        <f>Capex_W!CK$35</f>
        <v>1</v>
      </c>
      <c r="CL30" s="223">
        <f>Capex_W!CL$35</f>
        <v>1</v>
      </c>
      <c r="CM30" s="223">
        <f>Capex_W!CM$35</f>
        <v>1</v>
      </c>
      <c r="CN30" s="223">
        <f>Capex_W!CN$35</f>
        <v>1</v>
      </c>
      <c r="CO30" s="223">
        <f>Capex_W!CO$35</f>
        <v>1</v>
      </c>
      <c r="CP30" s="223">
        <f>Capex_W!CP$35</f>
        <v>1</v>
      </c>
      <c r="CQ30" s="223">
        <f>Capex_W!CQ$35</f>
        <v>1</v>
      </c>
      <c r="CR30" s="223">
        <f>Capex_W!CR$35</f>
        <v>1</v>
      </c>
      <c r="CS30" s="223">
        <f>Capex_W!CS$35</f>
        <v>1</v>
      </c>
      <c r="CT30" s="223">
        <f>Capex_W!CT$35</f>
        <v>1</v>
      </c>
      <c r="CU30" s="223">
        <f>Capex_W!CU$35</f>
        <v>1</v>
      </c>
      <c r="CV30" s="224">
        <f>Capex_W!CV$35</f>
        <v>1</v>
      </c>
      <c r="CW30" s="223">
        <f>Capex_W!CW$35</f>
        <v>1</v>
      </c>
      <c r="CX30" s="223">
        <f>Capex_W!CX$35</f>
        <v>1</v>
      </c>
      <c r="CY30" s="223">
        <f>Capex_W!CY$35</f>
        <v>1</v>
      </c>
      <c r="CZ30" s="223">
        <f>Capex_W!CZ$35</f>
        <v>1</v>
      </c>
      <c r="DA30" s="223">
        <f>Capex_W!DA$35</f>
        <v>1</v>
      </c>
      <c r="DB30" s="223">
        <f>Capex_W!DB$35</f>
        <v>1</v>
      </c>
      <c r="DC30" s="223">
        <f>Capex_W!DC$35</f>
        <v>1</v>
      </c>
      <c r="DD30" s="223">
        <f>Capex_W!DD$35</f>
        <v>1</v>
      </c>
      <c r="DE30" s="223">
        <f>Capex_W!DE$35</f>
        <v>1</v>
      </c>
      <c r="DF30" s="223">
        <f>Capex_W!DF$35</f>
        <v>1</v>
      </c>
      <c r="DG30" s="223">
        <f>Capex_W!DG$35</f>
        <v>1</v>
      </c>
      <c r="DH30" s="224">
        <f>Capex_W!DH$35</f>
        <v>1</v>
      </c>
      <c r="DI30" s="223">
        <f>Capex_W!DI$35</f>
        <v>1</v>
      </c>
      <c r="DJ30" s="223">
        <f>Capex_W!DJ$35</f>
        <v>1</v>
      </c>
      <c r="DK30" s="223">
        <f>Capex_W!DK$35</f>
        <v>1</v>
      </c>
      <c r="DL30" s="223">
        <f>Capex_W!DL$35</f>
        <v>1</v>
      </c>
      <c r="DM30" s="223">
        <f>Capex_W!DM$35</f>
        <v>1</v>
      </c>
      <c r="DN30" s="223">
        <f>Capex_W!DN$35</f>
        <v>1</v>
      </c>
      <c r="DO30" s="223">
        <f>Capex_W!DO$35</f>
        <v>1</v>
      </c>
      <c r="DP30" s="223">
        <f>Capex_W!DP$35</f>
        <v>1</v>
      </c>
      <c r="DQ30" s="223">
        <f>Capex_W!DQ$35</f>
        <v>1</v>
      </c>
      <c r="DR30" s="223">
        <f>Capex_W!DR$35</f>
        <v>1</v>
      </c>
      <c r="DS30" s="223">
        <f>Capex_W!DS$35</f>
        <v>1</v>
      </c>
      <c r="DT30" s="223">
        <f>Capex_W!DT$35</f>
        <v>1</v>
      </c>
      <c r="DU30" s="43">
        <f>Capex_W!DU$35</f>
        <v>0.32337500000000002</v>
      </c>
      <c r="DV30" s="44">
        <f>Capex_W!DV$35</f>
        <v>0.97837500000000033</v>
      </c>
      <c r="DW30" s="44">
        <f>Capex_W!DW$35</f>
        <v>1</v>
      </c>
      <c r="DX30" s="44">
        <f>Capex_W!DX$35</f>
        <v>1</v>
      </c>
      <c r="DY30" s="44">
        <f>Capex_W!DY$35</f>
        <v>1</v>
      </c>
      <c r="DZ30" s="44">
        <f>Capex_W!DZ$35</f>
        <v>1</v>
      </c>
      <c r="EA30" s="44">
        <f>Capex_W!EA$35</f>
        <v>1</v>
      </c>
      <c r="EB30" s="44">
        <f>Capex_W!EB$35</f>
        <v>1</v>
      </c>
      <c r="EC30" s="44">
        <f>Capex_W!EC$35</f>
        <v>1</v>
      </c>
      <c r="ED30" s="45">
        <f>Capex_W!ED$35</f>
        <v>1</v>
      </c>
    </row>
    <row r="31" spans="1:134" hidden="1" outlineLevel="1">
      <c r="B31" s="220" t="s">
        <v>7</v>
      </c>
      <c r="C31" s="221"/>
      <c r="D31" s="225"/>
      <c r="E31" s="223">
        <f>Capex_W!E$36</f>
        <v>0</v>
      </c>
      <c r="F31" s="223">
        <f>Capex_W!F$36</f>
        <v>0</v>
      </c>
      <c r="G31" s="223">
        <f>Capex_W!G$36</f>
        <v>0</v>
      </c>
      <c r="H31" s="223">
        <f>Capex_W!H$36</f>
        <v>3.4125000000000003E-2</v>
      </c>
      <c r="I31" s="223">
        <f>Capex_W!I$36</f>
        <v>3.9000000000000007E-2</v>
      </c>
      <c r="J31" s="223">
        <f>Capex_W!J$36</f>
        <v>3.4125000000000003E-2</v>
      </c>
      <c r="K31" s="223">
        <f>Capex_W!K$36</f>
        <v>3.4125000000000003E-2</v>
      </c>
      <c r="L31" s="223">
        <f>Capex_W!L$36</f>
        <v>3.9000000000000007E-2</v>
      </c>
      <c r="M31" s="223">
        <f>Capex_W!M$36</f>
        <v>3.4125000000000003E-2</v>
      </c>
      <c r="N31" s="223">
        <f>Capex_W!N$36</f>
        <v>3.5750000000000004E-2</v>
      </c>
      <c r="O31" s="223">
        <f>Capex_W!O$36</f>
        <v>3.5750000000000004E-2</v>
      </c>
      <c r="P31" s="224">
        <f>Capex_W!P$36</f>
        <v>3.7375000000000005E-2</v>
      </c>
      <c r="Q31" s="223">
        <f>Capex_W!Q$36</f>
        <v>0.05</v>
      </c>
      <c r="R31" s="223">
        <f>Capex_W!R$36</f>
        <v>0.06</v>
      </c>
      <c r="S31" s="223">
        <f>Capex_W!S$36</f>
        <v>5.2499999999999998E-2</v>
      </c>
      <c r="T31" s="223">
        <f>Capex_W!T$36</f>
        <v>5.5E-2</v>
      </c>
      <c r="U31" s="223">
        <f>Capex_W!U$36</f>
        <v>0.06</v>
      </c>
      <c r="V31" s="223">
        <f>Capex_W!V$36</f>
        <v>0.05</v>
      </c>
      <c r="W31" s="223">
        <f>Capex_W!W$36</f>
        <v>5.5E-2</v>
      </c>
      <c r="X31" s="223">
        <f>Capex_W!X$36</f>
        <v>5.7500000000000002E-2</v>
      </c>
      <c r="Y31" s="223">
        <f>Capex_W!Y$36</f>
        <v>0.05</v>
      </c>
      <c r="Z31" s="223">
        <f>Capex_W!Z$36</f>
        <v>5.5E-2</v>
      </c>
      <c r="AA31" s="223">
        <f>Capex_W!AA$36</f>
        <v>5.5E-2</v>
      </c>
      <c r="AB31" s="224">
        <f>Capex_W!AB$36</f>
        <v>5.5E-2</v>
      </c>
      <c r="AC31" s="223">
        <f>Capex_W!AC$36</f>
        <v>2.1624999999999672E-2</v>
      </c>
      <c r="AD31" s="223">
        <f>Capex_W!AD$36</f>
        <v>0</v>
      </c>
      <c r="AE31" s="223">
        <f>Capex_W!AE$36</f>
        <v>0</v>
      </c>
      <c r="AF31" s="223">
        <f>Capex_W!AF$36</f>
        <v>0</v>
      </c>
      <c r="AG31" s="223">
        <f>Capex_W!AG$36</f>
        <v>0</v>
      </c>
      <c r="AH31" s="223">
        <f>Capex_W!AH$36</f>
        <v>0</v>
      </c>
      <c r="AI31" s="223">
        <f>Capex_W!AI$36</f>
        <v>0</v>
      </c>
      <c r="AJ31" s="223">
        <f>Capex_W!AJ$36</f>
        <v>0</v>
      </c>
      <c r="AK31" s="223">
        <f>Capex_W!AK$36</f>
        <v>0</v>
      </c>
      <c r="AL31" s="223">
        <f>Capex_W!AL$36</f>
        <v>0</v>
      </c>
      <c r="AM31" s="223">
        <f>Capex_W!AM$36</f>
        <v>0</v>
      </c>
      <c r="AN31" s="224">
        <f>Capex_W!AN$36</f>
        <v>0</v>
      </c>
      <c r="AO31" s="223">
        <f>Capex_W!AO$36</f>
        <v>0</v>
      </c>
      <c r="AP31" s="223">
        <f>Capex_W!AP$36</f>
        <v>0</v>
      </c>
      <c r="AQ31" s="223">
        <f>Capex_W!AQ$36</f>
        <v>0</v>
      </c>
      <c r="AR31" s="223">
        <f>Capex_W!AR$36</f>
        <v>0</v>
      </c>
      <c r="AS31" s="223">
        <f>Capex_W!AS$36</f>
        <v>0</v>
      </c>
      <c r="AT31" s="223">
        <f>Capex_W!AT$36</f>
        <v>0</v>
      </c>
      <c r="AU31" s="223">
        <f>Capex_W!AU$36</f>
        <v>0</v>
      </c>
      <c r="AV31" s="223">
        <f>Capex_W!AV$36</f>
        <v>0</v>
      </c>
      <c r="AW31" s="223">
        <f>Capex_W!AW$36</f>
        <v>0</v>
      </c>
      <c r="AX31" s="223">
        <f>Capex_W!AX$36</f>
        <v>0</v>
      </c>
      <c r="AY31" s="223">
        <f>Capex_W!AY$36</f>
        <v>0</v>
      </c>
      <c r="AZ31" s="224">
        <f>Capex_W!AZ$36</f>
        <v>0</v>
      </c>
      <c r="BA31" s="223">
        <f>Capex_W!BA$36</f>
        <v>0</v>
      </c>
      <c r="BB31" s="223">
        <f>Capex_W!BB$36</f>
        <v>0</v>
      </c>
      <c r="BC31" s="223">
        <f>Capex_W!BC$36</f>
        <v>0</v>
      </c>
      <c r="BD31" s="223">
        <f>Capex_W!BD$36</f>
        <v>0</v>
      </c>
      <c r="BE31" s="223">
        <f>Capex_W!BE$36</f>
        <v>0</v>
      </c>
      <c r="BF31" s="223">
        <f>Capex_W!BF$36</f>
        <v>0</v>
      </c>
      <c r="BG31" s="223">
        <f>Capex_W!BG$36</f>
        <v>0</v>
      </c>
      <c r="BH31" s="223">
        <f>Capex_W!BH$36</f>
        <v>0</v>
      </c>
      <c r="BI31" s="223">
        <f>Capex_W!BI$36</f>
        <v>0</v>
      </c>
      <c r="BJ31" s="223">
        <f>Capex_W!BJ$36</f>
        <v>0</v>
      </c>
      <c r="BK31" s="223">
        <f>Capex_W!BK$36</f>
        <v>0</v>
      </c>
      <c r="BL31" s="224">
        <f>Capex_W!BL$36</f>
        <v>0</v>
      </c>
      <c r="BM31" s="223">
        <f>Capex_W!BM$36</f>
        <v>0</v>
      </c>
      <c r="BN31" s="223">
        <f>Capex_W!BN$36</f>
        <v>0</v>
      </c>
      <c r="BO31" s="223">
        <f>Capex_W!BO$36</f>
        <v>0</v>
      </c>
      <c r="BP31" s="223">
        <f>Capex_W!BP$36</f>
        <v>0</v>
      </c>
      <c r="BQ31" s="223">
        <f>Capex_W!BQ$36</f>
        <v>0</v>
      </c>
      <c r="BR31" s="223">
        <f>Capex_W!BR$36</f>
        <v>0</v>
      </c>
      <c r="BS31" s="223">
        <f>Capex_W!BS$36</f>
        <v>0</v>
      </c>
      <c r="BT31" s="223">
        <f>Capex_W!BT$36</f>
        <v>0</v>
      </c>
      <c r="BU31" s="223">
        <f>Capex_W!BU$36</f>
        <v>0</v>
      </c>
      <c r="BV31" s="223">
        <f>Capex_W!BV$36</f>
        <v>0</v>
      </c>
      <c r="BW31" s="223">
        <f>Capex_W!BW$36</f>
        <v>0</v>
      </c>
      <c r="BX31" s="224">
        <f>Capex_W!BX$36</f>
        <v>0</v>
      </c>
      <c r="BY31" s="223">
        <f>Capex_W!BY$36</f>
        <v>0</v>
      </c>
      <c r="BZ31" s="223">
        <f>Capex_W!BZ$36</f>
        <v>0</v>
      </c>
      <c r="CA31" s="223">
        <f>Capex_W!CA$36</f>
        <v>0</v>
      </c>
      <c r="CB31" s="223">
        <f>Capex_W!CB$36</f>
        <v>0</v>
      </c>
      <c r="CC31" s="223">
        <f>Capex_W!CC$36</f>
        <v>0</v>
      </c>
      <c r="CD31" s="223">
        <f>Capex_W!CD$36</f>
        <v>0</v>
      </c>
      <c r="CE31" s="223">
        <f>Capex_W!CE$36</f>
        <v>0</v>
      </c>
      <c r="CF31" s="223">
        <f>Capex_W!CF$36</f>
        <v>0</v>
      </c>
      <c r="CG31" s="223">
        <f>Capex_W!CG$36</f>
        <v>0</v>
      </c>
      <c r="CH31" s="223">
        <f>Capex_W!CH$36</f>
        <v>0</v>
      </c>
      <c r="CI31" s="223">
        <f>Capex_W!CI$36</f>
        <v>0</v>
      </c>
      <c r="CJ31" s="224">
        <f>Capex_W!CJ$36</f>
        <v>0</v>
      </c>
      <c r="CK31" s="223">
        <f>Capex_W!CK$36</f>
        <v>0</v>
      </c>
      <c r="CL31" s="223">
        <f>Capex_W!CL$36</f>
        <v>0</v>
      </c>
      <c r="CM31" s="223">
        <f>Capex_W!CM$36</f>
        <v>0</v>
      </c>
      <c r="CN31" s="223">
        <f>Capex_W!CN$36</f>
        <v>0</v>
      </c>
      <c r="CO31" s="223">
        <f>Capex_W!CO$36</f>
        <v>0</v>
      </c>
      <c r="CP31" s="223">
        <f>Capex_W!CP$36</f>
        <v>0</v>
      </c>
      <c r="CQ31" s="223">
        <f>Capex_W!CQ$36</f>
        <v>0</v>
      </c>
      <c r="CR31" s="223">
        <f>Capex_W!CR$36</f>
        <v>0</v>
      </c>
      <c r="CS31" s="223">
        <f>Capex_W!CS$36</f>
        <v>0</v>
      </c>
      <c r="CT31" s="223">
        <f>Capex_W!CT$36</f>
        <v>0</v>
      </c>
      <c r="CU31" s="223">
        <f>Capex_W!CU$36</f>
        <v>0</v>
      </c>
      <c r="CV31" s="224">
        <f>Capex_W!CV$36</f>
        <v>0</v>
      </c>
      <c r="CW31" s="223">
        <f>Capex_W!CW$36</f>
        <v>0</v>
      </c>
      <c r="CX31" s="223">
        <f>Capex_W!CX$36</f>
        <v>0</v>
      </c>
      <c r="CY31" s="223">
        <f>Capex_W!CY$36</f>
        <v>0</v>
      </c>
      <c r="CZ31" s="223">
        <f>Capex_W!CZ$36</f>
        <v>0</v>
      </c>
      <c r="DA31" s="223">
        <f>Capex_W!DA$36</f>
        <v>0</v>
      </c>
      <c r="DB31" s="223">
        <f>Capex_W!DB$36</f>
        <v>0</v>
      </c>
      <c r="DC31" s="223">
        <f>Capex_W!DC$36</f>
        <v>0</v>
      </c>
      <c r="DD31" s="223">
        <f>Capex_W!DD$36</f>
        <v>0</v>
      </c>
      <c r="DE31" s="223">
        <f>Capex_W!DE$36</f>
        <v>0</v>
      </c>
      <c r="DF31" s="223">
        <f>Capex_W!DF$36</f>
        <v>0</v>
      </c>
      <c r="DG31" s="223">
        <f>Capex_W!DG$36</f>
        <v>0</v>
      </c>
      <c r="DH31" s="224">
        <f>Capex_W!DH$36</f>
        <v>0</v>
      </c>
      <c r="DI31" s="223">
        <f>Capex_W!DI$36</f>
        <v>0</v>
      </c>
      <c r="DJ31" s="223">
        <f>Capex_W!DJ$36</f>
        <v>0</v>
      </c>
      <c r="DK31" s="223">
        <f>Capex_W!DK$36</f>
        <v>0</v>
      </c>
      <c r="DL31" s="223">
        <f>Capex_W!DL$36</f>
        <v>0</v>
      </c>
      <c r="DM31" s="223">
        <f>Capex_W!DM$36</f>
        <v>0</v>
      </c>
      <c r="DN31" s="223">
        <f>Capex_W!DN$36</f>
        <v>0</v>
      </c>
      <c r="DO31" s="223">
        <f>Capex_W!DO$36</f>
        <v>0</v>
      </c>
      <c r="DP31" s="223">
        <f>Capex_W!DP$36</f>
        <v>0</v>
      </c>
      <c r="DQ31" s="223">
        <f>Capex_W!DQ$36</f>
        <v>0</v>
      </c>
      <c r="DR31" s="223">
        <f>Capex_W!DR$36</f>
        <v>0</v>
      </c>
      <c r="DS31" s="223">
        <f>Capex_W!DS$36</f>
        <v>0</v>
      </c>
      <c r="DT31" s="223">
        <f>Capex_W!DT$36</f>
        <v>0</v>
      </c>
      <c r="DU31" s="43">
        <f>Capex_W!DU$36</f>
        <v>0.32337500000000002</v>
      </c>
      <c r="DV31" s="44">
        <f>Capex_W!DV$36</f>
        <v>0.65500000000000003</v>
      </c>
      <c r="DW31" s="44">
        <f>Capex_W!DW$36</f>
        <v>2.1624999999999672E-2</v>
      </c>
      <c r="DX31" s="44">
        <f>Capex_W!DX$36</f>
        <v>0</v>
      </c>
      <c r="DY31" s="44">
        <f>Capex_W!DY$36</f>
        <v>0</v>
      </c>
      <c r="DZ31" s="44">
        <f>Capex_W!DZ$36</f>
        <v>0</v>
      </c>
      <c r="EA31" s="44">
        <f>Capex_W!EA$36</f>
        <v>0</v>
      </c>
      <c r="EB31" s="44">
        <f>Capex_W!EB$36</f>
        <v>0</v>
      </c>
      <c r="EC31" s="44">
        <f>Capex_W!EC$36</f>
        <v>0</v>
      </c>
      <c r="ED31" s="45">
        <f>Capex_W!ED$36</f>
        <v>0</v>
      </c>
    </row>
    <row r="32" spans="1:134" hidden="1" outlineLevel="1">
      <c r="B32" s="5" t="s">
        <v>23</v>
      </c>
      <c r="D32" s="40"/>
      <c r="E32" s="47">
        <v>0</v>
      </c>
      <c r="F32" s="47">
        <v>0</v>
      </c>
      <c r="G32" s="47">
        <v>0</v>
      </c>
      <c r="H32" s="47">
        <v>0</v>
      </c>
      <c r="I32" s="47">
        <v>0</v>
      </c>
      <c r="J32" s="47">
        <v>0</v>
      </c>
      <c r="K32" s="47">
        <v>0</v>
      </c>
      <c r="L32" s="47">
        <v>2.16</v>
      </c>
      <c r="M32" s="47">
        <v>2.16</v>
      </c>
      <c r="N32" s="47">
        <v>2.16</v>
      </c>
      <c r="O32" s="47">
        <v>2.16</v>
      </c>
      <c r="P32" s="48">
        <v>2.16</v>
      </c>
      <c r="Q32" s="47">
        <v>1.5749999999999997</v>
      </c>
      <c r="R32" s="47">
        <v>1.5749999999999997</v>
      </c>
      <c r="S32" s="47">
        <v>1.5749999999999997</v>
      </c>
      <c r="T32" s="47">
        <v>1.5749999999999997</v>
      </c>
      <c r="U32" s="47">
        <v>1.5749999999999997</v>
      </c>
      <c r="V32" s="47">
        <v>1.5749999999999997</v>
      </c>
      <c r="W32" s="47">
        <v>1.5749999999999997</v>
      </c>
      <c r="X32" s="47">
        <v>1.5749999999999997</v>
      </c>
      <c r="Y32" s="47">
        <v>1.5749999999999997</v>
      </c>
      <c r="Z32" s="47">
        <v>1.5749999999999997</v>
      </c>
      <c r="AA32" s="47">
        <v>1.5749999999999997</v>
      </c>
      <c r="AB32" s="48">
        <v>1.5749999999999997</v>
      </c>
      <c r="AC32" s="47">
        <v>0.67499999999999993</v>
      </c>
      <c r="AD32" s="47">
        <v>0.67499999999999993</v>
      </c>
      <c r="AE32" s="47">
        <v>0.67499999999999993</v>
      </c>
      <c r="AF32" s="47">
        <v>0.67499999999999993</v>
      </c>
      <c r="AG32" s="47">
        <v>0.67499999999999993</v>
      </c>
      <c r="AH32" s="47">
        <v>0.67499999999999993</v>
      </c>
      <c r="AI32" s="47">
        <v>0.67499999999999993</v>
      </c>
      <c r="AJ32" s="47">
        <v>0.67499999999999993</v>
      </c>
      <c r="AK32" s="47">
        <v>0.67499999999999993</v>
      </c>
      <c r="AL32" s="47">
        <v>0.67499999999999993</v>
      </c>
      <c r="AM32" s="47">
        <v>0.67499999999999993</v>
      </c>
      <c r="AN32" s="48">
        <v>0.67499999999999993</v>
      </c>
      <c r="AO32" s="47">
        <v>0</v>
      </c>
      <c r="AP32" s="47">
        <v>0</v>
      </c>
      <c r="AQ32" s="47">
        <v>0</v>
      </c>
      <c r="AR32" s="47">
        <v>0</v>
      </c>
      <c r="AS32" s="47">
        <v>0</v>
      </c>
      <c r="AT32" s="47">
        <v>0</v>
      </c>
      <c r="AU32" s="47">
        <v>0</v>
      </c>
      <c r="AV32" s="47">
        <v>0</v>
      </c>
      <c r="AW32" s="47">
        <v>0</v>
      </c>
      <c r="AX32" s="47">
        <v>0</v>
      </c>
      <c r="AY32" s="47">
        <v>0</v>
      </c>
      <c r="AZ32" s="48">
        <v>0</v>
      </c>
      <c r="BA32" s="47">
        <v>0</v>
      </c>
      <c r="BB32" s="47">
        <v>0</v>
      </c>
      <c r="BC32" s="47">
        <v>0</v>
      </c>
      <c r="BD32" s="47">
        <v>0</v>
      </c>
      <c r="BE32" s="47">
        <v>0</v>
      </c>
      <c r="BF32" s="47">
        <v>0</v>
      </c>
      <c r="BG32" s="47">
        <v>0</v>
      </c>
      <c r="BH32" s="47">
        <v>0</v>
      </c>
      <c r="BI32" s="47">
        <v>0</v>
      </c>
      <c r="BJ32" s="47">
        <v>0</v>
      </c>
      <c r="BK32" s="47">
        <v>0</v>
      </c>
      <c r="BL32" s="48">
        <v>0</v>
      </c>
      <c r="BM32" s="47">
        <v>0</v>
      </c>
      <c r="BN32" s="47">
        <v>0</v>
      </c>
      <c r="BO32" s="47">
        <v>0</v>
      </c>
      <c r="BP32" s="47">
        <v>0</v>
      </c>
      <c r="BQ32" s="47">
        <v>0</v>
      </c>
      <c r="BR32" s="47">
        <v>0</v>
      </c>
      <c r="BS32" s="47">
        <v>0</v>
      </c>
      <c r="BT32" s="47">
        <v>0</v>
      </c>
      <c r="BU32" s="47">
        <v>0</v>
      </c>
      <c r="BV32" s="47">
        <v>0</v>
      </c>
      <c r="BW32" s="47">
        <v>0</v>
      </c>
      <c r="BX32" s="48">
        <v>0</v>
      </c>
      <c r="BY32" s="47">
        <v>0</v>
      </c>
      <c r="BZ32" s="47">
        <v>0</v>
      </c>
      <c r="CA32" s="47">
        <v>0</v>
      </c>
      <c r="CB32" s="47">
        <v>0</v>
      </c>
      <c r="CC32" s="47">
        <v>0</v>
      </c>
      <c r="CD32" s="47">
        <v>0</v>
      </c>
      <c r="CE32" s="47">
        <v>0</v>
      </c>
      <c r="CF32" s="47">
        <v>0</v>
      </c>
      <c r="CG32" s="47">
        <v>0</v>
      </c>
      <c r="CH32" s="47">
        <v>0</v>
      </c>
      <c r="CI32" s="47">
        <v>0</v>
      </c>
      <c r="CJ32" s="48">
        <v>0</v>
      </c>
      <c r="CK32" s="47">
        <v>0</v>
      </c>
      <c r="CL32" s="47">
        <v>0</v>
      </c>
      <c r="CM32" s="47">
        <v>0</v>
      </c>
      <c r="CN32" s="47">
        <v>0</v>
      </c>
      <c r="CO32" s="47">
        <v>0</v>
      </c>
      <c r="CP32" s="47">
        <v>0</v>
      </c>
      <c r="CQ32" s="47">
        <v>0</v>
      </c>
      <c r="CR32" s="47">
        <v>0</v>
      </c>
      <c r="CS32" s="47">
        <v>0</v>
      </c>
      <c r="CT32" s="47">
        <v>0</v>
      </c>
      <c r="CU32" s="47">
        <v>0</v>
      </c>
      <c r="CV32" s="48">
        <v>0</v>
      </c>
      <c r="CW32" s="47">
        <v>0</v>
      </c>
      <c r="CX32" s="47">
        <v>0</v>
      </c>
      <c r="CY32" s="47">
        <v>0</v>
      </c>
      <c r="CZ32" s="47">
        <v>0</v>
      </c>
      <c r="DA32" s="47">
        <v>0</v>
      </c>
      <c r="DB32" s="47">
        <v>0</v>
      </c>
      <c r="DC32" s="47">
        <v>0</v>
      </c>
      <c r="DD32" s="47">
        <v>0</v>
      </c>
      <c r="DE32" s="47">
        <v>0</v>
      </c>
      <c r="DF32" s="47">
        <v>0</v>
      </c>
      <c r="DG32" s="47">
        <v>0</v>
      </c>
      <c r="DH32" s="48">
        <v>0</v>
      </c>
      <c r="DI32" s="47">
        <v>0</v>
      </c>
      <c r="DJ32" s="47">
        <v>0</v>
      </c>
      <c r="DK32" s="47">
        <v>0</v>
      </c>
      <c r="DL32" s="47">
        <v>0</v>
      </c>
      <c r="DM32" s="47">
        <v>0</v>
      </c>
      <c r="DN32" s="47">
        <v>0</v>
      </c>
      <c r="DO32" s="47">
        <v>0</v>
      </c>
      <c r="DP32" s="47">
        <v>0</v>
      </c>
      <c r="DQ32" s="47">
        <v>0</v>
      </c>
      <c r="DR32" s="47">
        <v>0</v>
      </c>
      <c r="DS32" s="47">
        <v>0</v>
      </c>
      <c r="DT32" s="47">
        <v>0</v>
      </c>
      <c r="DU32" s="49">
        <f>SUMIF($E$28:$DT$28,DU$28,$E32:$DT32)</f>
        <v>10.8</v>
      </c>
      <c r="DV32" s="50">
        <f t="shared" ref="DV32:ED32" si="21">SUMIF($E$28:$DT$28,DV$28,$E32:$DT32)</f>
        <v>18.899999999999995</v>
      </c>
      <c r="DW32" s="50">
        <f t="shared" si="21"/>
        <v>8.1</v>
      </c>
      <c r="DX32" s="50">
        <f t="shared" si="21"/>
        <v>0</v>
      </c>
      <c r="DY32" s="50">
        <f t="shared" si="21"/>
        <v>0</v>
      </c>
      <c r="DZ32" s="50">
        <f t="shared" si="21"/>
        <v>0</v>
      </c>
      <c r="EA32" s="50">
        <f t="shared" si="21"/>
        <v>0</v>
      </c>
      <c r="EB32" s="50">
        <f t="shared" si="21"/>
        <v>0</v>
      </c>
      <c r="EC32" s="50">
        <f t="shared" si="21"/>
        <v>0</v>
      </c>
      <c r="ED32" s="51">
        <f t="shared" si="21"/>
        <v>0</v>
      </c>
    </row>
    <row r="33" spans="2:134" hidden="1" outlineLevel="1">
      <c r="B33" s="5" t="s">
        <v>9</v>
      </c>
      <c r="D33" s="40"/>
      <c r="E33" s="47">
        <v>0</v>
      </c>
      <c r="F33" s="47">
        <v>0</v>
      </c>
      <c r="G33" s="47">
        <v>0</v>
      </c>
      <c r="H33" s="47">
        <v>0</v>
      </c>
      <c r="I33" s="47">
        <v>0</v>
      </c>
      <c r="J33" s="47">
        <v>0</v>
      </c>
      <c r="K33" s="47">
        <v>0</v>
      </c>
      <c r="L33" s="47">
        <v>2.16</v>
      </c>
      <c r="M33" s="47">
        <v>4.32</v>
      </c>
      <c r="N33" s="47">
        <v>6.48</v>
      </c>
      <c r="O33" s="47">
        <v>8.64</v>
      </c>
      <c r="P33" s="48">
        <v>10.8</v>
      </c>
      <c r="Q33" s="47">
        <v>12.375</v>
      </c>
      <c r="R33" s="47">
        <v>13.95</v>
      </c>
      <c r="S33" s="47">
        <v>15.524999999999999</v>
      </c>
      <c r="T33" s="47">
        <v>17.099999999999998</v>
      </c>
      <c r="U33" s="47">
        <v>18.674999999999997</v>
      </c>
      <c r="V33" s="47">
        <v>20.249999999999996</v>
      </c>
      <c r="W33" s="47">
        <v>21.824999999999996</v>
      </c>
      <c r="X33" s="47">
        <v>23.399999999999995</v>
      </c>
      <c r="Y33" s="47">
        <v>24.974999999999994</v>
      </c>
      <c r="Z33" s="47">
        <v>26.549999999999994</v>
      </c>
      <c r="AA33" s="47">
        <v>28.124999999999993</v>
      </c>
      <c r="AB33" s="48">
        <v>29.699999999999992</v>
      </c>
      <c r="AC33" s="47">
        <v>30.374999999999993</v>
      </c>
      <c r="AD33" s="47">
        <v>31.049999999999994</v>
      </c>
      <c r="AE33" s="47">
        <v>31.724999999999994</v>
      </c>
      <c r="AF33" s="47">
        <v>32.399999999999991</v>
      </c>
      <c r="AG33" s="47">
        <v>33.074999999999989</v>
      </c>
      <c r="AH33" s="47">
        <v>33.749999999999986</v>
      </c>
      <c r="AI33" s="47">
        <v>34.424999999999983</v>
      </c>
      <c r="AJ33" s="47">
        <v>35.09999999999998</v>
      </c>
      <c r="AK33" s="47">
        <v>35.774999999999977</v>
      </c>
      <c r="AL33" s="47">
        <v>36.449999999999974</v>
      </c>
      <c r="AM33" s="47">
        <v>37.124999999999972</v>
      </c>
      <c r="AN33" s="48">
        <v>37.799999999999969</v>
      </c>
      <c r="AO33" s="47">
        <v>37.799999999999969</v>
      </c>
      <c r="AP33" s="47">
        <v>37.799999999999969</v>
      </c>
      <c r="AQ33" s="47">
        <v>37.799999999999969</v>
      </c>
      <c r="AR33" s="47">
        <v>37.799999999999969</v>
      </c>
      <c r="AS33" s="47">
        <v>37.799999999999969</v>
      </c>
      <c r="AT33" s="47">
        <v>37.799999999999969</v>
      </c>
      <c r="AU33" s="47">
        <v>37.799999999999969</v>
      </c>
      <c r="AV33" s="47">
        <v>37.799999999999969</v>
      </c>
      <c r="AW33" s="47">
        <v>37.799999999999969</v>
      </c>
      <c r="AX33" s="47">
        <v>37.799999999999969</v>
      </c>
      <c r="AY33" s="47">
        <v>37.799999999999969</v>
      </c>
      <c r="AZ33" s="48">
        <v>37.799999999999969</v>
      </c>
      <c r="BA33" s="47">
        <v>37.799999999999969</v>
      </c>
      <c r="BB33" s="47">
        <v>37.799999999999969</v>
      </c>
      <c r="BC33" s="47">
        <v>37.799999999999969</v>
      </c>
      <c r="BD33" s="47">
        <v>37.799999999999969</v>
      </c>
      <c r="BE33" s="47">
        <v>37.799999999999969</v>
      </c>
      <c r="BF33" s="47">
        <v>37.799999999999969</v>
      </c>
      <c r="BG33" s="47">
        <v>37.799999999999969</v>
      </c>
      <c r="BH33" s="47">
        <v>37.799999999999969</v>
      </c>
      <c r="BI33" s="47">
        <v>37.799999999999969</v>
      </c>
      <c r="BJ33" s="47">
        <v>37.799999999999969</v>
      </c>
      <c r="BK33" s="47">
        <v>37.799999999999969</v>
      </c>
      <c r="BL33" s="48">
        <v>37.799999999999969</v>
      </c>
      <c r="BM33" s="47">
        <v>37.799999999999969</v>
      </c>
      <c r="BN33" s="47">
        <v>37.799999999999969</v>
      </c>
      <c r="BO33" s="47">
        <v>37.799999999999969</v>
      </c>
      <c r="BP33" s="47">
        <v>37.799999999999969</v>
      </c>
      <c r="BQ33" s="47">
        <v>37.799999999999969</v>
      </c>
      <c r="BR33" s="47">
        <v>37.799999999999969</v>
      </c>
      <c r="BS33" s="47">
        <v>37.799999999999969</v>
      </c>
      <c r="BT33" s="47">
        <v>37.799999999999969</v>
      </c>
      <c r="BU33" s="47">
        <v>37.799999999999969</v>
      </c>
      <c r="BV33" s="47">
        <v>37.799999999999969</v>
      </c>
      <c r="BW33" s="47">
        <v>37.799999999999969</v>
      </c>
      <c r="BX33" s="48">
        <v>37.799999999999969</v>
      </c>
      <c r="BY33" s="47">
        <v>37.799999999999969</v>
      </c>
      <c r="BZ33" s="47">
        <v>37.799999999999969</v>
      </c>
      <c r="CA33" s="47">
        <v>37.799999999999969</v>
      </c>
      <c r="CB33" s="47">
        <v>37.799999999999969</v>
      </c>
      <c r="CC33" s="47">
        <v>37.799999999999969</v>
      </c>
      <c r="CD33" s="47">
        <v>37.799999999999969</v>
      </c>
      <c r="CE33" s="47">
        <v>37.799999999999969</v>
      </c>
      <c r="CF33" s="47">
        <v>37.799999999999969</v>
      </c>
      <c r="CG33" s="47">
        <v>37.799999999999969</v>
      </c>
      <c r="CH33" s="47">
        <v>37.799999999999969</v>
      </c>
      <c r="CI33" s="47">
        <v>37.799999999999969</v>
      </c>
      <c r="CJ33" s="48">
        <v>37.799999999999969</v>
      </c>
      <c r="CK33" s="47">
        <v>37.799999999999969</v>
      </c>
      <c r="CL33" s="47">
        <v>37.799999999999969</v>
      </c>
      <c r="CM33" s="47">
        <v>37.799999999999969</v>
      </c>
      <c r="CN33" s="47">
        <v>37.799999999999969</v>
      </c>
      <c r="CO33" s="47">
        <v>37.799999999999969</v>
      </c>
      <c r="CP33" s="47">
        <v>37.799999999999969</v>
      </c>
      <c r="CQ33" s="47">
        <v>37.799999999999969</v>
      </c>
      <c r="CR33" s="47">
        <v>37.799999999999969</v>
      </c>
      <c r="CS33" s="47">
        <v>37.799999999999969</v>
      </c>
      <c r="CT33" s="47">
        <v>37.799999999999969</v>
      </c>
      <c r="CU33" s="47">
        <v>37.799999999999969</v>
      </c>
      <c r="CV33" s="48">
        <v>37.799999999999969</v>
      </c>
      <c r="CW33" s="47">
        <v>37.799999999999969</v>
      </c>
      <c r="CX33" s="47">
        <v>37.799999999999969</v>
      </c>
      <c r="CY33" s="47">
        <v>37.799999999999969</v>
      </c>
      <c r="CZ33" s="47">
        <v>37.799999999999969</v>
      </c>
      <c r="DA33" s="47">
        <v>37.799999999999969</v>
      </c>
      <c r="DB33" s="47">
        <v>37.799999999999969</v>
      </c>
      <c r="DC33" s="47">
        <v>37.799999999999969</v>
      </c>
      <c r="DD33" s="47">
        <v>37.799999999999969</v>
      </c>
      <c r="DE33" s="47">
        <v>37.799999999999969</v>
      </c>
      <c r="DF33" s="47">
        <v>37.799999999999969</v>
      </c>
      <c r="DG33" s="47">
        <v>37.799999999999969</v>
      </c>
      <c r="DH33" s="48">
        <v>37.799999999999969</v>
      </c>
      <c r="DI33" s="47">
        <v>37.799999999999969</v>
      </c>
      <c r="DJ33" s="47">
        <v>37.799999999999969</v>
      </c>
      <c r="DK33" s="47">
        <v>37.799999999999969</v>
      </c>
      <c r="DL33" s="47">
        <v>37.799999999999969</v>
      </c>
      <c r="DM33" s="47">
        <v>37.799999999999969</v>
      </c>
      <c r="DN33" s="47">
        <v>37.799999999999969</v>
      </c>
      <c r="DO33" s="47">
        <v>37.799999999999969</v>
      </c>
      <c r="DP33" s="47">
        <v>37.799999999999969</v>
      </c>
      <c r="DQ33" s="47">
        <v>37.799999999999969</v>
      </c>
      <c r="DR33" s="47">
        <v>37.799999999999969</v>
      </c>
      <c r="DS33" s="47">
        <v>37.799999999999969</v>
      </c>
      <c r="DT33" s="47">
        <v>37.799999999999969</v>
      </c>
      <c r="DU33" s="49">
        <f>SUMIF($E$26:$DT$26,DU$28,$E33:$DT33)</f>
        <v>10.8</v>
      </c>
      <c r="DV33" s="50">
        <f t="shared" ref="DV33:ED33" si="22">SUMIF($E$26:$DT$26,DV$28,$E33:$DT33)</f>
        <v>29.699999999999992</v>
      </c>
      <c r="DW33" s="50">
        <f t="shared" si="22"/>
        <v>37.799999999999969</v>
      </c>
      <c r="DX33" s="50">
        <f t="shared" si="22"/>
        <v>37.799999999999969</v>
      </c>
      <c r="DY33" s="50">
        <f t="shared" si="22"/>
        <v>37.799999999999969</v>
      </c>
      <c r="DZ33" s="50">
        <f t="shared" si="22"/>
        <v>37.799999999999969</v>
      </c>
      <c r="EA33" s="50">
        <f t="shared" si="22"/>
        <v>37.799999999999969</v>
      </c>
      <c r="EB33" s="50">
        <f t="shared" si="22"/>
        <v>37.799999999999969</v>
      </c>
      <c r="EC33" s="50">
        <f t="shared" si="22"/>
        <v>37.799999999999969</v>
      </c>
      <c r="ED33" s="51">
        <f t="shared" si="22"/>
        <v>37.799999999999969</v>
      </c>
    </row>
    <row r="34" spans="2:134" collapsed="1">
      <c r="B34" s="226" t="s">
        <v>24</v>
      </c>
      <c r="P34" s="156"/>
      <c r="AB34" s="156"/>
      <c r="AN34" s="156"/>
      <c r="AZ34" s="156"/>
      <c r="BL34" s="156"/>
      <c r="BX34" s="156"/>
      <c r="CJ34" s="156"/>
      <c r="CV34" s="156"/>
      <c r="DH34" s="156"/>
      <c r="DU34" s="227"/>
      <c r="DV34" s="228"/>
      <c r="DW34" s="228"/>
      <c r="DX34" s="228"/>
      <c r="DY34" s="228"/>
      <c r="DZ34" s="228"/>
      <c r="EA34" s="228"/>
      <c r="EB34" s="228"/>
      <c r="EC34" s="228"/>
      <c r="ED34" s="229"/>
    </row>
    <row r="35" spans="2:134">
      <c r="B35" s="5" t="s">
        <v>10</v>
      </c>
      <c r="D35" s="40">
        <v>0</v>
      </c>
      <c r="E35" s="47">
        <v>0</v>
      </c>
      <c r="F35" s="47">
        <v>0</v>
      </c>
      <c r="G35" s="47">
        <v>0</v>
      </c>
      <c r="H35" s="230">
        <f>SUM(E31:G31)*$D35</f>
        <v>0</v>
      </c>
      <c r="I35" s="47">
        <v>0</v>
      </c>
      <c r="J35" s="47">
        <v>0</v>
      </c>
      <c r="K35" s="230">
        <f>SUM(H31:J31)*$D35</f>
        <v>0</v>
      </c>
      <c r="L35" s="47">
        <v>0</v>
      </c>
      <c r="M35" s="47">
        <v>0</v>
      </c>
      <c r="N35" s="230">
        <f>SUM(K31:M31)*$D35</f>
        <v>0</v>
      </c>
      <c r="O35" s="47">
        <v>0</v>
      </c>
      <c r="P35" s="48">
        <v>0</v>
      </c>
      <c r="Q35" s="230">
        <f>SUM(N31:P31)*$D35</f>
        <v>0</v>
      </c>
      <c r="R35" s="47">
        <v>0</v>
      </c>
      <c r="S35" s="47">
        <v>0</v>
      </c>
      <c r="T35" s="230">
        <f>SUM(Q31:S31)*$D35</f>
        <v>0</v>
      </c>
      <c r="U35" s="47">
        <v>0</v>
      </c>
      <c r="V35" s="47">
        <v>0</v>
      </c>
      <c r="W35" s="230">
        <f>SUM(T31:V31)*$D35</f>
        <v>0</v>
      </c>
      <c r="X35" s="47">
        <v>0</v>
      </c>
      <c r="Y35" s="47">
        <v>0</v>
      </c>
      <c r="Z35" s="230">
        <f>SUM(W31:Y31)*$D35</f>
        <v>0</v>
      </c>
      <c r="AA35" s="47">
        <v>0</v>
      </c>
      <c r="AB35" s="48">
        <v>0</v>
      </c>
      <c r="AC35" s="230">
        <f>SUM(Z31:AB31)*$D35</f>
        <v>0</v>
      </c>
      <c r="AD35" s="47">
        <v>0</v>
      </c>
      <c r="AE35" s="47">
        <v>0</v>
      </c>
      <c r="AF35" s="230">
        <f>SUM(AC31:AE31)*$D35</f>
        <v>0</v>
      </c>
      <c r="AG35" s="47">
        <v>0</v>
      </c>
      <c r="AH35" s="47">
        <v>0</v>
      </c>
      <c r="AI35" s="230">
        <f>SUM(AF31:AH31)*$D35</f>
        <v>0</v>
      </c>
      <c r="AJ35" s="47">
        <v>0</v>
      </c>
      <c r="AK35" s="47">
        <v>0</v>
      </c>
      <c r="AL35" s="230">
        <f>SUM(AI31:AK31)*$D35</f>
        <v>0</v>
      </c>
      <c r="AM35" s="47">
        <v>0</v>
      </c>
      <c r="AN35" s="48">
        <v>0</v>
      </c>
      <c r="AO35" s="230">
        <f>SUM(AL31:AN31)*$D35</f>
        <v>0</v>
      </c>
      <c r="AP35" s="47">
        <v>0</v>
      </c>
      <c r="AQ35" s="47">
        <v>0</v>
      </c>
      <c r="AR35" s="230">
        <f>SUM(AO31:AQ31)*$D35</f>
        <v>0</v>
      </c>
      <c r="AS35" s="47">
        <v>0</v>
      </c>
      <c r="AT35" s="47">
        <v>0</v>
      </c>
      <c r="AU35" s="230">
        <f>SUM(AR31:AT31)*$D35</f>
        <v>0</v>
      </c>
      <c r="AV35" s="47">
        <v>0</v>
      </c>
      <c r="AW35" s="47">
        <v>0</v>
      </c>
      <c r="AX35" s="230">
        <f>SUM(AU31:AW31)*$D35</f>
        <v>0</v>
      </c>
      <c r="AY35" s="47">
        <v>0</v>
      </c>
      <c r="AZ35" s="48">
        <v>0</v>
      </c>
      <c r="BA35" s="230">
        <f>SUM(AX31:AZ31)*$D35</f>
        <v>0</v>
      </c>
      <c r="BB35" s="47">
        <v>0</v>
      </c>
      <c r="BC35" s="47">
        <v>0</v>
      </c>
      <c r="BD35" s="230">
        <f>SUM(BA31:BC31)*$D35</f>
        <v>0</v>
      </c>
      <c r="BE35" s="47">
        <v>0</v>
      </c>
      <c r="BF35" s="47">
        <v>0</v>
      </c>
      <c r="BG35" s="230">
        <f>SUM(BD31:BF31)*$D35</f>
        <v>0</v>
      </c>
      <c r="BH35" s="47">
        <v>0</v>
      </c>
      <c r="BI35" s="47">
        <v>0</v>
      </c>
      <c r="BJ35" s="230">
        <f>SUM(BG31:BI31)*$D35</f>
        <v>0</v>
      </c>
      <c r="BK35" s="47">
        <v>0</v>
      </c>
      <c r="BL35" s="48">
        <v>0</v>
      </c>
      <c r="BM35" s="230">
        <f>SUM(BJ31:BL31)*$D35</f>
        <v>0</v>
      </c>
      <c r="BN35" s="47">
        <v>0</v>
      </c>
      <c r="BO35" s="47">
        <v>0</v>
      </c>
      <c r="BP35" s="230">
        <f>SUM(BM31:BO31)*$D35</f>
        <v>0</v>
      </c>
      <c r="BQ35" s="47">
        <v>0</v>
      </c>
      <c r="BR35" s="47">
        <v>0</v>
      </c>
      <c r="BS35" s="230">
        <f>SUM(BP31:BR31)*$D35</f>
        <v>0</v>
      </c>
      <c r="BT35" s="47">
        <v>0</v>
      </c>
      <c r="BU35" s="47">
        <v>0</v>
      </c>
      <c r="BV35" s="230">
        <f>SUM(BS31:BU31)*$D35</f>
        <v>0</v>
      </c>
      <c r="BW35" s="47">
        <v>0</v>
      </c>
      <c r="BX35" s="48">
        <v>0</v>
      </c>
      <c r="BY35" s="230">
        <f>SUM(BV31:BX31)*$D35</f>
        <v>0</v>
      </c>
      <c r="BZ35" s="47">
        <v>0</v>
      </c>
      <c r="CA35" s="47">
        <v>0</v>
      </c>
      <c r="CB35" s="230">
        <f>SUM(BY31:CA31)*$D35</f>
        <v>0</v>
      </c>
      <c r="CC35" s="47">
        <v>0</v>
      </c>
      <c r="CD35" s="47">
        <v>0</v>
      </c>
      <c r="CE35" s="230">
        <f>SUM(CB31:CD31)*$D35</f>
        <v>0</v>
      </c>
      <c r="CF35" s="47">
        <v>0</v>
      </c>
      <c r="CG35" s="47">
        <v>0</v>
      </c>
      <c r="CH35" s="230">
        <f>SUM(CE31:CG31)*$D35</f>
        <v>0</v>
      </c>
      <c r="CI35" s="47">
        <v>0</v>
      </c>
      <c r="CJ35" s="48">
        <v>0</v>
      </c>
      <c r="CK35" s="230">
        <f>SUM(CH31:CJ31)*$D35</f>
        <v>0</v>
      </c>
      <c r="CL35" s="47">
        <v>0</v>
      </c>
      <c r="CM35" s="47">
        <v>0</v>
      </c>
      <c r="CN35" s="230">
        <f>SUM(CK31:CM31)*$D35</f>
        <v>0</v>
      </c>
      <c r="CO35" s="47">
        <v>0</v>
      </c>
      <c r="CP35" s="47">
        <v>0</v>
      </c>
      <c r="CQ35" s="230">
        <f>SUM(CN31:CP31)*$D35</f>
        <v>0</v>
      </c>
      <c r="CR35" s="47">
        <v>0</v>
      </c>
      <c r="CS35" s="47">
        <v>0</v>
      </c>
      <c r="CT35" s="230">
        <f>SUM(CQ31:CS31)*$D35</f>
        <v>0</v>
      </c>
      <c r="CU35" s="47">
        <v>0</v>
      </c>
      <c r="CV35" s="48">
        <v>0</v>
      </c>
      <c r="CW35" s="230">
        <f>SUM(CT31:CV31)*$D35</f>
        <v>0</v>
      </c>
      <c r="CX35" s="47">
        <v>0</v>
      </c>
      <c r="CY35" s="47">
        <v>0</v>
      </c>
      <c r="CZ35" s="230">
        <f>SUM(CW31:CY31)*$D35</f>
        <v>0</v>
      </c>
      <c r="DA35" s="47">
        <v>0</v>
      </c>
      <c r="DB35" s="47">
        <v>0</v>
      </c>
      <c r="DC35" s="230">
        <f>SUM(CZ31:DB31)*$D35</f>
        <v>0</v>
      </c>
      <c r="DD35" s="47">
        <v>0</v>
      </c>
      <c r="DE35" s="47">
        <v>0</v>
      </c>
      <c r="DF35" s="230">
        <f>SUM(DC31:DE31)*$D35</f>
        <v>0</v>
      </c>
      <c r="DG35" s="47">
        <v>0</v>
      </c>
      <c r="DH35" s="48">
        <v>0</v>
      </c>
      <c r="DI35" s="230">
        <f>SUM(DF31:DH31)*$D35</f>
        <v>0</v>
      </c>
      <c r="DJ35" s="47">
        <v>0</v>
      </c>
      <c r="DK35" s="47">
        <v>0</v>
      </c>
      <c r="DL35" s="230">
        <f>SUM(DI31:DK31)*$D35</f>
        <v>0</v>
      </c>
      <c r="DM35" s="47">
        <v>0</v>
      </c>
      <c r="DN35" s="47">
        <v>0</v>
      </c>
      <c r="DO35" s="230">
        <f>SUM(DL31:DN31)*$D35</f>
        <v>0</v>
      </c>
      <c r="DP35" s="47">
        <v>0</v>
      </c>
      <c r="DQ35" s="47">
        <v>0</v>
      </c>
      <c r="DR35" s="230">
        <f>SUM(DO31:DQ31)*$D35</f>
        <v>0</v>
      </c>
      <c r="DS35" s="47">
        <v>0</v>
      </c>
      <c r="DT35" s="48">
        <v>0</v>
      </c>
      <c r="DU35" s="49">
        <f t="shared" ref="DU35:ED37" si="23">SUMIF($E$28:$DT$28,DU$28,$E35:$DT35)</f>
        <v>0</v>
      </c>
      <c r="DV35" s="50">
        <f t="shared" si="23"/>
        <v>0</v>
      </c>
      <c r="DW35" s="50">
        <f t="shared" si="23"/>
        <v>0</v>
      </c>
      <c r="DX35" s="50">
        <f t="shared" si="23"/>
        <v>0</v>
      </c>
      <c r="DY35" s="50">
        <f t="shared" si="23"/>
        <v>0</v>
      </c>
      <c r="DZ35" s="50">
        <f t="shared" si="23"/>
        <v>0</v>
      </c>
      <c r="EA35" s="50">
        <f t="shared" si="23"/>
        <v>0</v>
      </c>
      <c r="EB35" s="50">
        <f t="shared" si="23"/>
        <v>0</v>
      </c>
      <c r="EC35" s="50">
        <f t="shared" si="23"/>
        <v>0</v>
      </c>
      <c r="ED35" s="51">
        <f t="shared" si="23"/>
        <v>0</v>
      </c>
    </row>
    <row r="36" spans="2:134" hidden="1" outlineLevel="1">
      <c r="B36" s="5" t="s">
        <v>25</v>
      </c>
      <c r="D36" s="40">
        <v>0</v>
      </c>
      <c r="E36" s="47">
        <v>0</v>
      </c>
      <c r="F36" s="47">
        <v>0</v>
      </c>
      <c r="G36" s="47">
        <v>0</v>
      </c>
      <c r="H36" s="47">
        <v>0</v>
      </c>
      <c r="I36" s="47">
        <v>0</v>
      </c>
      <c r="J36" s="47">
        <v>0</v>
      </c>
      <c r="K36" s="47">
        <v>0</v>
      </c>
      <c r="L36" s="47">
        <v>0</v>
      </c>
      <c r="M36" s="47">
        <v>0</v>
      </c>
      <c r="N36" s="47">
        <v>0</v>
      </c>
      <c r="O36" s="47">
        <v>0</v>
      </c>
      <c r="P36" s="48">
        <v>0</v>
      </c>
      <c r="Q36" s="47">
        <v>0</v>
      </c>
      <c r="R36" s="47">
        <v>0</v>
      </c>
      <c r="S36" s="47">
        <v>0</v>
      </c>
      <c r="T36" s="47">
        <v>0</v>
      </c>
      <c r="U36" s="47">
        <v>0</v>
      </c>
      <c r="V36" s="47">
        <v>0</v>
      </c>
      <c r="W36" s="47">
        <v>0</v>
      </c>
      <c r="X36" s="47">
        <v>0</v>
      </c>
      <c r="Y36" s="47">
        <v>0</v>
      </c>
      <c r="Z36" s="47">
        <v>0</v>
      </c>
      <c r="AA36" s="47">
        <v>0</v>
      </c>
      <c r="AB36" s="48">
        <v>0</v>
      </c>
      <c r="AC36" s="47">
        <v>0</v>
      </c>
      <c r="AD36" s="47">
        <v>0</v>
      </c>
      <c r="AE36" s="47">
        <v>0</v>
      </c>
      <c r="AF36" s="47">
        <v>0</v>
      </c>
      <c r="AG36" s="47">
        <v>0</v>
      </c>
      <c r="AH36" s="47">
        <v>0</v>
      </c>
      <c r="AI36" s="47">
        <v>0</v>
      </c>
      <c r="AJ36" s="47">
        <v>0</v>
      </c>
      <c r="AK36" s="47">
        <v>0</v>
      </c>
      <c r="AL36" s="47">
        <v>0</v>
      </c>
      <c r="AM36" s="47">
        <v>0</v>
      </c>
      <c r="AN36" s="48">
        <v>0</v>
      </c>
      <c r="AO36" s="47">
        <v>0</v>
      </c>
      <c r="AP36" s="47">
        <v>0</v>
      </c>
      <c r="AQ36" s="47">
        <v>0</v>
      </c>
      <c r="AR36" s="47">
        <v>0</v>
      </c>
      <c r="AS36" s="47">
        <v>0</v>
      </c>
      <c r="AT36" s="47">
        <v>0</v>
      </c>
      <c r="AU36" s="47">
        <v>0</v>
      </c>
      <c r="AV36" s="47">
        <v>0</v>
      </c>
      <c r="AW36" s="47">
        <v>0</v>
      </c>
      <c r="AX36" s="47">
        <v>0</v>
      </c>
      <c r="AY36" s="47">
        <v>0</v>
      </c>
      <c r="AZ36" s="48">
        <v>0</v>
      </c>
      <c r="BA36" s="47">
        <v>0</v>
      </c>
      <c r="BB36" s="47">
        <v>0</v>
      </c>
      <c r="BC36" s="47">
        <v>0</v>
      </c>
      <c r="BD36" s="47">
        <v>0</v>
      </c>
      <c r="BE36" s="47">
        <v>0</v>
      </c>
      <c r="BF36" s="47">
        <v>0</v>
      </c>
      <c r="BG36" s="47">
        <v>0</v>
      </c>
      <c r="BH36" s="47">
        <v>0</v>
      </c>
      <c r="BI36" s="47">
        <v>0</v>
      </c>
      <c r="BJ36" s="47">
        <v>0</v>
      </c>
      <c r="BK36" s="47">
        <v>0</v>
      </c>
      <c r="BL36" s="48">
        <v>0</v>
      </c>
      <c r="BM36" s="47">
        <v>0</v>
      </c>
      <c r="BN36" s="47">
        <v>0</v>
      </c>
      <c r="BO36" s="47">
        <v>0</v>
      </c>
      <c r="BP36" s="47">
        <v>0</v>
      </c>
      <c r="BQ36" s="47">
        <v>0</v>
      </c>
      <c r="BR36" s="47">
        <v>0</v>
      </c>
      <c r="BS36" s="47">
        <v>0</v>
      </c>
      <c r="BT36" s="47">
        <v>0</v>
      </c>
      <c r="BU36" s="47">
        <v>0</v>
      </c>
      <c r="BV36" s="47">
        <v>0</v>
      </c>
      <c r="BW36" s="47">
        <v>0</v>
      </c>
      <c r="BX36" s="48">
        <v>0</v>
      </c>
      <c r="BY36" s="47">
        <v>0</v>
      </c>
      <c r="BZ36" s="47">
        <v>0</v>
      </c>
      <c r="CA36" s="47">
        <v>0</v>
      </c>
      <c r="CB36" s="47">
        <v>0</v>
      </c>
      <c r="CC36" s="47">
        <v>0</v>
      </c>
      <c r="CD36" s="47">
        <v>0</v>
      </c>
      <c r="CE36" s="47">
        <v>0</v>
      </c>
      <c r="CF36" s="47">
        <v>0</v>
      </c>
      <c r="CG36" s="47">
        <v>0</v>
      </c>
      <c r="CH36" s="47">
        <v>0</v>
      </c>
      <c r="CI36" s="47">
        <v>0</v>
      </c>
      <c r="CJ36" s="48">
        <v>0</v>
      </c>
      <c r="CK36" s="47">
        <v>0</v>
      </c>
      <c r="CL36" s="47">
        <v>0</v>
      </c>
      <c r="CM36" s="47">
        <v>0</v>
      </c>
      <c r="CN36" s="47">
        <v>0</v>
      </c>
      <c r="CO36" s="47">
        <v>0</v>
      </c>
      <c r="CP36" s="47">
        <v>0</v>
      </c>
      <c r="CQ36" s="47">
        <v>0</v>
      </c>
      <c r="CR36" s="47">
        <v>0</v>
      </c>
      <c r="CS36" s="47">
        <v>0</v>
      </c>
      <c r="CT36" s="47">
        <v>0</v>
      </c>
      <c r="CU36" s="47">
        <v>0</v>
      </c>
      <c r="CV36" s="48">
        <v>0</v>
      </c>
      <c r="CW36" s="47">
        <v>0</v>
      </c>
      <c r="CX36" s="47">
        <v>0</v>
      </c>
      <c r="CY36" s="47">
        <v>0</v>
      </c>
      <c r="CZ36" s="47">
        <v>0</v>
      </c>
      <c r="DA36" s="47">
        <v>0</v>
      </c>
      <c r="DB36" s="47">
        <v>0</v>
      </c>
      <c r="DC36" s="47">
        <v>0</v>
      </c>
      <c r="DD36" s="47">
        <v>0</v>
      </c>
      <c r="DE36" s="47">
        <v>0</v>
      </c>
      <c r="DF36" s="47">
        <v>0</v>
      </c>
      <c r="DG36" s="47">
        <v>0</v>
      </c>
      <c r="DH36" s="48">
        <v>0</v>
      </c>
      <c r="DI36" s="47">
        <v>0</v>
      </c>
      <c r="DJ36" s="47">
        <v>0</v>
      </c>
      <c r="DK36" s="47">
        <v>0</v>
      </c>
      <c r="DL36" s="47">
        <v>0</v>
      </c>
      <c r="DM36" s="47">
        <v>0</v>
      </c>
      <c r="DN36" s="47">
        <v>0</v>
      </c>
      <c r="DO36" s="47">
        <v>0</v>
      </c>
      <c r="DP36" s="47">
        <v>0</v>
      </c>
      <c r="DQ36" s="47">
        <v>0</v>
      </c>
      <c r="DR36" s="47">
        <v>0</v>
      </c>
      <c r="DS36" s="47">
        <v>0</v>
      </c>
      <c r="DT36" s="47">
        <v>0</v>
      </c>
      <c r="DU36" s="49">
        <f t="shared" si="23"/>
        <v>0</v>
      </c>
      <c r="DV36" s="50">
        <f t="shared" si="23"/>
        <v>0</v>
      </c>
      <c r="DW36" s="50">
        <f t="shared" si="23"/>
        <v>0</v>
      </c>
      <c r="DX36" s="50">
        <f t="shared" si="23"/>
        <v>0</v>
      </c>
      <c r="DY36" s="50">
        <f t="shared" si="23"/>
        <v>0</v>
      </c>
      <c r="DZ36" s="50">
        <f t="shared" si="23"/>
        <v>0</v>
      </c>
      <c r="EA36" s="50">
        <f t="shared" si="23"/>
        <v>0</v>
      </c>
      <c r="EB36" s="50">
        <f t="shared" si="23"/>
        <v>0</v>
      </c>
      <c r="EC36" s="50">
        <f t="shared" si="23"/>
        <v>0</v>
      </c>
      <c r="ED36" s="51">
        <f t="shared" si="23"/>
        <v>0</v>
      </c>
    </row>
    <row r="37" spans="2:134" hidden="1" outlineLevel="1">
      <c r="B37" s="5" t="s">
        <v>26</v>
      </c>
      <c r="D37" s="40">
        <v>0</v>
      </c>
      <c r="E37" s="47">
        <f>$D$37</f>
        <v>0</v>
      </c>
      <c r="F37" s="47">
        <f t="shared" ref="F37:BQ37" si="24">$D$37</f>
        <v>0</v>
      </c>
      <c r="G37" s="47">
        <f t="shared" si="24"/>
        <v>0</v>
      </c>
      <c r="H37" s="47">
        <f t="shared" si="24"/>
        <v>0</v>
      </c>
      <c r="I37" s="47">
        <f t="shared" si="24"/>
        <v>0</v>
      </c>
      <c r="J37" s="47">
        <f t="shared" si="24"/>
        <v>0</v>
      </c>
      <c r="K37" s="47">
        <f t="shared" si="24"/>
        <v>0</v>
      </c>
      <c r="L37" s="47">
        <f t="shared" si="24"/>
        <v>0</v>
      </c>
      <c r="M37" s="47">
        <f t="shared" si="24"/>
        <v>0</v>
      </c>
      <c r="N37" s="47">
        <f t="shared" si="24"/>
        <v>0</v>
      </c>
      <c r="O37" s="47">
        <f t="shared" si="24"/>
        <v>0</v>
      </c>
      <c r="P37" s="48">
        <f t="shared" si="24"/>
        <v>0</v>
      </c>
      <c r="Q37" s="47">
        <f t="shared" si="24"/>
        <v>0</v>
      </c>
      <c r="R37" s="47">
        <f t="shared" si="24"/>
        <v>0</v>
      </c>
      <c r="S37" s="47">
        <f t="shared" si="24"/>
        <v>0</v>
      </c>
      <c r="T37" s="47">
        <f t="shared" si="24"/>
        <v>0</v>
      </c>
      <c r="U37" s="47">
        <f t="shared" si="24"/>
        <v>0</v>
      </c>
      <c r="V37" s="47">
        <f t="shared" si="24"/>
        <v>0</v>
      </c>
      <c r="W37" s="47">
        <f t="shared" si="24"/>
        <v>0</v>
      </c>
      <c r="X37" s="47">
        <f t="shared" si="24"/>
        <v>0</v>
      </c>
      <c r="Y37" s="47">
        <f t="shared" si="24"/>
        <v>0</v>
      </c>
      <c r="Z37" s="47">
        <f t="shared" si="24"/>
        <v>0</v>
      </c>
      <c r="AA37" s="47">
        <f t="shared" si="24"/>
        <v>0</v>
      </c>
      <c r="AB37" s="48">
        <f t="shared" si="24"/>
        <v>0</v>
      </c>
      <c r="AC37" s="47">
        <f t="shared" si="24"/>
        <v>0</v>
      </c>
      <c r="AD37" s="47">
        <f t="shared" si="24"/>
        <v>0</v>
      </c>
      <c r="AE37" s="47">
        <f t="shared" si="24"/>
        <v>0</v>
      </c>
      <c r="AF37" s="47">
        <f t="shared" si="24"/>
        <v>0</v>
      </c>
      <c r="AG37" s="47">
        <f t="shared" si="24"/>
        <v>0</v>
      </c>
      <c r="AH37" s="47">
        <f t="shared" si="24"/>
        <v>0</v>
      </c>
      <c r="AI37" s="47">
        <f t="shared" si="24"/>
        <v>0</v>
      </c>
      <c r="AJ37" s="47">
        <f t="shared" si="24"/>
        <v>0</v>
      </c>
      <c r="AK37" s="47">
        <f t="shared" si="24"/>
        <v>0</v>
      </c>
      <c r="AL37" s="47">
        <f t="shared" si="24"/>
        <v>0</v>
      </c>
      <c r="AM37" s="47">
        <f t="shared" si="24"/>
        <v>0</v>
      </c>
      <c r="AN37" s="48">
        <f t="shared" si="24"/>
        <v>0</v>
      </c>
      <c r="AO37" s="47">
        <f t="shared" si="24"/>
        <v>0</v>
      </c>
      <c r="AP37" s="47">
        <f t="shared" si="24"/>
        <v>0</v>
      </c>
      <c r="AQ37" s="47">
        <f t="shared" si="24"/>
        <v>0</v>
      </c>
      <c r="AR37" s="47">
        <f t="shared" si="24"/>
        <v>0</v>
      </c>
      <c r="AS37" s="47">
        <f t="shared" si="24"/>
        <v>0</v>
      </c>
      <c r="AT37" s="47">
        <f t="shared" si="24"/>
        <v>0</v>
      </c>
      <c r="AU37" s="47">
        <f t="shared" si="24"/>
        <v>0</v>
      </c>
      <c r="AV37" s="47">
        <f t="shared" si="24"/>
        <v>0</v>
      </c>
      <c r="AW37" s="47">
        <f t="shared" si="24"/>
        <v>0</v>
      </c>
      <c r="AX37" s="47">
        <f t="shared" si="24"/>
        <v>0</v>
      </c>
      <c r="AY37" s="47">
        <f t="shared" si="24"/>
        <v>0</v>
      </c>
      <c r="AZ37" s="48">
        <f t="shared" si="24"/>
        <v>0</v>
      </c>
      <c r="BA37" s="47">
        <f t="shared" si="24"/>
        <v>0</v>
      </c>
      <c r="BB37" s="47">
        <f t="shared" si="24"/>
        <v>0</v>
      </c>
      <c r="BC37" s="47">
        <f t="shared" si="24"/>
        <v>0</v>
      </c>
      <c r="BD37" s="47">
        <f t="shared" si="24"/>
        <v>0</v>
      </c>
      <c r="BE37" s="47">
        <f t="shared" si="24"/>
        <v>0</v>
      </c>
      <c r="BF37" s="47">
        <f t="shared" si="24"/>
        <v>0</v>
      </c>
      <c r="BG37" s="47">
        <f t="shared" si="24"/>
        <v>0</v>
      </c>
      <c r="BH37" s="47">
        <f t="shared" si="24"/>
        <v>0</v>
      </c>
      <c r="BI37" s="47">
        <f t="shared" si="24"/>
        <v>0</v>
      </c>
      <c r="BJ37" s="47">
        <f t="shared" si="24"/>
        <v>0</v>
      </c>
      <c r="BK37" s="47">
        <f t="shared" si="24"/>
        <v>0</v>
      </c>
      <c r="BL37" s="48">
        <f t="shared" si="24"/>
        <v>0</v>
      </c>
      <c r="BM37" s="47">
        <f t="shared" si="24"/>
        <v>0</v>
      </c>
      <c r="BN37" s="47">
        <f t="shared" si="24"/>
        <v>0</v>
      </c>
      <c r="BO37" s="47">
        <f t="shared" si="24"/>
        <v>0</v>
      </c>
      <c r="BP37" s="47">
        <f t="shared" si="24"/>
        <v>0</v>
      </c>
      <c r="BQ37" s="47">
        <f t="shared" si="24"/>
        <v>0</v>
      </c>
      <c r="BR37" s="47">
        <f t="shared" ref="BR37:DT37" si="25">$D$37</f>
        <v>0</v>
      </c>
      <c r="BS37" s="47">
        <f t="shared" si="25"/>
        <v>0</v>
      </c>
      <c r="BT37" s="47">
        <f t="shared" si="25"/>
        <v>0</v>
      </c>
      <c r="BU37" s="47">
        <f t="shared" si="25"/>
        <v>0</v>
      </c>
      <c r="BV37" s="47">
        <f t="shared" si="25"/>
        <v>0</v>
      </c>
      <c r="BW37" s="47">
        <f t="shared" si="25"/>
        <v>0</v>
      </c>
      <c r="BX37" s="48">
        <f t="shared" si="25"/>
        <v>0</v>
      </c>
      <c r="BY37" s="47">
        <f t="shared" si="25"/>
        <v>0</v>
      </c>
      <c r="BZ37" s="47">
        <f t="shared" si="25"/>
        <v>0</v>
      </c>
      <c r="CA37" s="47">
        <f t="shared" si="25"/>
        <v>0</v>
      </c>
      <c r="CB37" s="47">
        <f t="shared" si="25"/>
        <v>0</v>
      </c>
      <c r="CC37" s="47">
        <f t="shared" si="25"/>
        <v>0</v>
      </c>
      <c r="CD37" s="47">
        <f t="shared" si="25"/>
        <v>0</v>
      </c>
      <c r="CE37" s="47">
        <f t="shared" si="25"/>
        <v>0</v>
      </c>
      <c r="CF37" s="47">
        <f t="shared" si="25"/>
        <v>0</v>
      </c>
      <c r="CG37" s="47">
        <f t="shared" si="25"/>
        <v>0</v>
      </c>
      <c r="CH37" s="47">
        <f t="shared" si="25"/>
        <v>0</v>
      </c>
      <c r="CI37" s="47">
        <f t="shared" si="25"/>
        <v>0</v>
      </c>
      <c r="CJ37" s="48">
        <f t="shared" si="25"/>
        <v>0</v>
      </c>
      <c r="CK37" s="47">
        <f t="shared" si="25"/>
        <v>0</v>
      </c>
      <c r="CL37" s="47">
        <f t="shared" si="25"/>
        <v>0</v>
      </c>
      <c r="CM37" s="47">
        <f t="shared" si="25"/>
        <v>0</v>
      </c>
      <c r="CN37" s="47">
        <f t="shared" si="25"/>
        <v>0</v>
      </c>
      <c r="CO37" s="47">
        <f t="shared" si="25"/>
        <v>0</v>
      </c>
      <c r="CP37" s="47">
        <f t="shared" si="25"/>
        <v>0</v>
      </c>
      <c r="CQ37" s="47">
        <f t="shared" si="25"/>
        <v>0</v>
      </c>
      <c r="CR37" s="47">
        <f t="shared" si="25"/>
        <v>0</v>
      </c>
      <c r="CS37" s="47">
        <f t="shared" si="25"/>
        <v>0</v>
      </c>
      <c r="CT37" s="47">
        <f t="shared" si="25"/>
        <v>0</v>
      </c>
      <c r="CU37" s="47">
        <f t="shared" si="25"/>
        <v>0</v>
      </c>
      <c r="CV37" s="48">
        <f t="shared" si="25"/>
        <v>0</v>
      </c>
      <c r="CW37" s="47">
        <f t="shared" si="25"/>
        <v>0</v>
      </c>
      <c r="CX37" s="47">
        <f t="shared" si="25"/>
        <v>0</v>
      </c>
      <c r="CY37" s="47">
        <f t="shared" si="25"/>
        <v>0</v>
      </c>
      <c r="CZ37" s="47">
        <f t="shared" si="25"/>
        <v>0</v>
      </c>
      <c r="DA37" s="47">
        <f t="shared" si="25"/>
        <v>0</v>
      </c>
      <c r="DB37" s="47">
        <f t="shared" si="25"/>
        <v>0</v>
      </c>
      <c r="DC37" s="47">
        <f t="shared" si="25"/>
        <v>0</v>
      </c>
      <c r="DD37" s="47">
        <f t="shared" si="25"/>
        <v>0</v>
      </c>
      <c r="DE37" s="47">
        <f t="shared" si="25"/>
        <v>0</v>
      </c>
      <c r="DF37" s="47">
        <f t="shared" si="25"/>
        <v>0</v>
      </c>
      <c r="DG37" s="47">
        <f t="shared" si="25"/>
        <v>0</v>
      </c>
      <c r="DH37" s="48">
        <f t="shared" si="25"/>
        <v>0</v>
      </c>
      <c r="DI37" s="47">
        <f t="shared" si="25"/>
        <v>0</v>
      </c>
      <c r="DJ37" s="47">
        <f t="shared" si="25"/>
        <v>0</v>
      </c>
      <c r="DK37" s="47">
        <f t="shared" si="25"/>
        <v>0</v>
      </c>
      <c r="DL37" s="47">
        <f t="shared" si="25"/>
        <v>0</v>
      </c>
      <c r="DM37" s="47">
        <f t="shared" si="25"/>
        <v>0</v>
      </c>
      <c r="DN37" s="47">
        <f t="shared" si="25"/>
        <v>0</v>
      </c>
      <c r="DO37" s="47">
        <f t="shared" si="25"/>
        <v>0</v>
      </c>
      <c r="DP37" s="47">
        <f t="shared" si="25"/>
        <v>0</v>
      </c>
      <c r="DQ37" s="47">
        <f t="shared" si="25"/>
        <v>0</v>
      </c>
      <c r="DR37" s="47">
        <f t="shared" si="25"/>
        <v>0</v>
      </c>
      <c r="DS37" s="47">
        <f t="shared" si="25"/>
        <v>0</v>
      </c>
      <c r="DT37" s="47">
        <f t="shared" si="25"/>
        <v>0</v>
      </c>
      <c r="DU37" s="49">
        <f t="shared" si="23"/>
        <v>0</v>
      </c>
      <c r="DV37" s="50">
        <f t="shared" si="23"/>
        <v>0</v>
      </c>
      <c r="DW37" s="50">
        <f t="shared" si="23"/>
        <v>0</v>
      </c>
      <c r="DX37" s="50">
        <f t="shared" si="23"/>
        <v>0</v>
      </c>
      <c r="DY37" s="50">
        <f t="shared" si="23"/>
        <v>0</v>
      </c>
      <c r="DZ37" s="50">
        <f t="shared" si="23"/>
        <v>0</v>
      </c>
      <c r="EA37" s="50">
        <f t="shared" si="23"/>
        <v>0</v>
      </c>
      <c r="EB37" s="50">
        <f t="shared" si="23"/>
        <v>0</v>
      </c>
      <c r="EC37" s="50">
        <f t="shared" si="23"/>
        <v>0</v>
      </c>
      <c r="ED37" s="51">
        <f t="shared" si="23"/>
        <v>0</v>
      </c>
    </row>
    <row r="38" spans="2:134" collapsed="1">
      <c r="B38" s="5" t="s">
        <v>11</v>
      </c>
      <c r="P38" s="156"/>
      <c r="AB38" s="156"/>
      <c r="AN38" s="156"/>
      <c r="AZ38" s="156"/>
      <c r="BL38" s="156"/>
      <c r="BX38" s="156"/>
      <c r="CJ38" s="156"/>
      <c r="CV38" s="156"/>
      <c r="DH38" s="156"/>
      <c r="DU38" s="227"/>
      <c r="DV38" s="228"/>
      <c r="DW38" s="228"/>
      <c r="DX38" s="228"/>
      <c r="DY38" s="228"/>
      <c r="DZ38" s="228"/>
      <c r="EA38" s="228"/>
      <c r="EB38" s="228"/>
      <c r="EC38" s="228"/>
      <c r="ED38" s="229"/>
    </row>
    <row r="39" spans="2:134">
      <c r="B39" s="5"/>
      <c r="C39" t="s">
        <v>27</v>
      </c>
      <c r="D39" s="231">
        <v>58.940000000000005</v>
      </c>
      <c r="E39" s="47">
        <v>0</v>
      </c>
      <c r="F39" s="47">
        <v>0</v>
      </c>
      <c r="G39" s="47">
        <v>0</v>
      </c>
      <c r="H39" s="47">
        <v>0</v>
      </c>
      <c r="I39" s="47">
        <v>0</v>
      </c>
      <c r="J39" s="47">
        <v>0</v>
      </c>
      <c r="K39" s="47">
        <v>0</v>
      </c>
      <c r="L39" s="47">
        <v>31.827600000000004</v>
      </c>
      <c r="M39" s="47">
        <v>63.655200000000008</v>
      </c>
      <c r="N39" s="47">
        <v>95.482800000000012</v>
      </c>
      <c r="O39" s="47">
        <v>127.31040000000002</v>
      </c>
      <c r="P39" s="48">
        <v>159.13800000000003</v>
      </c>
      <c r="Q39" s="47">
        <v>182.34562500000001</v>
      </c>
      <c r="R39" s="47">
        <v>205.55325000000002</v>
      </c>
      <c r="S39" s="47">
        <v>228.760875</v>
      </c>
      <c r="T39" s="47">
        <v>251.96849999999998</v>
      </c>
      <c r="U39" s="47">
        <v>275.17612499999996</v>
      </c>
      <c r="V39" s="47">
        <v>298.38374999999996</v>
      </c>
      <c r="W39" s="47">
        <v>321.59137499999997</v>
      </c>
      <c r="X39" s="47">
        <v>344.79899999999998</v>
      </c>
      <c r="Y39" s="47">
        <v>368.00662499999993</v>
      </c>
      <c r="Z39" s="47">
        <v>391.21424999999994</v>
      </c>
      <c r="AA39" s="47">
        <v>414.42187499999994</v>
      </c>
      <c r="AB39" s="48">
        <v>437.62949999999989</v>
      </c>
      <c r="AC39" s="47">
        <v>447.57562499999995</v>
      </c>
      <c r="AD39" s="47">
        <v>457.52174999999994</v>
      </c>
      <c r="AE39" s="47">
        <v>467.46787499999994</v>
      </c>
      <c r="AF39" s="47">
        <v>477.41399999999993</v>
      </c>
      <c r="AG39" s="47">
        <v>487.36012499999987</v>
      </c>
      <c r="AH39" s="47">
        <v>497.30624999999981</v>
      </c>
      <c r="AI39" s="47">
        <v>507.2523749999998</v>
      </c>
      <c r="AJ39" s="47">
        <v>517.19849999999974</v>
      </c>
      <c r="AK39" s="47">
        <v>527.14462499999968</v>
      </c>
      <c r="AL39" s="47">
        <v>537.09074999999962</v>
      </c>
      <c r="AM39" s="47">
        <v>547.03687499999967</v>
      </c>
      <c r="AN39" s="48">
        <v>556.98299999999961</v>
      </c>
      <c r="AO39" s="47">
        <v>556.98299999999961</v>
      </c>
      <c r="AP39" s="47">
        <v>556.98299999999961</v>
      </c>
      <c r="AQ39" s="47">
        <v>556.98299999999961</v>
      </c>
      <c r="AR39" s="47">
        <v>556.98299999999961</v>
      </c>
      <c r="AS39" s="47">
        <v>556.98299999999961</v>
      </c>
      <c r="AT39" s="47">
        <v>556.98299999999961</v>
      </c>
      <c r="AU39" s="47">
        <v>556.98299999999961</v>
      </c>
      <c r="AV39" s="47">
        <v>556.98299999999961</v>
      </c>
      <c r="AW39" s="47">
        <v>556.98299999999961</v>
      </c>
      <c r="AX39" s="47">
        <v>556.98299999999961</v>
      </c>
      <c r="AY39" s="47">
        <v>556.98299999999961</v>
      </c>
      <c r="AZ39" s="48">
        <v>556.98299999999961</v>
      </c>
      <c r="BA39" s="47">
        <v>556.98299999999961</v>
      </c>
      <c r="BB39" s="47">
        <v>556.98299999999961</v>
      </c>
      <c r="BC39" s="47">
        <v>556.98299999999961</v>
      </c>
      <c r="BD39" s="47">
        <v>556.98299999999961</v>
      </c>
      <c r="BE39" s="47">
        <v>556.98299999999961</v>
      </c>
      <c r="BF39" s="47">
        <v>556.98299999999961</v>
      </c>
      <c r="BG39" s="47">
        <v>556.98299999999961</v>
      </c>
      <c r="BH39" s="47">
        <v>556.98299999999961</v>
      </c>
      <c r="BI39" s="47">
        <v>556.98299999999961</v>
      </c>
      <c r="BJ39" s="47">
        <v>556.98299999999961</v>
      </c>
      <c r="BK39" s="47">
        <v>556.98299999999961</v>
      </c>
      <c r="BL39" s="48">
        <v>556.98299999999961</v>
      </c>
      <c r="BM39" s="47">
        <v>556.98299999999961</v>
      </c>
      <c r="BN39" s="47">
        <v>556.98299999999961</v>
      </c>
      <c r="BO39" s="47">
        <v>556.98299999999961</v>
      </c>
      <c r="BP39" s="47">
        <v>556.98299999999961</v>
      </c>
      <c r="BQ39" s="47">
        <v>556.98299999999961</v>
      </c>
      <c r="BR39" s="47">
        <v>556.98299999999961</v>
      </c>
      <c r="BS39" s="47">
        <v>556.98299999999961</v>
      </c>
      <c r="BT39" s="47">
        <v>556.98299999999961</v>
      </c>
      <c r="BU39" s="47">
        <v>556.98299999999961</v>
      </c>
      <c r="BV39" s="47">
        <v>556.98299999999961</v>
      </c>
      <c r="BW39" s="47">
        <v>556.98299999999961</v>
      </c>
      <c r="BX39" s="48">
        <v>556.98299999999961</v>
      </c>
      <c r="BY39" s="47">
        <v>556.98299999999961</v>
      </c>
      <c r="BZ39" s="47">
        <v>556.98299999999961</v>
      </c>
      <c r="CA39" s="47">
        <v>556.98299999999961</v>
      </c>
      <c r="CB39" s="47">
        <v>556.98299999999961</v>
      </c>
      <c r="CC39" s="47">
        <v>556.98299999999961</v>
      </c>
      <c r="CD39" s="47">
        <v>556.98299999999961</v>
      </c>
      <c r="CE39" s="47">
        <v>556.98299999999961</v>
      </c>
      <c r="CF39" s="47">
        <v>556.98299999999961</v>
      </c>
      <c r="CG39" s="47">
        <v>556.98299999999961</v>
      </c>
      <c r="CH39" s="47">
        <v>556.98299999999961</v>
      </c>
      <c r="CI39" s="47">
        <v>556.98299999999961</v>
      </c>
      <c r="CJ39" s="48">
        <v>556.98299999999961</v>
      </c>
      <c r="CK39" s="47">
        <v>556.98299999999961</v>
      </c>
      <c r="CL39" s="47">
        <v>556.98299999999961</v>
      </c>
      <c r="CM39" s="47">
        <v>556.98299999999961</v>
      </c>
      <c r="CN39" s="47">
        <v>556.98299999999961</v>
      </c>
      <c r="CO39" s="47">
        <v>556.98299999999961</v>
      </c>
      <c r="CP39" s="47">
        <v>556.98299999999961</v>
      </c>
      <c r="CQ39" s="47">
        <v>556.98299999999961</v>
      </c>
      <c r="CR39" s="47">
        <v>556.98299999999961</v>
      </c>
      <c r="CS39" s="47">
        <v>556.98299999999961</v>
      </c>
      <c r="CT39" s="47">
        <v>556.98299999999961</v>
      </c>
      <c r="CU39" s="47">
        <v>556.98299999999961</v>
      </c>
      <c r="CV39" s="48">
        <v>556.98299999999961</v>
      </c>
      <c r="CW39" s="47">
        <v>556.98299999999961</v>
      </c>
      <c r="CX39" s="47">
        <v>556.98299999999961</v>
      </c>
      <c r="CY39" s="47">
        <v>556.98299999999961</v>
      </c>
      <c r="CZ39" s="47">
        <v>556.98299999999961</v>
      </c>
      <c r="DA39" s="47">
        <v>556.98299999999961</v>
      </c>
      <c r="DB39" s="47">
        <v>556.98299999999961</v>
      </c>
      <c r="DC39" s="47">
        <v>556.98299999999961</v>
      </c>
      <c r="DD39" s="47">
        <v>556.98299999999961</v>
      </c>
      <c r="DE39" s="47">
        <v>556.98299999999961</v>
      </c>
      <c r="DF39" s="47">
        <v>556.98299999999961</v>
      </c>
      <c r="DG39" s="47">
        <v>556.98299999999961</v>
      </c>
      <c r="DH39" s="48">
        <v>556.98299999999961</v>
      </c>
      <c r="DI39" s="47">
        <v>556.98299999999961</v>
      </c>
      <c r="DJ39" s="47">
        <v>556.98299999999961</v>
      </c>
      <c r="DK39" s="47">
        <v>556.98299999999961</v>
      </c>
      <c r="DL39" s="47">
        <v>556.98299999999961</v>
      </c>
      <c r="DM39" s="47">
        <v>556.98299999999961</v>
      </c>
      <c r="DN39" s="47">
        <v>556.98299999999961</v>
      </c>
      <c r="DO39" s="47">
        <v>556.98299999999961</v>
      </c>
      <c r="DP39" s="47">
        <v>556.98299999999961</v>
      </c>
      <c r="DQ39" s="47">
        <v>556.98299999999961</v>
      </c>
      <c r="DR39" s="47">
        <v>556.98299999999961</v>
      </c>
      <c r="DS39" s="47">
        <v>556.98299999999961</v>
      </c>
      <c r="DT39" s="47">
        <v>556.98299999999961</v>
      </c>
      <c r="DU39" s="49">
        <f t="shared" ref="DU39:ED44" si="26">SUMIF($E$28:$DT$28,DU$28,$E39:$DT39)</f>
        <v>477.4140000000001</v>
      </c>
      <c r="DV39" s="50">
        <f t="shared" si="26"/>
        <v>3719.8507499999996</v>
      </c>
      <c r="DW39" s="50">
        <f t="shared" si="26"/>
        <v>6027.3517499999971</v>
      </c>
      <c r="DX39" s="50">
        <f t="shared" si="26"/>
        <v>6683.7959999999939</v>
      </c>
      <c r="DY39" s="50">
        <f t="shared" si="26"/>
        <v>6683.7959999999939</v>
      </c>
      <c r="DZ39" s="50">
        <f t="shared" si="26"/>
        <v>6683.7959999999939</v>
      </c>
      <c r="EA39" s="50">
        <f t="shared" si="26"/>
        <v>6683.7959999999939</v>
      </c>
      <c r="EB39" s="50">
        <f t="shared" si="26"/>
        <v>6683.7959999999939</v>
      </c>
      <c r="EC39" s="50">
        <f t="shared" si="26"/>
        <v>6683.7959999999939</v>
      </c>
      <c r="ED39" s="51">
        <f t="shared" si="26"/>
        <v>6683.7959999999939</v>
      </c>
    </row>
    <row r="40" spans="2:134">
      <c r="B40" s="5"/>
      <c r="C40" t="s">
        <v>28</v>
      </c>
      <c r="D40" s="231">
        <v>68.94</v>
      </c>
      <c r="E40" s="47">
        <v>0</v>
      </c>
      <c r="F40" s="47">
        <v>0</v>
      </c>
      <c r="G40" s="47">
        <v>0</v>
      </c>
      <c r="H40" s="47">
        <v>0</v>
      </c>
      <c r="I40" s="47">
        <v>0</v>
      </c>
      <c r="J40" s="47">
        <v>0</v>
      </c>
      <c r="K40" s="47">
        <v>0</v>
      </c>
      <c r="L40" s="47">
        <v>37.227600000000002</v>
      </c>
      <c r="M40" s="47">
        <v>74.455200000000005</v>
      </c>
      <c r="N40" s="47">
        <v>111.6828</v>
      </c>
      <c r="O40" s="47">
        <v>148.91040000000001</v>
      </c>
      <c r="P40" s="48">
        <v>186.13800000000001</v>
      </c>
      <c r="Q40" s="47">
        <v>213.28312499999998</v>
      </c>
      <c r="R40" s="47">
        <v>240.42824999999999</v>
      </c>
      <c r="S40" s="47">
        <v>267.57337499999994</v>
      </c>
      <c r="T40" s="47">
        <v>294.71849999999995</v>
      </c>
      <c r="U40" s="47">
        <v>321.86362499999996</v>
      </c>
      <c r="V40" s="47">
        <v>349.00874999999991</v>
      </c>
      <c r="W40" s="47">
        <v>376.15387499999991</v>
      </c>
      <c r="X40" s="47">
        <v>403.29899999999992</v>
      </c>
      <c r="Y40" s="47">
        <v>430.44412499999987</v>
      </c>
      <c r="Z40" s="47">
        <v>457.58924999999988</v>
      </c>
      <c r="AA40" s="47">
        <v>484.73437499999989</v>
      </c>
      <c r="AB40" s="48">
        <v>511.87949999999984</v>
      </c>
      <c r="AC40" s="47">
        <v>523.51312499999983</v>
      </c>
      <c r="AD40" s="47">
        <v>535.14674999999988</v>
      </c>
      <c r="AE40" s="47">
        <v>546.78037499999994</v>
      </c>
      <c r="AF40" s="47">
        <v>558.41399999999987</v>
      </c>
      <c r="AG40" s="47">
        <v>570.04762499999981</v>
      </c>
      <c r="AH40" s="47">
        <v>581.68124999999975</v>
      </c>
      <c r="AI40" s="47">
        <v>593.31487499999969</v>
      </c>
      <c r="AJ40" s="47">
        <v>604.94849999999963</v>
      </c>
      <c r="AK40" s="47">
        <v>616.58212499999956</v>
      </c>
      <c r="AL40" s="47">
        <v>628.2157499999995</v>
      </c>
      <c r="AM40" s="47">
        <v>639.84937499999944</v>
      </c>
      <c r="AN40" s="48">
        <v>651.48299999999949</v>
      </c>
      <c r="AO40" s="47">
        <v>651.48299999999949</v>
      </c>
      <c r="AP40" s="47">
        <v>651.48299999999949</v>
      </c>
      <c r="AQ40" s="47">
        <v>651.48299999999949</v>
      </c>
      <c r="AR40" s="47">
        <v>651.48299999999949</v>
      </c>
      <c r="AS40" s="47">
        <v>651.48299999999949</v>
      </c>
      <c r="AT40" s="47">
        <v>651.48299999999949</v>
      </c>
      <c r="AU40" s="47">
        <v>651.48299999999949</v>
      </c>
      <c r="AV40" s="47">
        <v>651.48299999999949</v>
      </c>
      <c r="AW40" s="47">
        <v>651.48299999999949</v>
      </c>
      <c r="AX40" s="47">
        <v>651.48299999999949</v>
      </c>
      <c r="AY40" s="47">
        <v>651.48299999999949</v>
      </c>
      <c r="AZ40" s="48">
        <v>651.48299999999949</v>
      </c>
      <c r="BA40" s="47">
        <v>651.48299999999949</v>
      </c>
      <c r="BB40" s="47">
        <v>651.48299999999949</v>
      </c>
      <c r="BC40" s="47">
        <v>651.48299999999949</v>
      </c>
      <c r="BD40" s="47">
        <v>651.48299999999949</v>
      </c>
      <c r="BE40" s="47">
        <v>651.48299999999949</v>
      </c>
      <c r="BF40" s="47">
        <v>651.48299999999949</v>
      </c>
      <c r="BG40" s="47">
        <v>651.48299999999949</v>
      </c>
      <c r="BH40" s="47">
        <v>651.48299999999949</v>
      </c>
      <c r="BI40" s="47">
        <v>651.48299999999949</v>
      </c>
      <c r="BJ40" s="47">
        <v>651.48299999999949</v>
      </c>
      <c r="BK40" s="47">
        <v>651.48299999999949</v>
      </c>
      <c r="BL40" s="48">
        <v>651.48299999999949</v>
      </c>
      <c r="BM40" s="47">
        <v>651.48299999999949</v>
      </c>
      <c r="BN40" s="47">
        <v>651.48299999999949</v>
      </c>
      <c r="BO40" s="47">
        <v>651.48299999999949</v>
      </c>
      <c r="BP40" s="47">
        <v>651.48299999999949</v>
      </c>
      <c r="BQ40" s="47">
        <v>651.48299999999949</v>
      </c>
      <c r="BR40" s="47">
        <v>651.48299999999949</v>
      </c>
      <c r="BS40" s="47">
        <v>651.48299999999949</v>
      </c>
      <c r="BT40" s="47">
        <v>651.48299999999949</v>
      </c>
      <c r="BU40" s="47">
        <v>651.48299999999949</v>
      </c>
      <c r="BV40" s="47">
        <v>651.48299999999949</v>
      </c>
      <c r="BW40" s="47">
        <v>651.48299999999949</v>
      </c>
      <c r="BX40" s="48">
        <v>651.48299999999949</v>
      </c>
      <c r="BY40" s="47">
        <v>651.48299999999949</v>
      </c>
      <c r="BZ40" s="47">
        <v>651.48299999999949</v>
      </c>
      <c r="CA40" s="47">
        <v>651.48299999999949</v>
      </c>
      <c r="CB40" s="47">
        <v>651.48299999999949</v>
      </c>
      <c r="CC40" s="47">
        <v>651.48299999999949</v>
      </c>
      <c r="CD40" s="47">
        <v>651.48299999999949</v>
      </c>
      <c r="CE40" s="47">
        <v>651.48299999999949</v>
      </c>
      <c r="CF40" s="47">
        <v>651.48299999999949</v>
      </c>
      <c r="CG40" s="47">
        <v>651.48299999999949</v>
      </c>
      <c r="CH40" s="47">
        <v>651.48299999999949</v>
      </c>
      <c r="CI40" s="47">
        <v>651.48299999999949</v>
      </c>
      <c r="CJ40" s="48">
        <v>651.48299999999949</v>
      </c>
      <c r="CK40" s="47">
        <v>651.48299999999949</v>
      </c>
      <c r="CL40" s="47">
        <v>651.48299999999949</v>
      </c>
      <c r="CM40" s="47">
        <v>651.48299999999949</v>
      </c>
      <c r="CN40" s="47">
        <v>651.48299999999949</v>
      </c>
      <c r="CO40" s="47">
        <v>651.48299999999949</v>
      </c>
      <c r="CP40" s="47">
        <v>651.48299999999949</v>
      </c>
      <c r="CQ40" s="47">
        <v>651.48299999999949</v>
      </c>
      <c r="CR40" s="47">
        <v>651.48299999999949</v>
      </c>
      <c r="CS40" s="47">
        <v>651.48299999999949</v>
      </c>
      <c r="CT40" s="47">
        <v>651.48299999999949</v>
      </c>
      <c r="CU40" s="47">
        <v>651.48299999999949</v>
      </c>
      <c r="CV40" s="48">
        <v>651.48299999999949</v>
      </c>
      <c r="CW40" s="47">
        <v>651.48299999999949</v>
      </c>
      <c r="CX40" s="47">
        <v>651.48299999999949</v>
      </c>
      <c r="CY40" s="47">
        <v>651.48299999999949</v>
      </c>
      <c r="CZ40" s="47">
        <v>651.48299999999949</v>
      </c>
      <c r="DA40" s="47">
        <v>651.48299999999949</v>
      </c>
      <c r="DB40" s="47">
        <v>651.48299999999949</v>
      </c>
      <c r="DC40" s="47">
        <v>651.48299999999949</v>
      </c>
      <c r="DD40" s="47">
        <v>651.48299999999949</v>
      </c>
      <c r="DE40" s="47">
        <v>651.48299999999949</v>
      </c>
      <c r="DF40" s="47">
        <v>651.48299999999949</v>
      </c>
      <c r="DG40" s="47">
        <v>651.48299999999949</v>
      </c>
      <c r="DH40" s="48">
        <v>651.48299999999949</v>
      </c>
      <c r="DI40" s="47">
        <v>651.48299999999949</v>
      </c>
      <c r="DJ40" s="47">
        <v>651.48299999999949</v>
      </c>
      <c r="DK40" s="47">
        <v>651.48299999999949</v>
      </c>
      <c r="DL40" s="47">
        <v>651.48299999999949</v>
      </c>
      <c r="DM40" s="47">
        <v>651.48299999999949</v>
      </c>
      <c r="DN40" s="47">
        <v>651.48299999999949</v>
      </c>
      <c r="DO40" s="47">
        <v>651.48299999999949</v>
      </c>
      <c r="DP40" s="47">
        <v>651.48299999999949</v>
      </c>
      <c r="DQ40" s="47">
        <v>651.48299999999949</v>
      </c>
      <c r="DR40" s="47">
        <v>651.48299999999949</v>
      </c>
      <c r="DS40" s="47">
        <v>651.48299999999949</v>
      </c>
      <c r="DT40" s="47">
        <v>651.48299999999949</v>
      </c>
      <c r="DU40" s="49">
        <f t="shared" si="26"/>
        <v>558.4140000000001</v>
      </c>
      <c r="DV40" s="50">
        <f t="shared" si="26"/>
        <v>4350.9757499999996</v>
      </c>
      <c r="DW40" s="50">
        <f t="shared" si="26"/>
        <v>7049.9767499999962</v>
      </c>
      <c r="DX40" s="50">
        <f t="shared" si="26"/>
        <v>7817.7959999999921</v>
      </c>
      <c r="DY40" s="50">
        <f t="shared" si="26"/>
        <v>7817.7959999999921</v>
      </c>
      <c r="DZ40" s="50">
        <f t="shared" si="26"/>
        <v>7817.7959999999921</v>
      </c>
      <c r="EA40" s="50">
        <f t="shared" si="26"/>
        <v>7817.7959999999921</v>
      </c>
      <c r="EB40" s="50">
        <f t="shared" si="26"/>
        <v>7817.7959999999921</v>
      </c>
      <c r="EC40" s="50">
        <f t="shared" si="26"/>
        <v>7817.7959999999921</v>
      </c>
      <c r="ED40" s="51">
        <f t="shared" si="26"/>
        <v>7817.7959999999921</v>
      </c>
    </row>
    <row r="41" spans="2:134">
      <c r="B41" s="5"/>
      <c r="C41" t="s">
        <v>29</v>
      </c>
      <c r="D41" s="231">
        <v>78.94</v>
      </c>
      <c r="E41" s="47">
        <v>0</v>
      </c>
      <c r="F41" s="47">
        <v>0</v>
      </c>
      <c r="G41" s="47">
        <v>0</v>
      </c>
      <c r="H41" s="47">
        <v>0</v>
      </c>
      <c r="I41" s="47">
        <v>0</v>
      </c>
      <c r="J41" s="47">
        <v>0</v>
      </c>
      <c r="K41" s="47">
        <v>0</v>
      </c>
      <c r="L41" s="47">
        <v>42.627600000000001</v>
      </c>
      <c r="M41" s="47">
        <v>85.255200000000002</v>
      </c>
      <c r="N41" s="47">
        <v>127.8828</v>
      </c>
      <c r="O41" s="47">
        <v>170.5104</v>
      </c>
      <c r="P41" s="48">
        <v>213.13800000000001</v>
      </c>
      <c r="Q41" s="47">
        <v>244.22062499999998</v>
      </c>
      <c r="R41" s="47">
        <v>275.30324999999999</v>
      </c>
      <c r="S41" s="47">
        <v>306.38587499999994</v>
      </c>
      <c r="T41" s="47">
        <v>337.46849999999995</v>
      </c>
      <c r="U41" s="47">
        <v>368.55112499999996</v>
      </c>
      <c r="V41" s="47">
        <v>399.63374999999991</v>
      </c>
      <c r="W41" s="47">
        <v>430.71637499999991</v>
      </c>
      <c r="X41" s="47">
        <v>461.79899999999986</v>
      </c>
      <c r="Y41" s="47">
        <v>492.88162499999987</v>
      </c>
      <c r="Z41" s="47">
        <v>523.96424999999988</v>
      </c>
      <c r="AA41" s="47">
        <v>555.04687499999989</v>
      </c>
      <c r="AB41" s="48">
        <v>586.12949999999978</v>
      </c>
      <c r="AC41" s="47">
        <v>599.45062499999983</v>
      </c>
      <c r="AD41" s="47">
        <v>612.77174999999988</v>
      </c>
      <c r="AE41" s="47">
        <v>626.09287499999982</v>
      </c>
      <c r="AF41" s="47">
        <v>639.41399999999976</v>
      </c>
      <c r="AG41" s="47">
        <v>652.73512499999981</v>
      </c>
      <c r="AH41" s="47">
        <v>666.05624999999975</v>
      </c>
      <c r="AI41" s="47">
        <v>679.37737499999969</v>
      </c>
      <c r="AJ41" s="47">
        <v>692.69849999999963</v>
      </c>
      <c r="AK41" s="47">
        <v>706.01962499999956</v>
      </c>
      <c r="AL41" s="47">
        <v>719.3407499999995</v>
      </c>
      <c r="AM41" s="47">
        <v>732.66187499999944</v>
      </c>
      <c r="AN41" s="48">
        <v>745.98299999999938</v>
      </c>
      <c r="AO41" s="47">
        <v>745.98299999999938</v>
      </c>
      <c r="AP41" s="47">
        <v>745.98299999999938</v>
      </c>
      <c r="AQ41" s="47">
        <v>745.98299999999938</v>
      </c>
      <c r="AR41" s="47">
        <v>745.98299999999938</v>
      </c>
      <c r="AS41" s="47">
        <v>745.98299999999938</v>
      </c>
      <c r="AT41" s="47">
        <v>745.98299999999938</v>
      </c>
      <c r="AU41" s="47">
        <v>745.98299999999938</v>
      </c>
      <c r="AV41" s="47">
        <v>745.98299999999938</v>
      </c>
      <c r="AW41" s="47">
        <v>745.98299999999938</v>
      </c>
      <c r="AX41" s="47">
        <v>745.98299999999938</v>
      </c>
      <c r="AY41" s="47">
        <v>745.98299999999938</v>
      </c>
      <c r="AZ41" s="48">
        <v>745.98299999999938</v>
      </c>
      <c r="BA41" s="47">
        <v>745.98299999999938</v>
      </c>
      <c r="BB41" s="47">
        <v>745.98299999999938</v>
      </c>
      <c r="BC41" s="47">
        <v>745.98299999999938</v>
      </c>
      <c r="BD41" s="47">
        <v>745.98299999999938</v>
      </c>
      <c r="BE41" s="47">
        <v>745.98299999999938</v>
      </c>
      <c r="BF41" s="47">
        <v>745.98299999999938</v>
      </c>
      <c r="BG41" s="47">
        <v>745.98299999999938</v>
      </c>
      <c r="BH41" s="47">
        <v>745.98299999999938</v>
      </c>
      <c r="BI41" s="47">
        <v>745.98299999999938</v>
      </c>
      <c r="BJ41" s="47">
        <v>745.98299999999938</v>
      </c>
      <c r="BK41" s="47">
        <v>745.98299999999938</v>
      </c>
      <c r="BL41" s="48">
        <v>745.98299999999938</v>
      </c>
      <c r="BM41" s="47">
        <v>745.98299999999938</v>
      </c>
      <c r="BN41" s="47">
        <v>745.98299999999938</v>
      </c>
      <c r="BO41" s="47">
        <v>745.98299999999938</v>
      </c>
      <c r="BP41" s="47">
        <v>745.98299999999938</v>
      </c>
      <c r="BQ41" s="47">
        <v>745.98299999999938</v>
      </c>
      <c r="BR41" s="47">
        <v>745.98299999999938</v>
      </c>
      <c r="BS41" s="47">
        <v>745.98299999999938</v>
      </c>
      <c r="BT41" s="47">
        <v>745.98299999999938</v>
      </c>
      <c r="BU41" s="47">
        <v>745.98299999999938</v>
      </c>
      <c r="BV41" s="47">
        <v>745.98299999999938</v>
      </c>
      <c r="BW41" s="47">
        <v>745.98299999999938</v>
      </c>
      <c r="BX41" s="48">
        <v>745.98299999999938</v>
      </c>
      <c r="BY41" s="47">
        <v>745.98299999999938</v>
      </c>
      <c r="BZ41" s="47">
        <v>745.98299999999938</v>
      </c>
      <c r="CA41" s="47">
        <v>745.98299999999938</v>
      </c>
      <c r="CB41" s="47">
        <v>745.98299999999938</v>
      </c>
      <c r="CC41" s="47">
        <v>745.98299999999938</v>
      </c>
      <c r="CD41" s="47">
        <v>745.98299999999938</v>
      </c>
      <c r="CE41" s="47">
        <v>745.98299999999938</v>
      </c>
      <c r="CF41" s="47">
        <v>745.98299999999938</v>
      </c>
      <c r="CG41" s="47">
        <v>745.98299999999938</v>
      </c>
      <c r="CH41" s="47">
        <v>745.98299999999938</v>
      </c>
      <c r="CI41" s="47">
        <v>745.98299999999938</v>
      </c>
      <c r="CJ41" s="48">
        <v>745.98299999999938</v>
      </c>
      <c r="CK41" s="47">
        <v>745.98299999999938</v>
      </c>
      <c r="CL41" s="47">
        <v>745.98299999999938</v>
      </c>
      <c r="CM41" s="47">
        <v>745.98299999999938</v>
      </c>
      <c r="CN41" s="47">
        <v>745.98299999999938</v>
      </c>
      <c r="CO41" s="47">
        <v>745.98299999999938</v>
      </c>
      <c r="CP41" s="47">
        <v>745.98299999999938</v>
      </c>
      <c r="CQ41" s="47">
        <v>745.98299999999938</v>
      </c>
      <c r="CR41" s="47">
        <v>745.98299999999938</v>
      </c>
      <c r="CS41" s="47">
        <v>745.98299999999938</v>
      </c>
      <c r="CT41" s="47">
        <v>745.98299999999938</v>
      </c>
      <c r="CU41" s="47">
        <v>745.98299999999938</v>
      </c>
      <c r="CV41" s="48">
        <v>745.98299999999938</v>
      </c>
      <c r="CW41" s="47">
        <v>745.98299999999938</v>
      </c>
      <c r="CX41" s="47">
        <v>745.98299999999938</v>
      </c>
      <c r="CY41" s="47">
        <v>745.98299999999938</v>
      </c>
      <c r="CZ41" s="47">
        <v>745.98299999999938</v>
      </c>
      <c r="DA41" s="47">
        <v>745.98299999999938</v>
      </c>
      <c r="DB41" s="47">
        <v>745.98299999999938</v>
      </c>
      <c r="DC41" s="47">
        <v>745.98299999999938</v>
      </c>
      <c r="DD41" s="47">
        <v>745.98299999999938</v>
      </c>
      <c r="DE41" s="47">
        <v>745.98299999999938</v>
      </c>
      <c r="DF41" s="47">
        <v>745.98299999999938</v>
      </c>
      <c r="DG41" s="47">
        <v>745.98299999999938</v>
      </c>
      <c r="DH41" s="48">
        <v>745.98299999999938</v>
      </c>
      <c r="DI41" s="47">
        <v>745.98299999999938</v>
      </c>
      <c r="DJ41" s="47">
        <v>745.98299999999938</v>
      </c>
      <c r="DK41" s="47">
        <v>745.98299999999938</v>
      </c>
      <c r="DL41" s="47">
        <v>745.98299999999938</v>
      </c>
      <c r="DM41" s="47">
        <v>745.98299999999938</v>
      </c>
      <c r="DN41" s="47">
        <v>745.98299999999938</v>
      </c>
      <c r="DO41" s="47">
        <v>745.98299999999938</v>
      </c>
      <c r="DP41" s="47">
        <v>745.98299999999938</v>
      </c>
      <c r="DQ41" s="47">
        <v>745.98299999999938</v>
      </c>
      <c r="DR41" s="47">
        <v>745.98299999999938</v>
      </c>
      <c r="DS41" s="47">
        <v>745.98299999999938</v>
      </c>
      <c r="DT41" s="47">
        <v>745.98299999999938</v>
      </c>
      <c r="DU41" s="49">
        <f t="shared" si="26"/>
        <v>639.41399999999999</v>
      </c>
      <c r="DV41" s="50">
        <f t="shared" si="26"/>
        <v>4982.1007499999996</v>
      </c>
      <c r="DW41" s="50">
        <f t="shared" si="26"/>
        <v>8072.6017499999962</v>
      </c>
      <c r="DX41" s="50">
        <f t="shared" si="26"/>
        <v>8951.795999999993</v>
      </c>
      <c r="DY41" s="50">
        <f t="shared" si="26"/>
        <v>8951.795999999993</v>
      </c>
      <c r="DZ41" s="50">
        <f t="shared" si="26"/>
        <v>8951.795999999993</v>
      </c>
      <c r="EA41" s="50">
        <f t="shared" si="26"/>
        <v>8951.795999999993</v>
      </c>
      <c r="EB41" s="50">
        <f t="shared" si="26"/>
        <v>8951.795999999993</v>
      </c>
      <c r="EC41" s="50">
        <f t="shared" si="26"/>
        <v>8951.795999999993</v>
      </c>
      <c r="ED41" s="51">
        <f t="shared" si="26"/>
        <v>8951.795999999993</v>
      </c>
    </row>
    <row r="42" spans="2:134">
      <c r="B42" s="5"/>
      <c r="C42" t="s">
        <v>30</v>
      </c>
      <c r="D42" s="231">
        <v>98.94</v>
      </c>
      <c r="E42" s="47">
        <v>0</v>
      </c>
      <c r="F42" s="47">
        <v>0</v>
      </c>
      <c r="G42" s="47">
        <v>0</v>
      </c>
      <c r="H42" s="47">
        <v>0</v>
      </c>
      <c r="I42" s="47">
        <v>0</v>
      </c>
      <c r="J42" s="47">
        <v>0</v>
      </c>
      <c r="K42" s="47">
        <v>0</v>
      </c>
      <c r="L42" s="47">
        <v>53.427600000000005</v>
      </c>
      <c r="M42" s="47">
        <v>106.85520000000001</v>
      </c>
      <c r="N42" s="47">
        <v>160.28280000000001</v>
      </c>
      <c r="O42" s="47">
        <v>213.71040000000002</v>
      </c>
      <c r="P42" s="48">
        <v>267.13800000000003</v>
      </c>
      <c r="Q42" s="47">
        <v>306.09562499999998</v>
      </c>
      <c r="R42" s="47">
        <v>345.05324999999999</v>
      </c>
      <c r="S42" s="47">
        <v>384.01087499999994</v>
      </c>
      <c r="T42" s="47">
        <v>422.96849999999995</v>
      </c>
      <c r="U42" s="47">
        <v>461.9261249999999</v>
      </c>
      <c r="V42" s="47">
        <v>500.88374999999991</v>
      </c>
      <c r="W42" s="47">
        <v>539.84137499999986</v>
      </c>
      <c r="X42" s="47">
        <v>578.79899999999986</v>
      </c>
      <c r="Y42" s="47">
        <v>617.75662499999987</v>
      </c>
      <c r="Z42" s="47">
        <v>656.71424999999988</v>
      </c>
      <c r="AA42" s="47">
        <v>695.67187499999977</v>
      </c>
      <c r="AB42" s="48">
        <v>734.62949999999978</v>
      </c>
      <c r="AC42" s="47">
        <v>751.32562499999983</v>
      </c>
      <c r="AD42" s="47">
        <v>768.02174999999977</v>
      </c>
      <c r="AE42" s="47">
        <v>784.71787499999982</v>
      </c>
      <c r="AF42" s="47">
        <v>801.41399999999976</v>
      </c>
      <c r="AG42" s="47">
        <v>818.1101249999997</v>
      </c>
      <c r="AH42" s="47">
        <v>834.80624999999964</v>
      </c>
      <c r="AI42" s="47">
        <v>851.50237499999957</v>
      </c>
      <c r="AJ42" s="47">
        <v>868.19849999999951</v>
      </c>
      <c r="AK42" s="47">
        <v>884.89462499999945</v>
      </c>
      <c r="AL42" s="47">
        <v>901.59074999999939</v>
      </c>
      <c r="AM42" s="47">
        <v>918.28687499999933</v>
      </c>
      <c r="AN42" s="48">
        <v>934.98299999999915</v>
      </c>
      <c r="AO42" s="47">
        <v>934.98299999999915</v>
      </c>
      <c r="AP42" s="47">
        <v>934.98299999999915</v>
      </c>
      <c r="AQ42" s="47">
        <v>934.98299999999915</v>
      </c>
      <c r="AR42" s="47">
        <v>934.98299999999915</v>
      </c>
      <c r="AS42" s="47">
        <v>934.98299999999915</v>
      </c>
      <c r="AT42" s="47">
        <v>934.98299999999915</v>
      </c>
      <c r="AU42" s="47">
        <v>934.98299999999915</v>
      </c>
      <c r="AV42" s="47">
        <v>934.98299999999915</v>
      </c>
      <c r="AW42" s="47">
        <v>934.98299999999915</v>
      </c>
      <c r="AX42" s="47">
        <v>934.98299999999915</v>
      </c>
      <c r="AY42" s="47">
        <v>934.98299999999915</v>
      </c>
      <c r="AZ42" s="48">
        <v>934.98299999999915</v>
      </c>
      <c r="BA42" s="47">
        <v>934.98299999999915</v>
      </c>
      <c r="BB42" s="47">
        <v>934.98299999999915</v>
      </c>
      <c r="BC42" s="47">
        <v>934.98299999999915</v>
      </c>
      <c r="BD42" s="47">
        <v>934.98299999999915</v>
      </c>
      <c r="BE42" s="47">
        <v>934.98299999999915</v>
      </c>
      <c r="BF42" s="47">
        <v>934.98299999999915</v>
      </c>
      <c r="BG42" s="47">
        <v>934.98299999999915</v>
      </c>
      <c r="BH42" s="47">
        <v>934.98299999999915</v>
      </c>
      <c r="BI42" s="47">
        <v>934.98299999999915</v>
      </c>
      <c r="BJ42" s="47">
        <v>934.98299999999915</v>
      </c>
      <c r="BK42" s="47">
        <v>934.98299999999915</v>
      </c>
      <c r="BL42" s="48">
        <v>934.98299999999915</v>
      </c>
      <c r="BM42" s="47">
        <v>934.98299999999915</v>
      </c>
      <c r="BN42" s="47">
        <v>934.98299999999915</v>
      </c>
      <c r="BO42" s="47">
        <v>934.98299999999915</v>
      </c>
      <c r="BP42" s="47">
        <v>934.98299999999915</v>
      </c>
      <c r="BQ42" s="47">
        <v>934.98299999999915</v>
      </c>
      <c r="BR42" s="47">
        <v>934.98299999999915</v>
      </c>
      <c r="BS42" s="47">
        <v>934.98299999999915</v>
      </c>
      <c r="BT42" s="47">
        <v>934.98299999999915</v>
      </c>
      <c r="BU42" s="47">
        <v>934.98299999999915</v>
      </c>
      <c r="BV42" s="47">
        <v>934.98299999999915</v>
      </c>
      <c r="BW42" s="47">
        <v>934.98299999999915</v>
      </c>
      <c r="BX42" s="48">
        <v>934.98299999999915</v>
      </c>
      <c r="BY42" s="47">
        <v>934.98299999999915</v>
      </c>
      <c r="BZ42" s="47">
        <v>934.98299999999915</v>
      </c>
      <c r="CA42" s="47">
        <v>934.98299999999915</v>
      </c>
      <c r="CB42" s="47">
        <v>934.98299999999915</v>
      </c>
      <c r="CC42" s="47">
        <v>934.98299999999915</v>
      </c>
      <c r="CD42" s="47">
        <v>934.98299999999915</v>
      </c>
      <c r="CE42" s="47">
        <v>934.98299999999915</v>
      </c>
      <c r="CF42" s="47">
        <v>934.98299999999915</v>
      </c>
      <c r="CG42" s="47">
        <v>934.98299999999915</v>
      </c>
      <c r="CH42" s="47">
        <v>934.98299999999915</v>
      </c>
      <c r="CI42" s="47">
        <v>934.98299999999915</v>
      </c>
      <c r="CJ42" s="48">
        <v>934.98299999999915</v>
      </c>
      <c r="CK42" s="47">
        <v>934.98299999999915</v>
      </c>
      <c r="CL42" s="47">
        <v>934.98299999999915</v>
      </c>
      <c r="CM42" s="47">
        <v>934.98299999999915</v>
      </c>
      <c r="CN42" s="47">
        <v>934.98299999999915</v>
      </c>
      <c r="CO42" s="47">
        <v>934.98299999999915</v>
      </c>
      <c r="CP42" s="47">
        <v>934.98299999999915</v>
      </c>
      <c r="CQ42" s="47">
        <v>934.98299999999915</v>
      </c>
      <c r="CR42" s="47">
        <v>934.98299999999915</v>
      </c>
      <c r="CS42" s="47">
        <v>934.98299999999915</v>
      </c>
      <c r="CT42" s="47">
        <v>934.98299999999915</v>
      </c>
      <c r="CU42" s="47">
        <v>934.98299999999915</v>
      </c>
      <c r="CV42" s="48">
        <v>934.98299999999915</v>
      </c>
      <c r="CW42" s="47">
        <v>934.98299999999915</v>
      </c>
      <c r="CX42" s="47">
        <v>934.98299999999915</v>
      </c>
      <c r="CY42" s="47">
        <v>934.98299999999915</v>
      </c>
      <c r="CZ42" s="47">
        <v>934.98299999999915</v>
      </c>
      <c r="DA42" s="47">
        <v>934.98299999999915</v>
      </c>
      <c r="DB42" s="47">
        <v>934.98299999999915</v>
      </c>
      <c r="DC42" s="47">
        <v>934.98299999999915</v>
      </c>
      <c r="DD42" s="47">
        <v>934.98299999999915</v>
      </c>
      <c r="DE42" s="47">
        <v>934.98299999999915</v>
      </c>
      <c r="DF42" s="47">
        <v>934.98299999999915</v>
      </c>
      <c r="DG42" s="47">
        <v>934.98299999999915</v>
      </c>
      <c r="DH42" s="48">
        <v>934.98299999999915</v>
      </c>
      <c r="DI42" s="47">
        <v>934.98299999999915</v>
      </c>
      <c r="DJ42" s="47">
        <v>934.98299999999915</v>
      </c>
      <c r="DK42" s="47">
        <v>934.98299999999915</v>
      </c>
      <c r="DL42" s="47">
        <v>934.98299999999915</v>
      </c>
      <c r="DM42" s="47">
        <v>934.98299999999915</v>
      </c>
      <c r="DN42" s="47">
        <v>934.98299999999915</v>
      </c>
      <c r="DO42" s="47">
        <v>934.98299999999915</v>
      </c>
      <c r="DP42" s="47">
        <v>934.98299999999915</v>
      </c>
      <c r="DQ42" s="47">
        <v>934.98299999999915</v>
      </c>
      <c r="DR42" s="47">
        <v>934.98299999999915</v>
      </c>
      <c r="DS42" s="47">
        <v>934.98299999999915</v>
      </c>
      <c r="DT42" s="47">
        <v>934.98299999999915</v>
      </c>
      <c r="DU42" s="49">
        <f t="shared" si="26"/>
        <v>801.4140000000001</v>
      </c>
      <c r="DV42" s="50">
        <f t="shared" si="26"/>
        <v>6244.3507499999996</v>
      </c>
      <c r="DW42" s="50">
        <f t="shared" si="26"/>
        <v>10117.851749999996</v>
      </c>
      <c r="DX42" s="50">
        <f t="shared" si="26"/>
        <v>11219.795999999988</v>
      </c>
      <c r="DY42" s="50">
        <f t="shared" si="26"/>
        <v>11219.795999999988</v>
      </c>
      <c r="DZ42" s="50">
        <f t="shared" si="26"/>
        <v>11219.795999999988</v>
      </c>
      <c r="EA42" s="50">
        <f t="shared" si="26"/>
        <v>11219.795999999988</v>
      </c>
      <c r="EB42" s="50">
        <f t="shared" si="26"/>
        <v>11219.795999999988</v>
      </c>
      <c r="EC42" s="50">
        <f t="shared" si="26"/>
        <v>11219.795999999988</v>
      </c>
      <c r="ED42" s="51">
        <f t="shared" si="26"/>
        <v>11219.795999999988</v>
      </c>
    </row>
    <row r="43" spans="2:134" hidden="1" outlineLevel="1">
      <c r="B43" s="5"/>
      <c r="C43">
        <v>0</v>
      </c>
      <c r="D43" s="231">
        <v>0</v>
      </c>
      <c r="E43" s="47">
        <v>0</v>
      </c>
      <c r="F43" s="47">
        <v>0</v>
      </c>
      <c r="G43" s="47">
        <v>0</v>
      </c>
      <c r="H43" s="47">
        <v>0</v>
      </c>
      <c r="I43" s="47">
        <v>0</v>
      </c>
      <c r="J43" s="47">
        <v>0</v>
      </c>
      <c r="K43" s="47">
        <v>0</v>
      </c>
      <c r="L43" s="47">
        <v>0</v>
      </c>
      <c r="M43" s="47">
        <v>0</v>
      </c>
      <c r="N43" s="47">
        <v>0</v>
      </c>
      <c r="O43" s="47">
        <v>0</v>
      </c>
      <c r="P43" s="48">
        <v>0</v>
      </c>
      <c r="Q43" s="47">
        <v>0</v>
      </c>
      <c r="R43" s="47">
        <v>0</v>
      </c>
      <c r="S43" s="47">
        <v>0</v>
      </c>
      <c r="T43" s="47">
        <v>0</v>
      </c>
      <c r="U43" s="47">
        <v>0</v>
      </c>
      <c r="V43" s="47">
        <v>0</v>
      </c>
      <c r="W43" s="47">
        <v>0</v>
      </c>
      <c r="X43" s="47">
        <v>0</v>
      </c>
      <c r="Y43" s="47">
        <v>0</v>
      </c>
      <c r="Z43" s="47">
        <v>0</v>
      </c>
      <c r="AA43" s="47">
        <v>0</v>
      </c>
      <c r="AB43" s="48">
        <v>0</v>
      </c>
      <c r="AC43" s="47">
        <v>0</v>
      </c>
      <c r="AD43" s="47">
        <v>0</v>
      </c>
      <c r="AE43" s="47">
        <v>0</v>
      </c>
      <c r="AF43" s="47">
        <v>0</v>
      </c>
      <c r="AG43" s="47">
        <v>0</v>
      </c>
      <c r="AH43" s="47">
        <v>0</v>
      </c>
      <c r="AI43" s="47">
        <v>0</v>
      </c>
      <c r="AJ43" s="47">
        <v>0</v>
      </c>
      <c r="AK43" s="47">
        <v>0</v>
      </c>
      <c r="AL43" s="47">
        <v>0</v>
      </c>
      <c r="AM43" s="47">
        <v>0</v>
      </c>
      <c r="AN43" s="48">
        <v>0</v>
      </c>
      <c r="AO43" s="47">
        <v>0</v>
      </c>
      <c r="AP43" s="47">
        <v>0</v>
      </c>
      <c r="AQ43" s="47">
        <v>0</v>
      </c>
      <c r="AR43" s="47">
        <v>0</v>
      </c>
      <c r="AS43" s="47">
        <v>0</v>
      </c>
      <c r="AT43" s="47">
        <v>0</v>
      </c>
      <c r="AU43" s="47">
        <v>0</v>
      </c>
      <c r="AV43" s="47">
        <v>0</v>
      </c>
      <c r="AW43" s="47">
        <v>0</v>
      </c>
      <c r="AX43" s="47">
        <v>0</v>
      </c>
      <c r="AY43" s="47">
        <v>0</v>
      </c>
      <c r="AZ43" s="48">
        <v>0</v>
      </c>
      <c r="BA43" s="47">
        <v>0</v>
      </c>
      <c r="BB43" s="47">
        <v>0</v>
      </c>
      <c r="BC43" s="47">
        <v>0</v>
      </c>
      <c r="BD43" s="47">
        <v>0</v>
      </c>
      <c r="BE43" s="47">
        <v>0</v>
      </c>
      <c r="BF43" s="47">
        <v>0</v>
      </c>
      <c r="BG43" s="47">
        <v>0</v>
      </c>
      <c r="BH43" s="47">
        <v>0</v>
      </c>
      <c r="BI43" s="47">
        <v>0</v>
      </c>
      <c r="BJ43" s="47">
        <v>0</v>
      </c>
      <c r="BK43" s="47">
        <v>0</v>
      </c>
      <c r="BL43" s="48">
        <v>0</v>
      </c>
      <c r="BM43" s="47">
        <v>0</v>
      </c>
      <c r="BN43" s="47">
        <v>0</v>
      </c>
      <c r="BO43" s="47">
        <v>0</v>
      </c>
      <c r="BP43" s="47">
        <v>0</v>
      </c>
      <c r="BQ43" s="47">
        <v>0</v>
      </c>
      <c r="BR43" s="47">
        <v>0</v>
      </c>
      <c r="BS43" s="47">
        <v>0</v>
      </c>
      <c r="BT43" s="47">
        <v>0</v>
      </c>
      <c r="BU43" s="47">
        <v>0</v>
      </c>
      <c r="BV43" s="47">
        <v>0</v>
      </c>
      <c r="BW43" s="47">
        <v>0</v>
      </c>
      <c r="BX43" s="48">
        <v>0</v>
      </c>
      <c r="BY43" s="47">
        <v>0</v>
      </c>
      <c r="BZ43" s="47">
        <v>0</v>
      </c>
      <c r="CA43" s="47">
        <v>0</v>
      </c>
      <c r="CB43" s="47">
        <v>0</v>
      </c>
      <c r="CC43" s="47">
        <v>0</v>
      </c>
      <c r="CD43" s="47">
        <v>0</v>
      </c>
      <c r="CE43" s="47">
        <v>0</v>
      </c>
      <c r="CF43" s="47">
        <v>0</v>
      </c>
      <c r="CG43" s="47">
        <v>0</v>
      </c>
      <c r="CH43" s="47">
        <v>0</v>
      </c>
      <c r="CI43" s="47">
        <v>0</v>
      </c>
      <c r="CJ43" s="48">
        <v>0</v>
      </c>
      <c r="CK43" s="47">
        <v>0</v>
      </c>
      <c r="CL43" s="47">
        <v>0</v>
      </c>
      <c r="CM43" s="47">
        <v>0</v>
      </c>
      <c r="CN43" s="47">
        <v>0</v>
      </c>
      <c r="CO43" s="47">
        <v>0</v>
      </c>
      <c r="CP43" s="47">
        <v>0</v>
      </c>
      <c r="CQ43" s="47">
        <v>0</v>
      </c>
      <c r="CR43" s="47">
        <v>0</v>
      </c>
      <c r="CS43" s="47">
        <v>0</v>
      </c>
      <c r="CT43" s="47">
        <v>0</v>
      </c>
      <c r="CU43" s="47">
        <v>0</v>
      </c>
      <c r="CV43" s="48">
        <v>0</v>
      </c>
      <c r="CW43" s="47">
        <v>0</v>
      </c>
      <c r="CX43" s="47">
        <v>0</v>
      </c>
      <c r="CY43" s="47">
        <v>0</v>
      </c>
      <c r="CZ43" s="47">
        <v>0</v>
      </c>
      <c r="DA43" s="47">
        <v>0</v>
      </c>
      <c r="DB43" s="47">
        <v>0</v>
      </c>
      <c r="DC43" s="47">
        <v>0</v>
      </c>
      <c r="DD43" s="47">
        <v>0</v>
      </c>
      <c r="DE43" s="47">
        <v>0</v>
      </c>
      <c r="DF43" s="47">
        <v>0</v>
      </c>
      <c r="DG43" s="47">
        <v>0</v>
      </c>
      <c r="DH43" s="48">
        <v>0</v>
      </c>
      <c r="DI43" s="47">
        <v>0</v>
      </c>
      <c r="DJ43" s="47">
        <v>0</v>
      </c>
      <c r="DK43" s="47">
        <v>0</v>
      </c>
      <c r="DL43" s="47">
        <v>0</v>
      </c>
      <c r="DM43" s="47">
        <v>0</v>
      </c>
      <c r="DN43" s="47">
        <v>0</v>
      </c>
      <c r="DO43" s="47">
        <v>0</v>
      </c>
      <c r="DP43" s="47">
        <v>0</v>
      </c>
      <c r="DQ43" s="47">
        <v>0</v>
      </c>
      <c r="DR43" s="47">
        <v>0</v>
      </c>
      <c r="DS43" s="47">
        <v>0</v>
      </c>
      <c r="DT43" s="47">
        <v>0</v>
      </c>
      <c r="DU43" s="49">
        <f t="shared" si="26"/>
        <v>0</v>
      </c>
      <c r="DV43" s="50">
        <f t="shared" si="26"/>
        <v>0</v>
      </c>
      <c r="DW43" s="50">
        <f t="shared" si="26"/>
        <v>0</v>
      </c>
      <c r="DX43" s="50">
        <f t="shared" si="26"/>
        <v>0</v>
      </c>
      <c r="DY43" s="50">
        <f t="shared" si="26"/>
        <v>0</v>
      </c>
      <c r="DZ43" s="50">
        <f t="shared" si="26"/>
        <v>0</v>
      </c>
      <c r="EA43" s="50">
        <f t="shared" si="26"/>
        <v>0</v>
      </c>
      <c r="EB43" s="50">
        <f t="shared" si="26"/>
        <v>0</v>
      </c>
      <c r="EC43" s="50">
        <f t="shared" si="26"/>
        <v>0</v>
      </c>
      <c r="ED43" s="51">
        <f t="shared" si="26"/>
        <v>0</v>
      </c>
    </row>
    <row r="44" spans="2:134" hidden="1" outlineLevel="1">
      <c r="B44" s="10"/>
      <c r="C44" s="11">
        <v>0</v>
      </c>
      <c r="D44" s="232">
        <v>0</v>
      </c>
      <c r="E44" s="103">
        <v>0</v>
      </c>
      <c r="F44" s="103">
        <v>0</v>
      </c>
      <c r="G44" s="103">
        <v>0</v>
      </c>
      <c r="H44" s="103">
        <v>0</v>
      </c>
      <c r="I44" s="103">
        <v>0</v>
      </c>
      <c r="J44" s="103">
        <v>0</v>
      </c>
      <c r="K44" s="103">
        <v>0</v>
      </c>
      <c r="L44" s="103">
        <v>0</v>
      </c>
      <c r="M44" s="103">
        <v>0</v>
      </c>
      <c r="N44" s="103">
        <v>0</v>
      </c>
      <c r="O44" s="103">
        <v>0</v>
      </c>
      <c r="P44" s="104">
        <v>0</v>
      </c>
      <c r="Q44" s="103">
        <v>0</v>
      </c>
      <c r="R44" s="103">
        <v>0</v>
      </c>
      <c r="S44" s="103">
        <v>0</v>
      </c>
      <c r="T44" s="103">
        <v>0</v>
      </c>
      <c r="U44" s="103">
        <v>0</v>
      </c>
      <c r="V44" s="103">
        <v>0</v>
      </c>
      <c r="W44" s="103">
        <v>0</v>
      </c>
      <c r="X44" s="103">
        <v>0</v>
      </c>
      <c r="Y44" s="103">
        <v>0</v>
      </c>
      <c r="Z44" s="103">
        <v>0</v>
      </c>
      <c r="AA44" s="103">
        <v>0</v>
      </c>
      <c r="AB44" s="104">
        <v>0</v>
      </c>
      <c r="AC44" s="103">
        <v>0</v>
      </c>
      <c r="AD44" s="103">
        <v>0</v>
      </c>
      <c r="AE44" s="103">
        <v>0</v>
      </c>
      <c r="AF44" s="103">
        <v>0</v>
      </c>
      <c r="AG44" s="103">
        <v>0</v>
      </c>
      <c r="AH44" s="103">
        <v>0</v>
      </c>
      <c r="AI44" s="103">
        <v>0</v>
      </c>
      <c r="AJ44" s="103">
        <v>0</v>
      </c>
      <c r="AK44" s="103">
        <v>0</v>
      </c>
      <c r="AL44" s="103">
        <v>0</v>
      </c>
      <c r="AM44" s="103">
        <v>0</v>
      </c>
      <c r="AN44" s="104">
        <v>0</v>
      </c>
      <c r="AO44" s="103">
        <v>0</v>
      </c>
      <c r="AP44" s="103">
        <v>0</v>
      </c>
      <c r="AQ44" s="103">
        <v>0</v>
      </c>
      <c r="AR44" s="103">
        <v>0</v>
      </c>
      <c r="AS44" s="103">
        <v>0</v>
      </c>
      <c r="AT44" s="103">
        <v>0</v>
      </c>
      <c r="AU44" s="103">
        <v>0</v>
      </c>
      <c r="AV44" s="103">
        <v>0</v>
      </c>
      <c r="AW44" s="103">
        <v>0</v>
      </c>
      <c r="AX44" s="103">
        <v>0</v>
      </c>
      <c r="AY44" s="103">
        <v>0</v>
      </c>
      <c r="AZ44" s="104">
        <v>0</v>
      </c>
      <c r="BA44" s="103">
        <v>0</v>
      </c>
      <c r="BB44" s="103">
        <v>0</v>
      </c>
      <c r="BC44" s="103">
        <v>0</v>
      </c>
      <c r="BD44" s="103">
        <v>0</v>
      </c>
      <c r="BE44" s="103">
        <v>0</v>
      </c>
      <c r="BF44" s="103">
        <v>0</v>
      </c>
      <c r="BG44" s="103">
        <v>0</v>
      </c>
      <c r="BH44" s="103">
        <v>0</v>
      </c>
      <c r="BI44" s="103">
        <v>0</v>
      </c>
      <c r="BJ44" s="103">
        <v>0</v>
      </c>
      <c r="BK44" s="103">
        <v>0</v>
      </c>
      <c r="BL44" s="104">
        <v>0</v>
      </c>
      <c r="BM44" s="103">
        <v>0</v>
      </c>
      <c r="BN44" s="103">
        <v>0</v>
      </c>
      <c r="BO44" s="103">
        <v>0</v>
      </c>
      <c r="BP44" s="103">
        <v>0</v>
      </c>
      <c r="BQ44" s="103">
        <v>0</v>
      </c>
      <c r="BR44" s="103">
        <v>0</v>
      </c>
      <c r="BS44" s="103">
        <v>0</v>
      </c>
      <c r="BT44" s="103">
        <v>0</v>
      </c>
      <c r="BU44" s="103">
        <v>0</v>
      </c>
      <c r="BV44" s="103">
        <v>0</v>
      </c>
      <c r="BW44" s="103">
        <v>0</v>
      </c>
      <c r="BX44" s="104">
        <v>0</v>
      </c>
      <c r="BY44" s="103">
        <v>0</v>
      </c>
      <c r="BZ44" s="103">
        <v>0</v>
      </c>
      <c r="CA44" s="103">
        <v>0</v>
      </c>
      <c r="CB44" s="103">
        <v>0</v>
      </c>
      <c r="CC44" s="103">
        <v>0</v>
      </c>
      <c r="CD44" s="103">
        <v>0</v>
      </c>
      <c r="CE44" s="103">
        <v>0</v>
      </c>
      <c r="CF44" s="103">
        <v>0</v>
      </c>
      <c r="CG44" s="103">
        <v>0</v>
      </c>
      <c r="CH44" s="103">
        <v>0</v>
      </c>
      <c r="CI44" s="103">
        <v>0</v>
      </c>
      <c r="CJ44" s="104">
        <v>0</v>
      </c>
      <c r="CK44" s="103">
        <v>0</v>
      </c>
      <c r="CL44" s="103">
        <v>0</v>
      </c>
      <c r="CM44" s="103">
        <v>0</v>
      </c>
      <c r="CN44" s="103">
        <v>0</v>
      </c>
      <c r="CO44" s="103">
        <v>0</v>
      </c>
      <c r="CP44" s="103">
        <v>0</v>
      </c>
      <c r="CQ44" s="103">
        <v>0</v>
      </c>
      <c r="CR44" s="103">
        <v>0</v>
      </c>
      <c r="CS44" s="103">
        <v>0</v>
      </c>
      <c r="CT44" s="103">
        <v>0</v>
      </c>
      <c r="CU44" s="103">
        <v>0</v>
      </c>
      <c r="CV44" s="104">
        <v>0</v>
      </c>
      <c r="CW44" s="103">
        <v>0</v>
      </c>
      <c r="CX44" s="103">
        <v>0</v>
      </c>
      <c r="CY44" s="103">
        <v>0</v>
      </c>
      <c r="CZ44" s="103">
        <v>0</v>
      </c>
      <c r="DA44" s="103">
        <v>0</v>
      </c>
      <c r="DB44" s="103">
        <v>0</v>
      </c>
      <c r="DC44" s="103">
        <v>0</v>
      </c>
      <c r="DD44" s="103">
        <v>0</v>
      </c>
      <c r="DE44" s="103">
        <v>0</v>
      </c>
      <c r="DF44" s="103">
        <v>0</v>
      </c>
      <c r="DG44" s="103">
        <v>0</v>
      </c>
      <c r="DH44" s="104">
        <v>0</v>
      </c>
      <c r="DI44" s="103">
        <v>0</v>
      </c>
      <c r="DJ44" s="103">
        <v>0</v>
      </c>
      <c r="DK44" s="103">
        <v>0</v>
      </c>
      <c r="DL44" s="103">
        <v>0</v>
      </c>
      <c r="DM44" s="103">
        <v>0</v>
      </c>
      <c r="DN44" s="103">
        <v>0</v>
      </c>
      <c r="DO44" s="103">
        <v>0</v>
      </c>
      <c r="DP44" s="103">
        <v>0</v>
      </c>
      <c r="DQ44" s="103">
        <v>0</v>
      </c>
      <c r="DR44" s="103">
        <v>0</v>
      </c>
      <c r="DS44" s="103">
        <v>0</v>
      </c>
      <c r="DT44" s="103">
        <v>0</v>
      </c>
      <c r="DU44" s="56">
        <f t="shared" si="26"/>
        <v>0</v>
      </c>
      <c r="DV44" s="57">
        <f t="shared" si="26"/>
        <v>0</v>
      </c>
      <c r="DW44" s="57">
        <f t="shared" si="26"/>
        <v>0</v>
      </c>
      <c r="DX44" s="57">
        <f t="shared" si="26"/>
        <v>0</v>
      </c>
      <c r="DY44" s="57">
        <f t="shared" si="26"/>
        <v>0</v>
      </c>
      <c r="DZ44" s="57">
        <f t="shared" si="26"/>
        <v>0</v>
      </c>
      <c r="EA44" s="57">
        <f t="shared" si="26"/>
        <v>0</v>
      </c>
      <c r="EB44" s="57">
        <f t="shared" si="26"/>
        <v>0</v>
      </c>
      <c r="EC44" s="57">
        <f t="shared" si="26"/>
        <v>0</v>
      </c>
      <c r="ED44" s="58">
        <f t="shared" si="26"/>
        <v>0</v>
      </c>
    </row>
    <row r="45" spans="2:134" collapsed="1">
      <c r="B45" s="10" t="s">
        <v>11</v>
      </c>
      <c r="C45" s="11"/>
      <c r="D45" s="11"/>
      <c r="E45" s="103">
        <f>SUBTOTAL(9,E39:E44)</f>
        <v>0</v>
      </c>
      <c r="F45" s="103">
        <f t="shared" ref="F45:BQ45" si="27">SUBTOTAL(9,F39:F44)</f>
        <v>0</v>
      </c>
      <c r="G45" s="103">
        <f t="shared" si="27"/>
        <v>0</v>
      </c>
      <c r="H45" s="103">
        <f t="shared" si="27"/>
        <v>0</v>
      </c>
      <c r="I45" s="103">
        <f t="shared" si="27"/>
        <v>0</v>
      </c>
      <c r="J45" s="103">
        <f t="shared" si="27"/>
        <v>0</v>
      </c>
      <c r="K45" s="103">
        <f t="shared" si="27"/>
        <v>0</v>
      </c>
      <c r="L45" s="103">
        <f t="shared" si="27"/>
        <v>165.11040000000003</v>
      </c>
      <c r="M45" s="103">
        <f t="shared" si="27"/>
        <v>330.22080000000005</v>
      </c>
      <c r="N45" s="103">
        <f t="shared" si="27"/>
        <v>495.33120000000002</v>
      </c>
      <c r="O45" s="103">
        <f t="shared" si="27"/>
        <v>660.44160000000011</v>
      </c>
      <c r="P45" s="104">
        <f t="shared" si="27"/>
        <v>825.55200000000013</v>
      </c>
      <c r="Q45" s="103">
        <f t="shared" si="27"/>
        <v>945.94499999999994</v>
      </c>
      <c r="R45" s="103">
        <f t="shared" si="27"/>
        <v>1066.338</v>
      </c>
      <c r="S45" s="103">
        <f t="shared" si="27"/>
        <v>1186.7309999999998</v>
      </c>
      <c r="T45" s="103">
        <f t="shared" si="27"/>
        <v>1307.1239999999998</v>
      </c>
      <c r="U45" s="103">
        <f t="shared" si="27"/>
        <v>1427.5169999999998</v>
      </c>
      <c r="V45" s="103">
        <f t="shared" si="27"/>
        <v>1547.9099999999999</v>
      </c>
      <c r="W45" s="103">
        <f t="shared" si="27"/>
        <v>1668.3029999999999</v>
      </c>
      <c r="X45" s="103">
        <f t="shared" si="27"/>
        <v>1788.6959999999999</v>
      </c>
      <c r="Y45" s="103">
        <f t="shared" si="27"/>
        <v>1909.0889999999995</v>
      </c>
      <c r="Z45" s="103">
        <f t="shared" si="27"/>
        <v>2029.4819999999995</v>
      </c>
      <c r="AA45" s="103">
        <f t="shared" si="27"/>
        <v>2149.8749999999991</v>
      </c>
      <c r="AB45" s="104">
        <f t="shared" si="27"/>
        <v>2270.2679999999991</v>
      </c>
      <c r="AC45" s="103">
        <f t="shared" si="27"/>
        <v>2321.8649999999993</v>
      </c>
      <c r="AD45" s="103">
        <f t="shared" si="27"/>
        <v>2373.4619999999995</v>
      </c>
      <c r="AE45" s="103">
        <f t="shared" si="27"/>
        <v>2425.0589999999993</v>
      </c>
      <c r="AF45" s="103">
        <f t="shared" si="27"/>
        <v>2476.655999999999</v>
      </c>
      <c r="AG45" s="103">
        <f t="shared" si="27"/>
        <v>2528.2529999999992</v>
      </c>
      <c r="AH45" s="103">
        <f t="shared" si="27"/>
        <v>2579.849999999999</v>
      </c>
      <c r="AI45" s="103">
        <f t="shared" si="27"/>
        <v>2631.4469999999988</v>
      </c>
      <c r="AJ45" s="103">
        <f t="shared" si="27"/>
        <v>2683.0439999999985</v>
      </c>
      <c r="AK45" s="103">
        <f t="shared" si="27"/>
        <v>2734.6409999999983</v>
      </c>
      <c r="AL45" s="103">
        <f t="shared" si="27"/>
        <v>2786.237999999998</v>
      </c>
      <c r="AM45" s="103">
        <f t="shared" si="27"/>
        <v>2837.8349999999978</v>
      </c>
      <c r="AN45" s="104">
        <f t="shared" si="27"/>
        <v>2889.4319999999975</v>
      </c>
      <c r="AO45" s="103">
        <f t="shared" si="27"/>
        <v>2889.4319999999975</v>
      </c>
      <c r="AP45" s="103">
        <f t="shared" si="27"/>
        <v>2889.4319999999975</v>
      </c>
      <c r="AQ45" s="103">
        <f t="shared" si="27"/>
        <v>2889.4319999999975</v>
      </c>
      <c r="AR45" s="103">
        <f t="shared" si="27"/>
        <v>2889.4319999999975</v>
      </c>
      <c r="AS45" s="103">
        <f t="shared" si="27"/>
        <v>2889.4319999999975</v>
      </c>
      <c r="AT45" s="103">
        <f t="shared" si="27"/>
        <v>2889.4319999999975</v>
      </c>
      <c r="AU45" s="103">
        <f t="shared" si="27"/>
        <v>2889.4319999999975</v>
      </c>
      <c r="AV45" s="103">
        <f t="shared" si="27"/>
        <v>2889.4319999999975</v>
      </c>
      <c r="AW45" s="103">
        <f t="shared" si="27"/>
        <v>2889.4319999999975</v>
      </c>
      <c r="AX45" s="103">
        <f t="shared" si="27"/>
        <v>2889.4319999999975</v>
      </c>
      <c r="AY45" s="103">
        <f t="shared" si="27"/>
        <v>2889.4319999999975</v>
      </c>
      <c r="AZ45" s="104">
        <f t="shared" si="27"/>
        <v>2889.4319999999975</v>
      </c>
      <c r="BA45" s="103">
        <f t="shared" si="27"/>
        <v>2889.4319999999975</v>
      </c>
      <c r="BB45" s="103">
        <f t="shared" si="27"/>
        <v>2889.4319999999975</v>
      </c>
      <c r="BC45" s="103">
        <f t="shared" si="27"/>
        <v>2889.4319999999975</v>
      </c>
      <c r="BD45" s="103">
        <f t="shared" si="27"/>
        <v>2889.4319999999975</v>
      </c>
      <c r="BE45" s="103">
        <f t="shared" si="27"/>
        <v>2889.4319999999975</v>
      </c>
      <c r="BF45" s="103">
        <f t="shared" si="27"/>
        <v>2889.4319999999975</v>
      </c>
      <c r="BG45" s="103">
        <f t="shared" si="27"/>
        <v>2889.4319999999975</v>
      </c>
      <c r="BH45" s="103">
        <f t="shared" si="27"/>
        <v>2889.4319999999975</v>
      </c>
      <c r="BI45" s="103">
        <f t="shared" si="27"/>
        <v>2889.4319999999975</v>
      </c>
      <c r="BJ45" s="103">
        <f t="shared" si="27"/>
        <v>2889.4319999999975</v>
      </c>
      <c r="BK45" s="103">
        <f t="shared" si="27"/>
        <v>2889.4319999999975</v>
      </c>
      <c r="BL45" s="104">
        <f t="shared" si="27"/>
        <v>2889.4319999999975</v>
      </c>
      <c r="BM45" s="103">
        <f t="shared" si="27"/>
        <v>2889.4319999999975</v>
      </c>
      <c r="BN45" s="103">
        <f t="shared" si="27"/>
        <v>2889.4319999999975</v>
      </c>
      <c r="BO45" s="103">
        <f t="shared" si="27"/>
        <v>2889.4319999999975</v>
      </c>
      <c r="BP45" s="103">
        <f t="shared" si="27"/>
        <v>2889.4319999999975</v>
      </c>
      <c r="BQ45" s="103">
        <f t="shared" si="27"/>
        <v>2889.4319999999975</v>
      </c>
      <c r="BR45" s="103">
        <f t="shared" ref="BR45:EC45" si="28">SUBTOTAL(9,BR39:BR44)</f>
        <v>2889.4319999999975</v>
      </c>
      <c r="BS45" s="103">
        <f t="shared" si="28"/>
        <v>2889.4319999999975</v>
      </c>
      <c r="BT45" s="103">
        <f t="shared" si="28"/>
        <v>2889.4319999999975</v>
      </c>
      <c r="BU45" s="103">
        <f t="shared" si="28"/>
        <v>2889.4319999999975</v>
      </c>
      <c r="BV45" s="103">
        <f t="shared" si="28"/>
        <v>2889.4319999999975</v>
      </c>
      <c r="BW45" s="103">
        <f t="shared" si="28"/>
        <v>2889.4319999999975</v>
      </c>
      <c r="BX45" s="104">
        <f t="shared" si="28"/>
        <v>2889.4319999999975</v>
      </c>
      <c r="BY45" s="103">
        <f t="shared" si="28"/>
        <v>2889.4319999999975</v>
      </c>
      <c r="BZ45" s="103">
        <f t="shared" si="28"/>
        <v>2889.4319999999975</v>
      </c>
      <c r="CA45" s="103">
        <f t="shared" si="28"/>
        <v>2889.4319999999975</v>
      </c>
      <c r="CB45" s="103">
        <f t="shared" si="28"/>
        <v>2889.4319999999975</v>
      </c>
      <c r="CC45" s="103">
        <f t="shared" si="28"/>
        <v>2889.4319999999975</v>
      </c>
      <c r="CD45" s="103">
        <f t="shared" si="28"/>
        <v>2889.4319999999975</v>
      </c>
      <c r="CE45" s="103">
        <f t="shared" si="28"/>
        <v>2889.4319999999975</v>
      </c>
      <c r="CF45" s="103">
        <f t="shared" si="28"/>
        <v>2889.4319999999975</v>
      </c>
      <c r="CG45" s="103">
        <f t="shared" si="28"/>
        <v>2889.4319999999975</v>
      </c>
      <c r="CH45" s="103">
        <f t="shared" si="28"/>
        <v>2889.4319999999975</v>
      </c>
      <c r="CI45" s="103">
        <f t="shared" si="28"/>
        <v>2889.4319999999975</v>
      </c>
      <c r="CJ45" s="104">
        <f t="shared" si="28"/>
        <v>2889.4319999999975</v>
      </c>
      <c r="CK45" s="103">
        <f t="shared" si="28"/>
        <v>2889.4319999999975</v>
      </c>
      <c r="CL45" s="103">
        <f t="shared" si="28"/>
        <v>2889.4319999999975</v>
      </c>
      <c r="CM45" s="103">
        <f t="shared" si="28"/>
        <v>2889.4319999999975</v>
      </c>
      <c r="CN45" s="103">
        <f t="shared" si="28"/>
        <v>2889.4319999999975</v>
      </c>
      <c r="CO45" s="103">
        <f t="shared" si="28"/>
        <v>2889.4319999999975</v>
      </c>
      <c r="CP45" s="103">
        <f t="shared" si="28"/>
        <v>2889.4319999999975</v>
      </c>
      <c r="CQ45" s="103">
        <f t="shared" si="28"/>
        <v>2889.4319999999975</v>
      </c>
      <c r="CR45" s="103">
        <f t="shared" si="28"/>
        <v>2889.4319999999975</v>
      </c>
      <c r="CS45" s="103">
        <f t="shared" si="28"/>
        <v>2889.4319999999975</v>
      </c>
      <c r="CT45" s="103">
        <f t="shared" si="28"/>
        <v>2889.4319999999975</v>
      </c>
      <c r="CU45" s="103">
        <f t="shared" si="28"/>
        <v>2889.4319999999975</v>
      </c>
      <c r="CV45" s="104">
        <f t="shared" si="28"/>
        <v>2889.4319999999975</v>
      </c>
      <c r="CW45" s="103">
        <f t="shared" si="28"/>
        <v>2889.4319999999975</v>
      </c>
      <c r="CX45" s="103">
        <f t="shared" si="28"/>
        <v>2889.4319999999975</v>
      </c>
      <c r="CY45" s="103">
        <f t="shared" si="28"/>
        <v>2889.4319999999975</v>
      </c>
      <c r="CZ45" s="103">
        <f t="shared" si="28"/>
        <v>2889.4319999999975</v>
      </c>
      <c r="DA45" s="103">
        <f t="shared" si="28"/>
        <v>2889.4319999999975</v>
      </c>
      <c r="DB45" s="103">
        <f t="shared" si="28"/>
        <v>2889.4319999999975</v>
      </c>
      <c r="DC45" s="103">
        <f t="shared" si="28"/>
        <v>2889.4319999999975</v>
      </c>
      <c r="DD45" s="103">
        <f t="shared" si="28"/>
        <v>2889.4319999999975</v>
      </c>
      <c r="DE45" s="103">
        <f t="shared" si="28"/>
        <v>2889.4319999999975</v>
      </c>
      <c r="DF45" s="103">
        <f t="shared" si="28"/>
        <v>2889.4319999999975</v>
      </c>
      <c r="DG45" s="103">
        <f t="shared" si="28"/>
        <v>2889.4319999999975</v>
      </c>
      <c r="DH45" s="104">
        <f t="shared" si="28"/>
        <v>2889.4319999999975</v>
      </c>
      <c r="DI45" s="103">
        <f t="shared" si="28"/>
        <v>2889.4319999999975</v>
      </c>
      <c r="DJ45" s="103">
        <f t="shared" si="28"/>
        <v>2889.4319999999975</v>
      </c>
      <c r="DK45" s="103">
        <f t="shared" si="28"/>
        <v>2889.4319999999975</v>
      </c>
      <c r="DL45" s="103">
        <f t="shared" si="28"/>
        <v>2889.4319999999975</v>
      </c>
      <c r="DM45" s="103">
        <f t="shared" si="28"/>
        <v>2889.4319999999975</v>
      </c>
      <c r="DN45" s="103">
        <f t="shared" si="28"/>
        <v>2889.4319999999975</v>
      </c>
      <c r="DO45" s="103">
        <f t="shared" si="28"/>
        <v>2889.4319999999975</v>
      </c>
      <c r="DP45" s="103">
        <f t="shared" si="28"/>
        <v>2889.4319999999975</v>
      </c>
      <c r="DQ45" s="103">
        <f t="shared" si="28"/>
        <v>2889.4319999999975</v>
      </c>
      <c r="DR45" s="103">
        <f t="shared" si="28"/>
        <v>2889.4319999999975</v>
      </c>
      <c r="DS45" s="103">
        <f t="shared" si="28"/>
        <v>2889.4319999999975</v>
      </c>
      <c r="DT45" s="103">
        <f t="shared" si="28"/>
        <v>2889.4319999999975</v>
      </c>
      <c r="DU45" s="56">
        <f t="shared" si="28"/>
        <v>2476.6560000000004</v>
      </c>
      <c r="DV45" s="57">
        <f t="shared" si="28"/>
        <v>19297.277999999998</v>
      </c>
      <c r="DW45" s="57">
        <f t="shared" si="28"/>
        <v>31267.781999999985</v>
      </c>
      <c r="DX45" s="57">
        <f t="shared" si="28"/>
        <v>34673.183999999965</v>
      </c>
      <c r="DY45" s="57">
        <f t="shared" si="28"/>
        <v>34673.183999999965</v>
      </c>
      <c r="DZ45" s="57">
        <f t="shared" si="28"/>
        <v>34673.183999999965</v>
      </c>
      <c r="EA45" s="57">
        <f t="shared" si="28"/>
        <v>34673.183999999965</v>
      </c>
      <c r="EB45" s="57">
        <f t="shared" si="28"/>
        <v>34673.183999999965</v>
      </c>
      <c r="EC45" s="57">
        <f t="shared" si="28"/>
        <v>34673.183999999965</v>
      </c>
      <c r="ED45" s="58">
        <f t="shared" ref="ED45" si="29">SUBTOTAL(9,ED39:ED44)</f>
        <v>34673.183999999965</v>
      </c>
    </row>
    <row r="46" spans="2:134" s="23" customFormat="1">
      <c r="B46" s="52" t="s">
        <v>12</v>
      </c>
      <c r="E46" s="93">
        <f t="shared" ref="E46:BP46" si="30">SUBTOTAL(9,E35:E45)</f>
        <v>0</v>
      </c>
      <c r="F46" s="93">
        <f t="shared" si="30"/>
        <v>0</v>
      </c>
      <c r="G46" s="93">
        <f t="shared" si="30"/>
        <v>0</v>
      </c>
      <c r="H46" s="93">
        <f t="shared" si="30"/>
        <v>0</v>
      </c>
      <c r="I46" s="93">
        <f t="shared" si="30"/>
        <v>0</v>
      </c>
      <c r="J46" s="93">
        <f t="shared" si="30"/>
        <v>0</v>
      </c>
      <c r="K46" s="93">
        <f t="shared" si="30"/>
        <v>0</v>
      </c>
      <c r="L46" s="93">
        <f t="shared" si="30"/>
        <v>165.11040000000003</v>
      </c>
      <c r="M46" s="93">
        <f t="shared" si="30"/>
        <v>330.22080000000005</v>
      </c>
      <c r="N46" s="93">
        <f t="shared" si="30"/>
        <v>495.33120000000002</v>
      </c>
      <c r="O46" s="93">
        <f t="shared" si="30"/>
        <v>660.44160000000011</v>
      </c>
      <c r="P46" s="94">
        <f t="shared" si="30"/>
        <v>825.55200000000013</v>
      </c>
      <c r="Q46" s="93">
        <f t="shared" si="30"/>
        <v>945.94499999999994</v>
      </c>
      <c r="R46" s="93">
        <f t="shared" si="30"/>
        <v>1066.338</v>
      </c>
      <c r="S46" s="93">
        <f t="shared" si="30"/>
        <v>1186.7309999999998</v>
      </c>
      <c r="T46" s="93">
        <f t="shared" si="30"/>
        <v>1307.1239999999998</v>
      </c>
      <c r="U46" s="93">
        <f t="shared" si="30"/>
        <v>1427.5169999999998</v>
      </c>
      <c r="V46" s="93">
        <f t="shared" si="30"/>
        <v>1547.9099999999999</v>
      </c>
      <c r="W46" s="93">
        <f t="shared" si="30"/>
        <v>1668.3029999999999</v>
      </c>
      <c r="X46" s="93">
        <f t="shared" si="30"/>
        <v>1788.6959999999999</v>
      </c>
      <c r="Y46" s="93">
        <f t="shared" si="30"/>
        <v>1909.0889999999995</v>
      </c>
      <c r="Z46" s="93">
        <f t="shared" si="30"/>
        <v>2029.4819999999995</v>
      </c>
      <c r="AA46" s="93">
        <f t="shared" si="30"/>
        <v>2149.8749999999991</v>
      </c>
      <c r="AB46" s="94">
        <f t="shared" si="30"/>
        <v>2270.2679999999991</v>
      </c>
      <c r="AC46" s="93">
        <f t="shared" si="30"/>
        <v>2321.8649999999993</v>
      </c>
      <c r="AD46" s="93">
        <f t="shared" si="30"/>
        <v>2373.4619999999995</v>
      </c>
      <c r="AE46" s="93">
        <f t="shared" si="30"/>
        <v>2425.0589999999993</v>
      </c>
      <c r="AF46" s="93">
        <f t="shared" si="30"/>
        <v>2476.655999999999</v>
      </c>
      <c r="AG46" s="93">
        <f t="shared" si="30"/>
        <v>2528.2529999999992</v>
      </c>
      <c r="AH46" s="93">
        <f t="shared" si="30"/>
        <v>2579.849999999999</v>
      </c>
      <c r="AI46" s="93">
        <f t="shared" si="30"/>
        <v>2631.4469999999988</v>
      </c>
      <c r="AJ46" s="93">
        <f t="shared" si="30"/>
        <v>2683.0439999999985</v>
      </c>
      <c r="AK46" s="93">
        <f t="shared" si="30"/>
        <v>2734.6409999999983</v>
      </c>
      <c r="AL46" s="93">
        <f t="shared" si="30"/>
        <v>2786.237999999998</v>
      </c>
      <c r="AM46" s="93">
        <f t="shared" si="30"/>
        <v>2837.8349999999978</v>
      </c>
      <c r="AN46" s="94">
        <f t="shared" si="30"/>
        <v>2889.4319999999975</v>
      </c>
      <c r="AO46" s="93">
        <f t="shared" si="30"/>
        <v>2889.4319999999975</v>
      </c>
      <c r="AP46" s="93">
        <f t="shared" si="30"/>
        <v>2889.4319999999975</v>
      </c>
      <c r="AQ46" s="93">
        <f t="shared" si="30"/>
        <v>2889.4319999999975</v>
      </c>
      <c r="AR46" s="93">
        <f t="shared" si="30"/>
        <v>2889.4319999999975</v>
      </c>
      <c r="AS46" s="93">
        <f t="shared" si="30"/>
        <v>2889.4319999999975</v>
      </c>
      <c r="AT46" s="93">
        <f t="shared" si="30"/>
        <v>2889.4319999999975</v>
      </c>
      <c r="AU46" s="93">
        <f t="shared" si="30"/>
        <v>2889.4319999999975</v>
      </c>
      <c r="AV46" s="93">
        <f t="shared" si="30"/>
        <v>2889.4319999999975</v>
      </c>
      <c r="AW46" s="93">
        <f t="shared" si="30"/>
        <v>2889.4319999999975</v>
      </c>
      <c r="AX46" s="93">
        <f t="shared" si="30"/>
        <v>2889.4319999999975</v>
      </c>
      <c r="AY46" s="93">
        <f t="shared" si="30"/>
        <v>2889.4319999999975</v>
      </c>
      <c r="AZ46" s="94">
        <f t="shared" si="30"/>
        <v>2889.4319999999975</v>
      </c>
      <c r="BA46" s="93">
        <f t="shared" si="30"/>
        <v>2889.4319999999975</v>
      </c>
      <c r="BB46" s="93">
        <f t="shared" si="30"/>
        <v>2889.4319999999975</v>
      </c>
      <c r="BC46" s="93">
        <f t="shared" si="30"/>
        <v>2889.4319999999975</v>
      </c>
      <c r="BD46" s="93">
        <f t="shared" si="30"/>
        <v>2889.4319999999975</v>
      </c>
      <c r="BE46" s="93">
        <f t="shared" si="30"/>
        <v>2889.4319999999975</v>
      </c>
      <c r="BF46" s="93">
        <f t="shared" si="30"/>
        <v>2889.4319999999975</v>
      </c>
      <c r="BG46" s="93">
        <f t="shared" si="30"/>
        <v>2889.4319999999975</v>
      </c>
      <c r="BH46" s="93">
        <f t="shared" si="30"/>
        <v>2889.4319999999975</v>
      </c>
      <c r="BI46" s="93">
        <f t="shared" si="30"/>
        <v>2889.4319999999975</v>
      </c>
      <c r="BJ46" s="93">
        <f t="shared" si="30"/>
        <v>2889.4319999999975</v>
      </c>
      <c r="BK46" s="93">
        <f t="shared" si="30"/>
        <v>2889.4319999999975</v>
      </c>
      <c r="BL46" s="94">
        <f t="shared" si="30"/>
        <v>2889.4319999999975</v>
      </c>
      <c r="BM46" s="93">
        <f t="shared" si="30"/>
        <v>2889.4319999999975</v>
      </c>
      <c r="BN46" s="93">
        <f t="shared" si="30"/>
        <v>2889.4319999999975</v>
      </c>
      <c r="BO46" s="93">
        <f t="shared" si="30"/>
        <v>2889.4319999999975</v>
      </c>
      <c r="BP46" s="93">
        <f t="shared" si="30"/>
        <v>2889.4319999999975</v>
      </c>
      <c r="BQ46" s="93">
        <f t="shared" ref="BQ46:DT46" si="31">SUBTOTAL(9,BQ35:BQ45)</f>
        <v>2889.4319999999975</v>
      </c>
      <c r="BR46" s="93">
        <f t="shared" si="31"/>
        <v>2889.4319999999975</v>
      </c>
      <c r="BS46" s="93">
        <f t="shared" si="31"/>
        <v>2889.4319999999975</v>
      </c>
      <c r="BT46" s="93">
        <f t="shared" si="31"/>
        <v>2889.4319999999975</v>
      </c>
      <c r="BU46" s="93">
        <f t="shared" si="31"/>
        <v>2889.4319999999975</v>
      </c>
      <c r="BV46" s="93">
        <f t="shared" si="31"/>
        <v>2889.4319999999975</v>
      </c>
      <c r="BW46" s="93">
        <f t="shared" si="31"/>
        <v>2889.4319999999975</v>
      </c>
      <c r="BX46" s="94">
        <f t="shared" si="31"/>
        <v>2889.4319999999975</v>
      </c>
      <c r="BY46" s="93">
        <f t="shared" si="31"/>
        <v>2889.4319999999975</v>
      </c>
      <c r="BZ46" s="93">
        <f t="shared" si="31"/>
        <v>2889.4319999999975</v>
      </c>
      <c r="CA46" s="93">
        <f t="shared" si="31"/>
        <v>2889.4319999999975</v>
      </c>
      <c r="CB46" s="93">
        <f t="shared" si="31"/>
        <v>2889.4319999999975</v>
      </c>
      <c r="CC46" s="93">
        <f t="shared" si="31"/>
        <v>2889.4319999999975</v>
      </c>
      <c r="CD46" s="93">
        <f t="shared" si="31"/>
        <v>2889.4319999999975</v>
      </c>
      <c r="CE46" s="93">
        <f t="shared" si="31"/>
        <v>2889.4319999999975</v>
      </c>
      <c r="CF46" s="93">
        <f t="shared" si="31"/>
        <v>2889.4319999999975</v>
      </c>
      <c r="CG46" s="93">
        <f t="shared" si="31"/>
        <v>2889.4319999999975</v>
      </c>
      <c r="CH46" s="93">
        <f t="shared" si="31"/>
        <v>2889.4319999999975</v>
      </c>
      <c r="CI46" s="93">
        <f t="shared" si="31"/>
        <v>2889.4319999999975</v>
      </c>
      <c r="CJ46" s="94">
        <f t="shared" si="31"/>
        <v>2889.4319999999975</v>
      </c>
      <c r="CK46" s="93">
        <f t="shared" si="31"/>
        <v>2889.4319999999975</v>
      </c>
      <c r="CL46" s="93">
        <f t="shared" si="31"/>
        <v>2889.4319999999975</v>
      </c>
      <c r="CM46" s="93">
        <f t="shared" si="31"/>
        <v>2889.4319999999975</v>
      </c>
      <c r="CN46" s="93">
        <f t="shared" si="31"/>
        <v>2889.4319999999975</v>
      </c>
      <c r="CO46" s="93">
        <f t="shared" si="31"/>
        <v>2889.4319999999975</v>
      </c>
      <c r="CP46" s="93">
        <f t="shared" si="31"/>
        <v>2889.4319999999975</v>
      </c>
      <c r="CQ46" s="93">
        <f t="shared" si="31"/>
        <v>2889.4319999999975</v>
      </c>
      <c r="CR46" s="93">
        <f t="shared" si="31"/>
        <v>2889.4319999999975</v>
      </c>
      <c r="CS46" s="93">
        <f t="shared" si="31"/>
        <v>2889.4319999999975</v>
      </c>
      <c r="CT46" s="93">
        <f t="shared" si="31"/>
        <v>2889.4319999999975</v>
      </c>
      <c r="CU46" s="93">
        <f t="shared" si="31"/>
        <v>2889.4319999999975</v>
      </c>
      <c r="CV46" s="94">
        <f t="shared" si="31"/>
        <v>2889.4319999999975</v>
      </c>
      <c r="CW46" s="93">
        <f t="shared" si="31"/>
        <v>2889.4319999999975</v>
      </c>
      <c r="CX46" s="93">
        <f t="shared" si="31"/>
        <v>2889.4319999999975</v>
      </c>
      <c r="CY46" s="93">
        <f t="shared" si="31"/>
        <v>2889.4319999999975</v>
      </c>
      <c r="CZ46" s="93">
        <f t="shared" si="31"/>
        <v>2889.4319999999975</v>
      </c>
      <c r="DA46" s="93">
        <f t="shared" si="31"/>
        <v>2889.4319999999975</v>
      </c>
      <c r="DB46" s="93">
        <f t="shared" si="31"/>
        <v>2889.4319999999975</v>
      </c>
      <c r="DC46" s="93">
        <f t="shared" si="31"/>
        <v>2889.4319999999975</v>
      </c>
      <c r="DD46" s="93">
        <f t="shared" si="31"/>
        <v>2889.4319999999975</v>
      </c>
      <c r="DE46" s="93">
        <f t="shared" si="31"/>
        <v>2889.4319999999975</v>
      </c>
      <c r="DF46" s="93">
        <f t="shared" si="31"/>
        <v>2889.4319999999975</v>
      </c>
      <c r="DG46" s="93">
        <f t="shared" si="31"/>
        <v>2889.4319999999975</v>
      </c>
      <c r="DH46" s="94">
        <f t="shared" si="31"/>
        <v>2889.4319999999975</v>
      </c>
      <c r="DI46" s="93">
        <f t="shared" si="31"/>
        <v>2889.4319999999975</v>
      </c>
      <c r="DJ46" s="93">
        <f t="shared" si="31"/>
        <v>2889.4319999999975</v>
      </c>
      <c r="DK46" s="93">
        <f t="shared" si="31"/>
        <v>2889.4319999999975</v>
      </c>
      <c r="DL46" s="93">
        <f t="shared" si="31"/>
        <v>2889.4319999999975</v>
      </c>
      <c r="DM46" s="93">
        <f t="shared" si="31"/>
        <v>2889.4319999999975</v>
      </c>
      <c r="DN46" s="93">
        <f t="shared" si="31"/>
        <v>2889.4319999999975</v>
      </c>
      <c r="DO46" s="93">
        <f t="shared" si="31"/>
        <v>2889.4319999999975</v>
      </c>
      <c r="DP46" s="93">
        <f t="shared" si="31"/>
        <v>2889.4319999999975</v>
      </c>
      <c r="DQ46" s="93">
        <f t="shared" si="31"/>
        <v>2889.4319999999975</v>
      </c>
      <c r="DR46" s="93">
        <f t="shared" si="31"/>
        <v>2889.4319999999975</v>
      </c>
      <c r="DS46" s="93">
        <f t="shared" si="31"/>
        <v>2889.4319999999975</v>
      </c>
      <c r="DT46" s="93">
        <f t="shared" si="31"/>
        <v>2889.4319999999975</v>
      </c>
      <c r="DU46" s="233">
        <f>SUBTOTAL(9,DU35:DU45)</f>
        <v>2476.6560000000004</v>
      </c>
      <c r="DV46" s="96">
        <f t="shared" ref="DV46:ED46" si="32">SUBTOTAL(9,DV35:DV45)</f>
        <v>19297.277999999998</v>
      </c>
      <c r="DW46" s="96">
        <f t="shared" si="32"/>
        <v>31267.781999999985</v>
      </c>
      <c r="DX46" s="96">
        <f t="shared" si="32"/>
        <v>34673.183999999965</v>
      </c>
      <c r="DY46" s="96">
        <f t="shared" si="32"/>
        <v>34673.183999999965</v>
      </c>
      <c r="DZ46" s="96">
        <f t="shared" si="32"/>
        <v>34673.183999999965</v>
      </c>
      <c r="EA46" s="96">
        <f t="shared" si="32"/>
        <v>34673.183999999965</v>
      </c>
      <c r="EB46" s="96">
        <f t="shared" si="32"/>
        <v>34673.183999999965</v>
      </c>
      <c r="EC46" s="96">
        <f t="shared" si="32"/>
        <v>34673.183999999965</v>
      </c>
      <c r="ED46" s="170">
        <f t="shared" si="32"/>
        <v>34673.183999999965</v>
      </c>
    </row>
    <row r="47" spans="2:134">
      <c r="B47" s="226" t="s">
        <v>13</v>
      </c>
      <c r="P47" s="156"/>
      <c r="AB47" s="156"/>
      <c r="AN47" s="156"/>
      <c r="AZ47" s="156"/>
      <c r="BL47" s="156"/>
      <c r="BX47" s="156"/>
      <c r="CJ47" s="156"/>
      <c r="CV47" s="156"/>
      <c r="DH47" s="156"/>
      <c r="DU47" s="227"/>
      <c r="DV47" s="228"/>
      <c r="DW47" s="228"/>
      <c r="DX47" s="228"/>
      <c r="DY47" s="228"/>
      <c r="DZ47" s="228"/>
      <c r="EA47" s="228"/>
      <c r="EB47" s="228"/>
      <c r="EC47" s="228"/>
      <c r="ED47" s="229"/>
    </row>
    <row r="48" spans="2:134">
      <c r="B48" s="5" t="s">
        <v>31</v>
      </c>
      <c r="D48" s="231">
        <v>1300</v>
      </c>
      <c r="E48" s="234"/>
      <c r="F48" s="234"/>
      <c r="G48" s="234"/>
      <c r="H48" s="235"/>
      <c r="I48" s="235"/>
      <c r="J48" s="235"/>
      <c r="K48" s="235"/>
      <c r="L48" s="47">
        <f t="shared" ref="L48:BT50" si="33">$D48</f>
        <v>1300</v>
      </c>
      <c r="M48" s="47">
        <f t="shared" si="33"/>
        <v>1300</v>
      </c>
      <c r="N48" s="47">
        <f t="shared" si="33"/>
        <v>1300</v>
      </c>
      <c r="O48" s="47">
        <f t="shared" si="33"/>
        <v>1300</v>
      </c>
      <c r="P48" s="48">
        <f t="shared" si="33"/>
        <v>1300</v>
      </c>
      <c r="Q48" s="47">
        <f t="shared" si="33"/>
        <v>1300</v>
      </c>
      <c r="R48" s="47">
        <f t="shared" si="33"/>
        <v>1300</v>
      </c>
      <c r="S48" s="47">
        <f t="shared" si="33"/>
        <v>1300</v>
      </c>
      <c r="T48" s="47">
        <f t="shared" si="33"/>
        <v>1300</v>
      </c>
      <c r="U48" s="47">
        <f t="shared" si="33"/>
        <v>1300</v>
      </c>
      <c r="V48" s="47">
        <f t="shared" si="33"/>
        <v>1300</v>
      </c>
      <c r="W48" s="47">
        <f t="shared" si="33"/>
        <v>1300</v>
      </c>
      <c r="X48" s="47">
        <f t="shared" si="33"/>
        <v>1300</v>
      </c>
      <c r="Y48" s="47">
        <f t="shared" si="33"/>
        <v>1300</v>
      </c>
      <c r="Z48" s="47">
        <f t="shared" si="33"/>
        <v>1300</v>
      </c>
      <c r="AA48" s="47">
        <f t="shared" si="33"/>
        <v>1300</v>
      </c>
      <c r="AB48" s="48">
        <f t="shared" si="33"/>
        <v>1300</v>
      </c>
      <c r="AC48" s="47">
        <f t="shared" si="33"/>
        <v>1300</v>
      </c>
      <c r="AD48" s="47">
        <f t="shared" si="33"/>
        <v>1300</v>
      </c>
      <c r="AE48" s="47">
        <f t="shared" si="33"/>
        <v>1300</v>
      </c>
      <c r="AF48" s="47">
        <f t="shared" si="33"/>
        <v>1300</v>
      </c>
      <c r="AG48" s="47">
        <f t="shared" si="33"/>
        <v>1300</v>
      </c>
      <c r="AH48" s="47">
        <f t="shared" si="33"/>
        <v>1300</v>
      </c>
      <c r="AI48" s="47">
        <f t="shared" si="33"/>
        <v>1300</v>
      </c>
      <c r="AJ48" s="47">
        <f t="shared" si="33"/>
        <v>1300</v>
      </c>
      <c r="AK48" s="47">
        <f t="shared" si="33"/>
        <v>1300</v>
      </c>
      <c r="AL48" s="47">
        <f t="shared" si="33"/>
        <v>1300</v>
      </c>
      <c r="AM48" s="47">
        <f t="shared" si="33"/>
        <v>1300</v>
      </c>
      <c r="AN48" s="48">
        <f t="shared" si="33"/>
        <v>1300</v>
      </c>
      <c r="AO48" s="47">
        <f t="shared" si="33"/>
        <v>1300</v>
      </c>
      <c r="AP48" s="47">
        <f t="shared" si="33"/>
        <v>1300</v>
      </c>
      <c r="AQ48" s="47">
        <f t="shared" si="33"/>
        <v>1300</v>
      </c>
      <c r="AR48" s="47">
        <f t="shared" si="33"/>
        <v>1300</v>
      </c>
      <c r="AS48" s="47">
        <f t="shared" si="33"/>
        <v>1300</v>
      </c>
      <c r="AT48" s="47">
        <f t="shared" si="33"/>
        <v>1300</v>
      </c>
      <c r="AU48" s="47">
        <f t="shared" si="33"/>
        <v>1300</v>
      </c>
      <c r="AV48" s="47">
        <f t="shared" si="33"/>
        <v>1300</v>
      </c>
      <c r="AW48" s="47">
        <f t="shared" si="33"/>
        <v>1300</v>
      </c>
      <c r="AX48" s="47">
        <f t="shared" si="33"/>
        <v>1300</v>
      </c>
      <c r="AY48" s="47">
        <f t="shared" si="33"/>
        <v>1300</v>
      </c>
      <c r="AZ48" s="48">
        <f t="shared" si="33"/>
        <v>1300</v>
      </c>
      <c r="BA48" s="47">
        <f t="shared" si="33"/>
        <v>1300</v>
      </c>
      <c r="BB48" s="47">
        <f t="shared" si="33"/>
        <v>1300</v>
      </c>
      <c r="BC48" s="47">
        <f t="shared" si="33"/>
        <v>1300</v>
      </c>
      <c r="BD48" s="47">
        <f t="shared" si="33"/>
        <v>1300</v>
      </c>
      <c r="BE48" s="47">
        <f t="shared" si="33"/>
        <v>1300</v>
      </c>
      <c r="BF48" s="47">
        <f t="shared" si="33"/>
        <v>1300</v>
      </c>
      <c r="BG48" s="47">
        <f t="shared" si="33"/>
        <v>1300</v>
      </c>
      <c r="BH48" s="47">
        <f t="shared" si="33"/>
        <v>1300</v>
      </c>
      <c r="BI48" s="47">
        <f t="shared" si="33"/>
        <v>1300</v>
      </c>
      <c r="BJ48" s="47">
        <f t="shared" si="33"/>
        <v>1300</v>
      </c>
      <c r="BK48" s="47">
        <f t="shared" si="33"/>
        <v>1300</v>
      </c>
      <c r="BL48" s="48">
        <f t="shared" si="33"/>
        <v>1300</v>
      </c>
      <c r="BM48" s="47">
        <f t="shared" si="33"/>
        <v>1300</v>
      </c>
      <c r="BN48" s="47">
        <f t="shared" si="33"/>
        <v>1300</v>
      </c>
      <c r="BO48" s="47">
        <f t="shared" si="33"/>
        <v>1300</v>
      </c>
      <c r="BP48" s="47">
        <f t="shared" si="33"/>
        <v>1300</v>
      </c>
      <c r="BQ48" s="47">
        <f t="shared" si="33"/>
        <v>1300</v>
      </c>
      <c r="BR48" s="47">
        <f t="shared" si="33"/>
        <v>1300</v>
      </c>
      <c r="BS48" s="47">
        <f t="shared" si="33"/>
        <v>1300</v>
      </c>
      <c r="BT48" s="47">
        <f t="shared" si="33"/>
        <v>1300</v>
      </c>
      <c r="BU48" s="47">
        <f t="shared" ref="BU48:DT50" si="34">$D48</f>
        <v>1300</v>
      </c>
      <c r="BV48" s="47">
        <f t="shared" si="34"/>
        <v>1300</v>
      </c>
      <c r="BW48" s="47">
        <f t="shared" si="34"/>
        <v>1300</v>
      </c>
      <c r="BX48" s="48">
        <f t="shared" si="34"/>
        <v>1300</v>
      </c>
      <c r="BY48" s="47">
        <f t="shared" si="34"/>
        <v>1300</v>
      </c>
      <c r="BZ48" s="47">
        <f t="shared" si="34"/>
        <v>1300</v>
      </c>
      <c r="CA48" s="47">
        <f t="shared" si="34"/>
        <v>1300</v>
      </c>
      <c r="CB48" s="47">
        <f t="shared" si="34"/>
        <v>1300</v>
      </c>
      <c r="CC48" s="47">
        <f t="shared" si="34"/>
        <v>1300</v>
      </c>
      <c r="CD48" s="47">
        <f t="shared" si="34"/>
        <v>1300</v>
      </c>
      <c r="CE48" s="47">
        <f t="shared" si="34"/>
        <v>1300</v>
      </c>
      <c r="CF48" s="47">
        <f t="shared" si="34"/>
        <v>1300</v>
      </c>
      <c r="CG48" s="47">
        <f t="shared" si="34"/>
        <v>1300</v>
      </c>
      <c r="CH48" s="47">
        <f t="shared" si="34"/>
        <v>1300</v>
      </c>
      <c r="CI48" s="47">
        <f t="shared" si="34"/>
        <v>1300</v>
      </c>
      <c r="CJ48" s="48">
        <f t="shared" si="34"/>
        <v>1300</v>
      </c>
      <c r="CK48" s="47">
        <f t="shared" si="34"/>
        <v>1300</v>
      </c>
      <c r="CL48" s="47">
        <f t="shared" si="34"/>
        <v>1300</v>
      </c>
      <c r="CM48" s="47">
        <f t="shared" si="34"/>
        <v>1300</v>
      </c>
      <c r="CN48" s="47">
        <f t="shared" si="34"/>
        <v>1300</v>
      </c>
      <c r="CO48" s="47">
        <f t="shared" si="34"/>
        <v>1300</v>
      </c>
      <c r="CP48" s="47">
        <f t="shared" si="34"/>
        <v>1300</v>
      </c>
      <c r="CQ48" s="47">
        <f t="shared" si="34"/>
        <v>1300</v>
      </c>
      <c r="CR48" s="47">
        <f t="shared" si="34"/>
        <v>1300</v>
      </c>
      <c r="CS48" s="47">
        <f t="shared" si="34"/>
        <v>1300</v>
      </c>
      <c r="CT48" s="47">
        <f t="shared" si="34"/>
        <v>1300</v>
      </c>
      <c r="CU48" s="47">
        <f t="shared" si="34"/>
        <v>1300</v>
      </c>
      <c r="CV48" s="48">
        <f t="shared" si="34"/>
        <v>1300</v>
      </c>
      <c r="CW48" s="47">
        <f t="shared" si="34"/>
        <v>1300</v>
      </c>
      <c r="CX48" s="47">
        <f t="shared" si="34"/>
        <v>1300</v>
      </c>
      <c r="CY48" s="47">
        <f t="shared" si="34"/>
        <v>1300</v>
      </c>
      <c r="CZ48" s="47">
        <f t="shared" si="34"/>
        <v>1300</v>
      </c>
      <c r="DA48" s="47">
        <f t="shared" si="34"/>
        <v>1300</v>
      </c>
      <c r="DB48" s="47">
        <f t="shared" si="34"/>
        <v>1300</v>
      </c>
      <c r="DC48" s="47">
        <f t="shared" si="34"/>
        <v>1300</v>
      </c>
      <c r="DD48" s="47">
        <f t="shared" si="34"/>
        <v>1300</v>
      </c>
      <c r="DE48" s="47">
        <f t="shared" si="34"/>
        <v>1300</v>
      </c>
      <c r="DF48" s="47">
        <f t="shared" si="34"/>
        <v>1300</v>
      </c>
      <c r="DG48" s="47">
        <f t="shared" si="34"/>
        <v>1300</v>
      </c>
      <c r="DH48" s="48">
        <f t="shared" si="34"/>
        <v>1300</v>
      </c>
      <c r="DI48" s="47">
        <f t="shared" si="34"/>
        <v>1300</v>
      </c>
      <c r="DJ48" s="47">
        <f t="shared" si="34"/>
        <v>1300</v>
      </c>
      <c r="DK48" s="47">
        <f t="shared" si="34"/>
        <v>1300</v>
      </c>
      <c r="DL48" s="47">
        <f t="shared" si="34"/>
        <v>1300</v>
      </c>
      <c r="DM48" s="47">
        <f t="shared" si="34"/>
        <v>1300</v>
      </c>
      <c r="DN48" s="47">
        <f t="shared" si="34"/>
        <v>1300</v>
      </c>
      <c r="DO48" s="47">
        <f t="shared" si="34"/>
        <v>1300</v>
      </c>
      <c r="DP48" s="47">
        <f t="shared" si="34"/>
        <v>1300</v>
      </c>
      <c r="DQ48" s="47">
        <f t="shared" si="34"/>
        <v>1300</v>
      </c>
      <c r="DR48" s="47">
        <f t="shared" si="34"/>
        <v>1300</v>
      </c>
      <c r="DS48" s="47">
        <f t="shared" si="34"/>
        <v>1300</v>
      </c>
      <c r="DT48" s="47">
        <f t="shared" si="34"/>
        <v>1300</v>
      </c>
      <c r="DU48" s="49">
        <f t="shared" ref="DU48:ED52" si="35">SUMIF($E$28:$DT$28,DU$28,$E48:$DT48)</f>
        <v>6500</v>
      </c>
      <c r="DV48" s="50">
        <f t="shared" si="35"/>
        <v>15600</v>
      </c>
      <c r="DW48" s="50">
        <f t="shared" si="35"/>
        <v>15600</v>
      </c>
      <c r="DX48" s="50">
        <f t="shared" si="35"/>
        <v>15600</v>
      </c>
      <c r="DY48" s="50">
        <f t="shared" si="35"/>
        <v>15600</v>
      </c>
      <c r="DZ48" s="50">
        <f t="shared" si="35"/>
        <v>15600</v>
      </c>
      <c r="EA48" s="50">
        <f t="shared" si="35"/>
        <v>15600</v>
      </c>
      <c r="EB48" s="50">
        <f t="shared" si="35"/>
        <v>15600</v>
      </c>
      <c r="EC48" s="50">
        <f t="shared" si="35"/>
        <v>15600</v>
      </c>
      <c r="ED48" s="51">
        <f t="shared" si="35"/>
        <v>15600</v>
      </c>
    </row>
    <row r="49" spans="2:134">
      <c r="B49" s="5" t="s">
        <v>32</v>
      </c>
      <c r="D49" s="231">
        <v>1000</v>
      </c>
      <c r="E49" s="47">
        <f t="shared" ref="E49:G49" si="36">E30*$D49</f>
        <v>0</v>
      </c>
      <c r="F49" s="47">
        <f t="shared" si="36"/>
        <v>0</v>
      </c>
      <c r="G49" s="47">
        <f t="shared" si="36"/>
        <v>0</v>
      </c>
      <c r="H49" s="47">
        <f>H30*$D49</f>
        <v>34.125</v>
      </c>
      <c r="I49" s="47">
        <f t="shared" ref="I49:BT49" si="37">I30*$D49</f>
        <v>73.125000000000014</v>
      </c>
      <c r="J49" s="47">
        <f t="shared" si="37"/>
        <v>107.25000000000001</v>
      </c>
      <c r="K49" s="47">
        <f t="shared" si="37"/>
        <v>141.37500000000003</v>
      </c>
      <c r="L49" s="47">
        <f t="shared" si="37"/>
        <v>180.37500000000003</v>
      </c>
      <c r="M49" s="47">
        <f t="shared" si="37"/>
        <v>214.50000000000003</v>
      </c>
      <c r="N49" s="47">
        <f t="shared" si="37"/>
        <v>250.25000000000003</v>
      </c>
      <c r="O49" s="47">
        <f t="shared" si="37"/>
        <v>286.00000000000006</v>
      </c>
      <c r="P49" s="48">
        <f t="shared" si="37"/>
        <v>323.375</v>
      </c>
      <c r="Q49" s="47">
        <f t="shared" si="37"/>
        <v>373.375</v>
      </c>
      <c r="R49" s="47">
        <f t="shared" si="37"/>
        <v>433.375</v>
      </c>
      <c r="S49" s="47">
        <f t="shared" si="37"/>
        <v>485.875</v>
      </c>
      <c r="T49" s="47">
        <f t="shared" si="37"/>
        <v>540.875</v>
      </c>
      <c r="U49" s="47">
        <f t="shared" si="37"/>
        <v>600.875</v>
      </c>
      <c r="V49" s="47">
        <f t="shared" si="37"/>
        <v>650.87500000000011</v>
      </c>
      <c r="W49" s="47">
        <f t="shared" si="37"/>
        <v>705.87500000000011</v>
      </c>
      <c r="X49" s="47">
        <f t="shared" si="37"/>
        <v>763.37500000000011</v>
      </c>
      <c r="Y49" s="47">
        <f t="shared" si="37"/>
        <v>813.37500000000023</v>
      </c>
      <c r="Z49" s="47">
        <f t="shared" si="37"/>
        <v>868.37500000000023</v>
      </c>
      <c r="AA49" s="47">
        <f t="shared" si="37"/>
        <v>923.37500000000023</v>
      </c>
      <c r="AB49" s="48">
        <f t="shared" si="37"/>
        <v>978.37500000000034</v>
      </c>
      <c r="AC49" s="47">
        <f t="shared" si="37"/>
        <v>1000</v>
      </c>
      <c r="AD49" s="47">
        <f t="shared" si="37"/>
        <v>1000</v>
      </c>
      <c r="AE49" s="47">
        <f t="shared" si="37"/>
        <v>1000</v>
      </c>
      <c r="AF49" s="47">
        <f t="shared" si="37"/>
        <v>1000</v>
      </c>
      <c r="AG49" s="47">
        <f t="shared" si="37"/>
        <v>1000</v>
      </c>
      <c r="AH49" s="47">
        <f t="shared" si="37"/>
        <v>1000</v>
      </c>
      <c r="AI49" s="47">
        <f t="shared" si="37"/>
        <v>1000</v>
      </c>
      <c r="AJ49" s="47">
        <f t="shared" si="37"/>
        <v>1000</v>
      </c>
      <c r="AK49" s="47">
        <f t="shared" si="37"/>
        <v>1000</v>
      </c>
      <c r="AL49" s="47">
        <f t="shared" si="37"/>
        <v>1000</v>
      </c>
      <c r="AM49" s="47">
        <f t="shared" si="37"/>
        <v>1000</v>
      </c>
      <c r="AN49" s="48">
        <f t="shared" si="37"/>
        <v>1000</v>
      </c>
      <c r="AO49" s="47">
        <f t="shared" si="37"/>
        <v>1000</v>
      </c>
      <c r="AP49" s="47">
        <f t="shared" si="37"/>
        <v>1000</v>
      </c>
      <c r="AQ49" s="47">
        <f t="shared" si="37"/>
        <v>1000</v>
      </c>
      <c r="AR49" s="47">
        <f t="shared" si="37"/>
        <v>1000</v>
      </c>
      <c r="AS49" s="47">
        <f t="shared" si="37"/>
        <v>1000</v>
      </c>
      <c r="AT49" s="47">
        <f t="shared" si="37"/>
        <v>1000</v>
      </c>
      <c r="AU49" s="47">
        <f t="shared" si="37"/>
        <v>1000</v>
      </c>
      <c r="AV49" s="47">
        <f t="shared" si="37"/>
        <v>1000</v>
      </c>
      <c r="AW49" s="47">
        <f t="shared" si="37"/>
        <v>1000</v>
      </c>
      <c r="AX49" s="47">
        <f t="shared" si="37"/>
        <v>1000</v>
      </c>
      <c r="AY49" s="47">
        <f t="shared" si="37"/>
        <v>1000</v>
      </c>
      <c r="AZ49" s="48">
        <f t="shared" si="37"/>
        <v>1000</v>
      </c>
      <c r="BA49" s="47">
        <f t="shared" si="37"/>
        <v>1000</v>
      </c>
      <c r="BB49" s="47">
        <f t="shared" si="37"/>
        <v>1000</v>
      </c>
      <c r="BC49" s="47">
        <f t="shared" si="37"/>
        <v>1000</v>
      </c>
      <c r="BD49" s="47">
        <f t="shared" si="37"/>
        <v>1000</v>
      </c>
      <c r="BE49" s="47">
        <f t="shared" si="37"/>
        <v>1000</v>
      </c>
      <c r="BF49" s="47">
        <f t="shared" si="37"/>
        <v>1000</v>
      </c>
      <c r="BG49" s="47">
        <f t="shared" si="37"/>
        <v>1000</v>
      </c>
      <c r="BH49" s="47">
        <f t="shared" si="37"/>
        <v>1000</v>
      </c>
      <c r="BI49" s="47">
        <f t="shared" si="37"/>
        <v>1000</v>
      </c>
      <c r="BJ49" s="47">
        <f t="shared" si="37"/>
        <v>1000</v>
      </c>
      <c r="BK49" s="47">
        <f t="shared" si="37"/>
        <v>1000</v>
      </c>
      <c r="BL49" s="48">
        <f t="shared" si="37"/>
        <v>1000</v>
      </c>
      <c r="BM49" s="47">
        <f t="shared" si="37"/>
        <v>1000</v>
      </c>
      <c r="BN49" s="47">
        <f t="shared" si="37"/>
        <v>1000</v>
      </c>
      <c r="BO49" s="47">
        <f t="shared" si="37"/>
        <v>1000</v>
      </c>
      <c r="BP49" s="47">
        <f t="shared" si="37"/>
        <v>1000</v>
      </c>
      <c r="BQ49" s="47">
        <f t="shared" si="37"/>
        <v>1000</v>
      </c>
      <c r="BR49" s="47">
        <f t="shared" si="37"/>
        <v>1000</v>
      </c>
      <c r="BS49" s="47">
        <f t="shared" si="37"/>
        <v>1000</v>
      </c>
      <c r="BT49" s="47">
        <f t="shared" si="37"/>
        <v>1000</v>
      </c>
      <c r="BU49" s="47">
        <f t="shared" ref="BU49:DT49" si="38">BU30*$D49</f>
        <v>1000</v>
      </c>
      <c r="BV49" s="47">
        <f t="shared" si="38"/>
        <v>1000</v>
      </c>
      <c r="BW49" s="47">
        <f t="shared" si="38"/>
        <v>1000</v>
      </c>
      <c r="BX49" s="48">
        <f t="shared" si="38"/>
        <v>1000</v>
      </c>
      <c r="BY49" s="47">
        <f t="shared" si="38"/>
        <v>1000</v>
      </c>
      <c r="BZ49" s="47">
        <f t="shared" si="38"/>
        <v>1000</v>
      </c>
      <c r="CA49" s="47">
        <f t="shared" si="38"/>
        <v>1000</v>
      </c>
      <c r="CB49" s="47">
        <f t="shared" si="38"/>
        <v>1000</v>
      </c>
      <c r="CC49" s="47">
        <f t="shared" si="38"/>
        <v>1000</v>
      </c>
      <c r="CD49" s="47">
        <f t="shared" si="38"/>
        <v>1000</v>
      </c>
      <c r="CE49" s="47">
        <f t="shared" si="38"/>
        <v>1000</v>
      </c>
      <c r="CF49" s="47">
        <f t="shared" si="38"/>
        <v>1000</v>
      </c>
      <c r="CG49" s="47">
        <f t="shared" si="38"/>
        <v>1000</v>
      </c>
      <c r="CH49" s="47">
        <f t="shared" si="38"/>
        <v>1000</v>
      </c>
      <c r="CI49" s="47">
        <f t="shared" si="38"/>
        <v>1000</v>
      </c>
      <c r="CJ49" s="48">
        <f t="shared" si="38"/>
        <v>1000</v>
      </c>
      <c r="CK49" s="47">
        <f t="shared" si="38"/>
        <v>1000</v>
      </c>
      <c r="CL49" s="47">
        <f t="shared" si="38"/>
        <v>1000</v>
      </c>
      <c r="CM49" s="47">
        <f t="shared" si="38"/>
        <v>1000</v>
      </c>
      <c r="CN49" s="47">
        <f t="shared" si="38"/>
        <v>1000</v>
      </c>
      <c r="CO49" s="47">
        <f t="shared" si="38"/>
        <v>1000</v>
      </c>
      <c r="CP49" s="47">
        <f t="shared" si="38"/>
        <v>1000</v>
      </c>
      <c r="CQ49" s="47">
        <f t="shared" si="38"/>
        <v>1000</v>
      </c>
      <c r="CR49" s="47">
        <f t="shared" si="38"/>
        <v>1000</v>
      </c>
      <c r="CS49" s="47">
        <f t="shared" si="38"/>
        <v>1000</v>
      </c>
      <c r="CT49" s="47">
        <f t="shared" si="38"/>
        <v>1000</v>
      </c>
      <c r="CU49" s="47">
        <f t="shared" si="38"/>
        <v>1000</v>
      </c>
      <c r="CV49" s="48">
        <f t="shared" si="38"/>
        <v>1000</v>
      </c>
      <c r="CW49" s="47">
        <f t="shared" si="38"/>
        <v>1000</v>
      </c>
      <c r="CX49" s="47">
        <f t="shared" si="38"/>
        <v>1000</v>
      </c>
      <c r="CY49" s="47">
        <f t="shared" si="38"/>
        <v>1000</v>
      </c>
      <c r="CZ49" s="47">
        <f t="shared" si="38"/>
        <v>1000</v>
      </c>
      <c r="DA49" s="47">
        <f t="shared" si="38"/>
        <v>1000</v>
      </c>
      <c r="DB49" s="47">
        <f t="shared" si="38"/>
        <v>1000</v>
      </c>
      <c r="DC49" s="47">
        <f t="shared" si="38"/>
        <v>1000</v>
      </c>
      <c r="DD49" s="47">
        <f t="shared" si="38"/>
        <v>1000</v>
      </c>
      <c r="DE49" s="47">
        <f t="shared" si="38"/>
        <v>1000</v>
      </c>
      <c r="DF49" s="47">
        <f t="shared" si="38"/>
        <v>1000</v>
      </c>
      <c r="DG49" s="47">
        <f t="shared" si="38"/>
        <v>1000</v>
      </c>
      <c r="DH49" s="48">
        <f t="shared" si="38"/>
        <v>1000</v>
      </c>
      <c r="DI49" s="47">
        <f t="shared" si="38"/>
        <v>1000</v>
      </c>
      <c r="DJ49" s="47">
        <f t="shared" si="38"/>
        <v>1000</v>
      </c>
      <c r="DK49" s="47">
        <f t="shared" si="38"/>
        <v>1000</v>
      </c>
      <c r="DL49" s="47">
        <f t="shared" si="38"/>
        <v>1000</v>
      </c>
      <c r="DM49" s="47">
        <f t="shared" si="38"/>
        <v>1000</v>
      </c>
      <c r="DN49" s="47">
        <f t="shared" si="38"/>
        <v>1000</v>
      </c>
      <c r="DO49" s="47">
        <f t="shared" si="38"/>
        <v>1000</v>
      </c>
      <c r="DP49" s="47">
        <f t="shared" si="38"/>
        <v>1000</v>
      </c>
      <c r="DQ49" s="47">
        <f t="shared" si="38"/>
        <v>1000</v>
      </c>
      <c r="DR49" s="47">
        <f t="shared" si="38"/>
        <v>1000</v>
      </c>
      <c r="DS49" s="47">
        <f t="shared" si="38"/>
        <v>1000</v>
      </c>
      <c r="DT49" s="47">
        <f t="shared" si="38"/>
        <v>1000</v>
      </c>
      <c r="DU49" s="49">
        <f t="shared" si="35"/>
        <v>1610.3750000000002</v>
      </c>
      <c r="DV49" s="50">
        <f t="shared" si="35"/>
        <v>8138</v>
      </c>
      <c r="DW49" s="50">
        <f t="shared" si="35"/>
        <v>12000</v>
      </c>
      <c r="DX49" s="50">
        <f t="shared" si="35"/>
        <v>12000</v>
      </c>
      <c r="DY49" s="50">
        <f t="shared" si="35"/>
        <v>12000</v>
      </c>
      <c r="DZ49" s="50">
        <f t="shared" si="35"/>
        <v>12000</v>
      </c>
      <c r="EA49" s="50">
        <f t="shared" si="35"/>
        <v>12000</v>
      </c>
      <c r="EB49" s="50">
        <f t="shared" si="35"/>
        <v>12000</v>
      </c>
      <c r="EC49" s="50">
        <f t="shared" si="35"/>
        <v>12000</v>
      </c>
      <c r="ED49" s="51">
        <f t="shared" si="35"/>
        <v>12000</v>
      </c>
    </row>
    <row r="50" spans="2:134">
      <c r="B50" s="5" t="s">
        <v>33</v>
      </c>
      <c r="D50" s="231">
        <v>20.384999999999998</v>
      </c>
      <c r="E50" s="234"/>
      <c r="F50" s="234"/>
      <c r="G50" s="234"/>
      <c r="H50" s="235"/>
      <c r="I50" s="235"/>
      <c r="J50" s="235"/>
      <c r="K50" s="235"/>
      <c r="L50" s="47">
        <f t="shared" si="33"/>
        <v>20.384999999999998</v>
      </c>
      <c r="M50" s="47">
        <f t="shared" si="33"/>
        <v>20.384999999999998</v>
      </c>
      <c r="N50" s="47">
        <f t="shared" si="33"/>
        <v>20.384999999999998</v>
      </c>
      <c r="O50" s="47">
        <f t="shared" si="33"/>
        <v>20.384999999999998</v>
      </c>
      <c r="P50" s="48">
        <f t="shared" si="33"/>
        <v>20.384999999999998</v>
      </c>
      <c r="Q50" s="47">
        <f t="shared" si="33"/>
        <v>20.384999999999998</v>
      </c>
      <c r="R50" s="47">
        <f t="shared" si="33"/>
        <v>20.384999999999998</v>
      </c>
      <c r="S50" s="47">
        <f t="shared" si="33"/>
        <v>20.384999999999998</v>
      </c>
      <c r="T50" s="47">
        <f t="shared" si="33"/>
        <v>20.384999999999998</v>
      </c>
      <c r="U50" s="47">
        <f t="shared" si="33"/>
        <v>20.384999999999998</v>
      </c>
      <c r="V50" s="47">
        <f t="shared" si="33"/>
        <v>20.384999999999998</v>
      </c>
      <c r="W50" s="47">
        <f t="shared" si="33"/>
        <v>20.384999999999998</v>
      </c>
      <c r="X50" s="47">
        <f t="shared" si="33"/>
        <v>20.384999999999998</v>
      </c>
      <c r="Y50" s="47">
        <f t="shared" si="33"/>
        <v>20.384999999999998</v>
      </c>
      <c r="Z50" s="47">
        <f t="shared" si="33"/>
        <v>20.384999999999998</v>
      </c>
      <c r="AA50" s="47">
        <f t="shared" si="33"/>
        <v>20.384999999999998</v>
      </c>
      <c r="AB50" s="48">
        <f t="shared" si="33"/>
        <v>20.384999999999998</v>
      </c>
      <c r="AC50" s="47">
        <f t="shared" si="33"/>
        <v>20.384999999999998</v>
      </c>
      <c r="AD50" s="47">
        <f t="shared" si="33"/>
        <v>20.384999999999998</v>
      </c>
      <c r="AE50" s="47">
        <f t="shared" si="33"/>
        <v>20.384999999999998</v>
      </c>
      <c r="AF50" s="47">
        <f t="shared" si="33"/>
        <v>20.384999999999998</v>
      </c>
      <c r="AG50" s="47">
        <f t="shared" si="33"/>
        <v>20.384999999999998</v>
      </c>
      <c r="AH50" s="47">
        <f t="shared" si="33"/>
        <v>20.384999999999998</v>
      </c>
      <c r="AI50" s="47">
        <f t="shared" si="33"/>
        <v>20.384999999999998</v>
      </c>
      <c r="AJ50" s="47">
        <f t="shared" si="33"/>
        <v>20.384999999999998</v>
      </c>
      <c r="AK50" s="47">
        <f t="shared" si="33"/>
        <v>20.384999999999998</v>
      </c>
      <c r="AL50" s="47">
        <f t="shared" si="33"/>
        <v>20.384999999999998</v>
      </c>
      <c r="AM50" s="47">
        <f t="shared" si="33"/>
        <v>20.384999999999998</v>
      </c>
      <c r="AN50" s="48">
        <f t="shared" si="33"/>
        <v>20.384999999999998</v>
      </c>
      <c r="AO50" s="47">
        <f t="shared" si="33"/>
        <v>20.384999999999998</v>
      </c>
      <c r="AP50" s="47">
        <f t="shared" si="33"/>
        <v>20.384999999999998</v>
      </c>
      <c r="AQ50" s="47">
        <f t="shared" si="33"/>
        <v>20.384999999999998</v>
      </c>
      <c r="AR50" s="47">
        <f t="shared" si="33"/>
        <v>20.384999999999998</v>
      </c>
      <c r="AS50" s="47">
        <f t="shared" si="33"/>
        <v>20.384999999999998</v>
      </c>
      <c r="AT50" s="47">
        <f t="shared" si="33"/>
        <v>20.384999999999998</v>
      </c>
      <c r="AU50" s="47">
        <f t="shared" si="33"/>
        <v>20.384999999999998</v>
      </c>
      <c r="AV50" s="47">
        <f t="shared" si="33"/>
        <v>20.384999999999998</v>
      </c>
      <c r="AW50" s="47">
        <f t="shared" si="33"/>
        <v>20.384999999999998</v>
      </c>
      <c r="AX50" s="47">
        <f t="shared" si="33"/>
        <v>20.384999999999998</v>
      </c>
      <c r="AY50" s="47">
        <f t="shared" si="33"/>
        <v>20.384999999999998</v>
      </c>
      <c r="AZ50" s="48">
        <f t="shared" si="33"/>
        <v>20.384999999999998</v>
      </c>
      <c r="BA50" s="47">
        <f t="shared" si="33"/>
        <v>20.384999999999998</v>
      </c>
      <c r="BB50" s="47">
        <f t="shared" si="33"/>
        <v>20.384999999999998</v>
      </c>
      <c r="BC50" s="47">
        <f t="shared" si="33"/>
        <v>20.384999999999998</v>
      </c>
      <c r="BD50" s="47">
        <f t="shared" si="33"/>
        <v>20.384999999999998</v>
      </c>
      <c r="BE50" s="47">
        <f t="shared" si="33"/>
        <v>20.384999999999998</v>
      </c>
      <c r="BF50" s="47">
        <f t="shared" si="33"/>
        <v>20.384999999999998</v>
      </c>
      <c r="BG50" s="47">
        <f t="shared" si="33"/>
        <v>20.384999999999998</v>
      </c>
      <c r="BH50" s="47">
        <f t="shared" si="33"/>
        <v>20.384999999999998</v>
      </c>
      <c r="BI50" s="47">
        <f t="shared" si="33"/>
        <v>20.384999999999998</v>
      </c>
      <c r="BJ50" s="47">
        <f t="shared" si="33"/>
        <v>20.384999999999998</v>
      </c>
      <c r="BK50" s="47">
        <f t="shared" si="33"/>
        <v>20.384999999999998</v>
      </c>
      <c r="BL50" s="48">
        <f t="shared" si="33"/>
        <v>20.384999999999998</v>
      </c>
      <c r="BM50" s="47">
        <f t="shared" si="33"/>
        <v>20.384999999999998</v>
      </c>
      <c r="BN50" s="47">
        <f t="shared" si="33"/>
        <v>20.384999999999998</v>
      </c>
      <c r="BO50" s="47">
        <f t="shared" si="33"/>
        <v>20.384999999999998</v>
      </c>
      <c r="BP50" s="47">
        <f t="shared" si="33"/>
        <v>20.384999999999998</v>
      </c>
      <c r="BQ50" s="47">
        <f t="shared" si="33"/>
        <v>20.384999999999998</v>
      </c>
      <c r="BR50" s="47">
        <f t="shared" si="33"/>
        <v>20.384999999999998</v>
      </c>
      <c r="BS50" s="47">
        <f t="shared" si="33"/>
        <v>20.384999999999998</v>
      </c>
      <c r="BT50" s="47">
        <f t="shared" si="33"/>
        <v>20.384999999999998</v>
      </c>
      <c r="BU50" s="47">
        <f t="shared" si="34"/>
        <v>20.384999999999998</v>
      </c>
      <c r="BV50" s="47">
        <f t="shared" si="34"/>
        <v>20.384999999999998</v>
      </c>
      <c r="BW50" s="47">
        <f t="shared" si="34"/>
        <v>20.384999999999998</v>
      </c>
      <c r="BX50" s="48">
        <f t="shared" si="34"/>
        <v>20.384999999999998</v>
      </c>
      <c r="BY50" s="47">
        <f t="shared" si="34"/>
        <v>20.384999999999998</v>
      </c>
      <c r="BZ50" s="47">
        <f t="shared" si="34"/>
        <v>20.384999999999998</v>
      </c>
      <c r="CA50" s="47">
        <f t="shared" si="34"/>
        <v>20.384999999999998</v>
      </c>
      <c r="CB50" s="47">
        <f t="shared" si="34"/>
        <v>20.384999999999998</v>
      </c>
      <c r="CC50" s="47">
        <f t="shared" si="34"/>
        <v>20.384999999999998</v>
      </c>
      <c r="CD50" s="47">
        <f t="shared" si="34"/>
        <v>20.384999999999998</v>
      </c>
      <c r="CE50" s="47">
        <f t="shared" si="34"/>
        <v>20.384999999999998</v>
      </c>
      <c r="CF50" s="47">
        <f t="shared" si="34"/>
        <v>20.384999999999998</v>
      </c>
      <c r="CG50" s="47">
        <f t="shared" si="34"/>
        <v>20.384999999999998</v>
      </c>
      <c r="CH50" s="47">
        <f t="shared" si="34"/>
        <v>20.384999999999998</v>
      </c>
      <c r="CI50" s="47">
        <f t="shared" si="34"/>
        <v>20.384999999999998</v>
      </c>
      <c r="CJ50" s="48">
        <f t="shared" si="34"/>
        <v>20.384999999999998</v>
      </c>
      <c r="CK50" s="47">
        <f t="shared" si="34"/>
        <v>20.384999999999998</v>
      </c>
      <c r="CL50" s="47">
        <f t="shared" si="34"/>
        <v>20.384999999999998</v>
      </c>
      <c r="CM50" s="47">
        <f t="shared" si="34"/>
        <v>20.384999999999998</v>
      </c>
      <c r="CN50" s="47">
        <f t="shared" si="34"/>
        <v>20.384999999999998</v>
      </c>
      <c r="CO50" s="47">
        <f t="shared" si="34"/>
        <v>20.384999999999998</v>
      </c>
      <c r="CP50" s="47">
        <f t="shared" si="34"/>
        <v>20.384999999999998</v>
      </c>
      <c r="CQ50" s="47">
        <f t="shared" si="34"/>
        <v>20.384999999999998</v>
      </c>
      <c r="CR50" s="47">
        <f t="shared" si="34"/>
        <v>20.384999999999998</v>
      </c>
      <c r="CS50" s="47">
        <f t="shared" si="34"/>
        <v>20.384999999999998</v>
      </c>
      <c r="CT50" s="47">
        <f t="shared" si="34"/>
        <v>20.384999999999998</v>
      </c>
      <c r="CU50" s="47">
        <f t="shared" si="34"/>
        <v>20.384999999999998</v>
      </c>
      <c r="CV50" s="48">
        <f t="shared" si="34"/>
        <v>20.384999999999998</v>
      </c>
      <c r="CW50" s="47">
        <f t="shared" si="34"/>
        <v>20.384999999999998</v>
      </c>
      <c r="CX50" s="47">
        <f t="shared" si="34"/>
        <v>20.384999999999998</v>
      </c>
      <c r="CY50" s="47">
        <f t="shared" si="34"/>
        <v>20.384999999999998</v>
      </c>
      <c r="CZ50" s="47">
        <f t="shared" si="34"/>
        <v>20.384999999999998</v>
      </c>
      <c r="DA50" s="47">
        <f t="shared" si="34"/>
        <v>20.384999999999998</v>
      </c>
      <c r="DB50" s="47">
        <f t="shared" si="34"/>
        <v>20.384999999999998</v>
      </c>
      <c r="DC50" s="47">
        <f t="shared" si="34"/>
        <v>20.384999999999998</v>
      </c>
      <c r="DD50" s="47">
        <f t="shared" si="34"/>
        <v>20.384999999999998</v>
      </c>
      <c r="DE50" s="47">
        <f t="shared" si="34"/>
        <v>20.384999999999998</v>
      </c>
      <c r="DF50" s="47">
        <f t="shared" si="34"/>
        <v>20.384999999999998</v>
      </c>
      <c r="DG50" s="47">
        <f t="shared" si="34"/>
        <v>20.384999999999998</v>
      </c>
      <c r="DH50" s="48">
        <f t="shared" si="34"/>
        <v>20.384999999999998</v>
      </c>
      <c r="DI50" s="47">
        <f t="shared" si="34"/>
        <v>20.384999999999998</v>
      </c>
      <c r="DJ50" s="47">
        <f t="shared" si="34"/>
        <v>20.384999999999998</v>
      </c>
      <c r="DK50" s="47">
        <f t="shared" si="34"/>
        <v>20.384999999999998</v>
      </c>
      <c r="DL50" s="47">
        <f t="shared" si="34"/>
        <v>20.384999999999998</v>
      </c>
      <c r="DM50" s="47">
        <f t="shared" si="34"/>
        <v>20.384999999999998</v>
      </c>
      <c r="DN50" s="47">
        <f t="shared" si="34"/>
        <v>20.384999999999998</v>
      </c>
      <c r="DO50" s="47">
        <f t="shared" si="34"/>
        <v>20.384999999999998</v>
      </c>
      <c r="DP50" s="47">
        <f t="shared" si="34"/>
        <v>20.384999999999998</v>
      </c>
      <c r="DQ50" s="47">
        <f t="shared" si="34"/>
        <v>20.384999999999998</v>
      </c>
      <c r="DR50" s="47">
        <f t="shared" si="34"/>
        <v>20.384999999999998</v>
      </c>
      <c r="DS50" s="47">
        <f t="shared" si="34"/>
        <v>20.384999999999998</v>
      </c>
      <c r="DT50" s="47">
        <f t="shared" si="34"/>
        <v>20.384999999999998</v>
      </c>
      <c r="DU50" s="49">
        <f t="shared" si="35"/>
        <v>101.92499999999998</v>
      </c>
      <c r="DV50" s="50">
        <f t="shared" si="35"/>
        <v>244.61999999999992</v>
      </c>
      <c r="DW50" s="50">
        <f t="shared" si="35"/>
        <v>244.61999999999992</v>
      </c>
      <c r="DX50" s="50">
        <f t="shared" si="35"/>
        <v>244.61999999999992</v>
      </c>
      <c r="DY50" s="50">
        <f t="shared" si="35"/>
        <v>244.61999999999992</v>
      </c>
      <c r="DZ50" s="50">
        <f t="shared" si="35"/>
        <v>244.61999999999992</v>
      </c>
      <c r="EA50" s="50">
        <f t="shared" si="35"/>
        <v>244.61999999999992</v>
      </c>
      <c r="EB50" s="50">
        <f t="shared" si="35"/>
        <v>244.61999999999992</v>
      </c>
      <c r="EC50" s="50">
        <f t="shared" si="35"/>
        <v>244.61999999999992</v>
      </c>
      <c r="ED50" s="51">
        <f t="shared" si="35"/>
        <v>244.61999999999992</v>
      </c>
    </row>
    <row r="51" spans="2:134">
      <c r="B51" s="5" t="s">
        <v>34</v>
      </c>
      <c r="D51" s="231">
        <v>44</v>
      </c>
      <c r="E51" s="236">
        <f>E33*$D51/12</f>
        <v>0</v>
      </c>
      <c r="F51" s="236">
        <f t="shared" ref="F51:BQ51" si="39">F33*$D51/12</f>
        <v>0</v>
      </c>
      <c r="G51" s="236">
        <f t="shared" si="39"/>
        <v>0</v>
      </c>
      <c r="H51" s="47">
        <f t="shared" si="39"/>
        <v>0</v>
      </c>
      <c r="I51" s="47">
        <f t="shared" si="39"/>
        <v>0</v>
      </c>
      <c r="J51" s="47">
        <f t="shared" si="39"/>
        <v>0</v>
      </c>
      <c r="K51" s="47">
        <f t="shared" si="39"/>
        <v>0</v>
      </c>
      <c r="L51" s="47">
        <f t="shared" si="39"/>
        <v>7.9200000000000008</v>
      </c>
      <c r="M51" s="47">
        <f t="shared" si="39"/>
        <v>15.840000000000002</v>
      </c>
      <c r="N51" s="47">
        <f t="shared" si="39"/>
        <v>23.76</v>
      </c>
      <c r="O51" s="47">
        <f t="shared" si="39"/>
        <v>31.680000000000003</v>
      </c>
      <c r="P51" s="48">
        <f t="shared" si="39"/>
        <v>39.6</v>
      </c>
      <c r="Q51" s="47">
        <f t="shared" si="39"/>
        <v>45.375</v>
      </c>
      <c r="R51" s="47">
        <f t="shared" si="39"/>
        <v>51.15</v>
      </c>
      <c r="S51" s="47">
        <f t="shared" si="39"/>
        <v>56.92499999999999</v>
      </c>
      <c r="T51" s="47">
        <f t="shared" si="39"/>
        <v>62.699999999999989</v>
      </c>
      <c r="U51" s="47">
        <f t="shared" si="39"/>
        <v>68.47499999999998</v>
      </c>
      <c r="V51" s="47">
        <f t="shared" si="39"/>
        <v>74.249999999999986</v>
      </c>
      <c r="W51" s="47">
        <f t="shared" si="39"/>
        <v>80.024999999999991</v>
      </c>
      <c r="X51" s="47">
        <f t="shared" si="39"/>
        <v>85.799999999999969</v>
      </c>
      <c r="Y51" s="47">
        <f t="shared" si="39"/>
        <v>91.574999999999974</v>
      </c>
      <c r="Z51" s="47">
        <f t="shared" si="39"/>
        <v>97.34999999999998</v>
      </c>
      <c r="AA51" s="47">
        <f t="shared" si="39"/>
        <v>103.12499999999999</v>
      </c>
      <c r="AB51" s="48">
        <f t="shared" si="39"/>
        <v>108.89999999999998</v>
      </c>
      <c r="AC51" s="47">
        <f t="shared" si="39"/>
        <v>111.37499999999999</v>
      </c>
      <c r="AD51" s="47">
        <f t="shared" si="39"/>
        <v>113.84999999999998</v>
      </c>
      <c r="AE51" s="47">
        <f t="shared" si="39"/>
        <v>116.32499999999997</v>
      </c>
      <c r="AF51" s="47">
        <f t="shared" si="39"/>
        <v>118.79999999999997</v>
      </c>
      <c r="AG51" s="47">
        <f t="shared" si="39"/>
        <v>121.27499999999996</v>
      </c>
      <c r="AH51" s="47">
        <f t="shared" si="39"/>
        <v>123.74999999999994</v>
      </c>
      <c r="AI51" s="47">
        <f t="shared" si="39"/>
        <v>126.22499999999995</v>
      </c>
      <c r="AJ51" s="47">
        <f t="shared" si="39"/>
        <v>128.69999999999993</v>
      </c>
      <c r="AK51" s="47">
        <f t="shared" si="39"/>
        <v>131.17499999999993</v>
      </c>
      <c r="AL51" s="47">
        <f t="shared" si="39"/>
        <v>133.64999999999989</v>
      </c>
      <c r="AM51" s="47">
        <f t="shared" si="39"/>
        <v>136.12499999999989</v>
      </c>
      <c r="AN51" s="48">
        <f t="shared" si="39"/>
        <v>138.59999999999988</v>
      </c>
      <c r="AO51" s="47">
        <f t="shared" si="39"/>
        <v>138.59999999999988</v>
      </c>
      <c r="AP51" s="47">
        <f t="shared" si="39"/>
        <v>138.59999999999988</v>
      </c>
      <c r="AQ51" s="47">
        <f t="shared" si="39"/>
        <v>138.59999999999988</v>
      </c>
      <c r="AR51" s="47">
        <f t="shared" si="39"/>
        <v>138.59999999999988</v>
      </c>
      <c r="AS51" s="47">
        <f t="shared" si="39"/>
        <v>138.59999999999988</v>
      </c>
      <c r="AT51" s="47">
        <f t="shared" si="39"/>
        <v>138.59999999999988</v>
      </c>
      <c r="AU51" s="47">
        <f t="shared" si="39"/>
        <v>138.59999999999988</v>
      </c>
      <c r="AV51" s="47">
        <f t="shared" si="39"/>
        <v>138.59999999999988</v>
      </c>
      <c r="AW51" s="47">
        <f t="shared" si="39"/>
        <v>138.59999999999988</v>
      </c>
      <c r="AX51" s="47">
        <f t="shared" si="39"/>
        <v>138.59999999999988</v>
      </c>
      <c r="AY51" s="47">
        <f t="shared" si="39"/>
        <v>138.59999999999988</v>
      </c>
      <c r="AZ51" s="48">
        <f t="shared" si="39"/>
        <v>138.59999999999988</v>
      </c>
      <c r="BA51" s="47">
        <f t="shared" si="39"/>
        <v>138.59999999999988</v>
      </c>
      <c r="BB51" s="47">
        <f t="shared" si="39"/>
        <v>138.59999999999988</v>
      </c>
      <c r="BC51" s="47">
        <f t="shared" si="39"/>
        <v>138.59999999999988</v>
      </c>
      <c r="BD51" s="47">
        <f t="shared" si="39"/>
        <v>138.59999999999988</v>
      </c>
      <c r="BE51" s="47">
        <f t="shared" si="39"/>
        <v>138.59999999999988</v>
      </c>
      <c r="BF51" s="47">
        <f t="shared" si="39"/>
        <v>138.59999999999988</v>
      </c>
      <c r="BG51" s="47">
        <f t="shared" si="39"/>
        <v>138.59999999999988</v>
      </c>
      <c r="BH51" s="47">
        <f t="shared" si="39"/>
        <v>138.59999999999988</v>
      </c>
      <c r="BI51" s="47">
        <f t="shared" si="39"/>
        <v>138.59999999999988</v>
      </c>
      <c r="BJ51" s="47">
        <f t="shared" si="39"/>
        <v>138.59999999999988</v>
      </c>
      <c r="BK51" s="47">
        <f t="shared" si="39"/>
        <v>138.59999999999988</v>
      </c>
      <c r="BL51" s="48">
        <f t="shared" si="39"/>
        <v>138.59999999999988</v>
      </c>
      <c r="BM51" s="47">
        <f t="shared" si="39"/>
        <v>138.59999999999988</v>
      </c>
      <c r="BN51" s="47">
        <f t="shared" si="39"/>
        <v>138.59999999999988</v>
      </c>
      <c r="BO51" s="47">
        <f t="shared" si="39"/>
        <v>138.59999999999988</v>
      </c>
      <c r="BP51" s="47">
        <f t="shared" si="39"/>
        <v>138.59999999999988</v>
      </c>
      <c r="BQ51" s="47">
        <f t="shared" si="39"/>
        <v>138.59999999999988</v>
      </c>
      <c r="BR51" s="47">
        <f t="shared" ref="BR51:DT51" si="40">BR33*$D51/12</f>
        <v>138.59999999999988</v>
      </c>
      <c r="BS51" s="47">
        <f t="shared" si="40"/>
        <v>138.59999999999988</v>
      </c>
      <c r="BT51" s="47">
        <f t="shared" si="40"/>
        <v>138.59999999999988</v>
      </c>
      <c r="BU51" s="47">
        <f t="shared" si="40"/>
        <v>138.59999999999988</v>
      </c>
      <c r="BV51" s="47">
        <f t="shared" si="40"/>
        <v>138.59999999999988</v>
      </c>
      <c r="BW51" s="47">
        <f t="shared" si="40"/>
        <v>138.59999999999988</v>
      </c>
      <c r="BX51" s="48">
        <f t="shared" si="40"/>
        <v>138.59999999999988</v>
      </c>
      <c r="BY51" s="47">
        <f t="shared" si="40"/>
        <v>138.59999999999988</v>
      </c>
      <c r="BZ51" s="47">
        <f t="shared" si="40"/>
        <v>138.59999999999988</v>
      </c>
      <c r="CA51" s="47">
        <f t="shared" si="40"/>
        <v>138.59999999999988</v>
      </c>
      <c r="CB51" s="47">
        <f t="shared" si="40"/>
        <v>138.59999999999988</v>
      </c>
      <c r="CC51" s="47">
        <f t="shared" si="40"/>
        <v>138.59999999999988</v>
      </c>
      <c r="CD51" s="47">
        <f t="shared" si="40"/>
        <v>138.59999999999988</v>
      </c>
      <c r="CE51" s="47">
        <f t="shared" si="40"/>
        <v>138.59999999999988</v>
      </c>
      <c r="CF51" s="47">
        <f t="shared" si="40"/>
        <v>138.59999999999988</v>
      </c>
      <c r="CG51" s="47">
        <f t="shared" si="40"/>
        <v>138.59999999999988</v>
      </c>
      <c r="CH51" s="47">
        <f t="shared" si="40"/>
        <v>138.59999999999988</v>
      </c>
      <c r="CI51" s="47">
        <f t="shared" si="40"/>
        <v>138.59999999999988</v>
      </c>
      <c r="CJ51" s="48">
        <f t="shared" si="40"/>
        <v>138.59999999999988</v>
      </c>
      <c r="CK51" s="47">
        <f t="shared" si="40"/>
        <v>138.59999999999988</v>
      </c>
      <c r="CL51" s="47">
        <f t="shared" si="40"/>
        <v>138.59999999999988</v>
      </c>
      <c r="CM51" s="47">
        <f t="shared" si="40"/>
        <v>138.59999999999988</v>
      </c>
      <c r="CN51" s="47">
        <f t="shared" si="40"/>
        <v>138.59999999999988</v>
      </c>
      <c r="CO51" s="47">
        <f t="shared" si="40"/>
        <v>138.59999999999988</v>
      </c>
      <c r="CP51" s="47">
        <f t="shared" si="40"/>
        <v>138.59999999999988</v>
      </c>
      <c r="CQ51" s="47">
        <f t="shared" si="40"/>
        <v>138.59999999999988</v>
      </c>
      <c r="CR51" s="47">
        <f t="shared" si="40"/>
        <v>138.59999999999988</v>
      </c>
      <c r="CS51" s="47">
        <f t="shared" si="40"/>
        <v>138.59999999999988</v>
      </c>
      <c r="CT51" s="47">
        <f t="shared" si="40"/>
        <v>138.59999999999988</v>
      </c>
      <c r="CU51" s="47">
        <f t="shared" si="40"/>
        <v>138.59999999999988</v>
      </c>
      <c r="CV51" s="48">
        <f t="shared" si="40"/>
        <v>138.59999999999988</v>
      </c>
      <c r="CW51" s="47">
        <f t="shared" si="40"/>
        <v>138.59999999999988</v>
      </c>
      <c r="CX51" s="47">
        <f t="shared" si="40"/>
        <v>138.59999999999988</v>
      </c>
      <c r="CY51" s="47">
        <f t="shared" si="40"/>
        <v>138.59999999999988</v>
      </c>
      <c r="CZ51" s="47">
        <f t="shared" si="40"/>
        <v>138.59999999999988</v>
      </c>
      <c r="DA51" s="47">
        <f t="shared" si="40"/>
        <v>138.59999999999988</v>
      </c>
      <c r="DB51" s="47">
        <f t="shared" si="40"/>
        <v>138.59999999999988</v>
      </c>
      <c r="DC51" s="47">
        <f t="shared" si="40"/>
        <v>138.59999999999988</v>
      </c>
      <c r="DD51" s="47">
        <f t="shared" si="40"/>
        <v>138.59999999999988</v>
      </c>
      <c r="DE51" s="47">
        <f t="shared" si="40"/>
        <v>138.59999999999988</v>
      </c>
      <c r="DF51" s="47">
        <f t="shared" si="40"/>
        <v>138.59999999999988</v>
      </c>
      <c r="DG51" s="47">
        <f t="shared" si="40"/>
        <v>138.59999999999988</v>
      </c>
      <c r="DH51" s="48">
        <f t="shared" si="40"/>
        <v>138.59999999999988</v>
      </c>
      <c r="DI51" s="47">
        <f t="shared" si="40"/>
        <v>138.59999999999988</v>
      </c>
      <c r="DJ51" s="47">
        <f t="shared" si="40"/>
        <v>138.59999999999988</v>
      </c>
      <c r="DK51" s="47">
        <f t="shared" si="40"/>
        <v>138.59999999999988</v>
      </c>
      <c r="DL51" s="47">
        <f t="shared" si="40"/>
        <v>138.59999999999988</v>
      </c>
      <c r="DM51" s="47">
        <f t="shared" si="40"/>
        <v>138.59999999999988</v>
      </c>
      <c r="DN51" s="47">
        <f t="shared" si="40"/>
        <v>138.59999999999988</v>
      </c>
      <c r="DO51" s="47">
        <f t="shared" si="40"/>
        <v>138.59999999999988</v>
      </c>
      <c r="DP51" s="47">
        <f t="shared" si="40"/>
        <v>138.59999999999988</v>
      </c>
      <c r="DQ51" s="47">
        <f t="shared" si="40"/>
        <v>138.59999999999988</v>
      </c>
      <c r="DR51" s="47">
        <f t="shared" si="40"/>
        <v>138.59999999999988</v>
      </c>
      <c r="DS51" s="47">
        <f t="shared" si="40"/>
        <v>138.59999999999988</v>
      </c>
      <c r="DT51" s="47">
        <f t="shared" si="40"/>
        <v>138.59999999999988</v>
      </c>
      <c r="DU51" s="49">
        <f t="shared" si="35"/>
        <v>118.80000000000001</v>
      </c>
      <c r="DV51" s="50">
        <f t="shared" si="35"/>
        <v>925.64999999999986</v>
      </c>
      <c r="DW51" s="50">
        <f t="shared" si="35"/>
        <v>1499.849999999999</v>
      </c>
      <c r="DX51" s="50">
        <f t="shared" si="35"/>
        <v>1663.1999999999987</v>
      </c>
      <c r="DY51" s="50">
        <f t="shared" si="35"/>
        <v>1663.1999999999987</v>
      </c>
      <c r="DZ51" s="50">
        <f t="shared" si="35"/>
        <v>1663.1999999999987</v>
      </c>
      <c r="EA51" s="50">
        <f t="shared" si="35"/>
        <v>1663.1999999999987</v>
      </c>
      <c r="EB51" s="50">
        <f t="shared" si="35"/>
        <v>1663.1999999999987</v>
      </c>
      <c r="EC51" s="50">
        <f t="shared" si="35"/>
        <v>1663.1999999999987</v>
      </c>
      <c r="ED51" s="51">
        <f t="shared" si="35"/>
        <v>1663.1999999999987</v>
      </c>
    </row>
    <row r="52" spans="2:134">
      <c r="B52" s="5" t="s">
        <v>35</v>
      </c>
      <c r="D52" s="231">
        <v>11.513333333333334</v>
      </c>
      <c r="H52" s="47">
        <f>$D52*H32</f>
        <v>0</v>
      </c>
      <c r="I52" s="47">
        <f t="shared" ref="I52:BT52" si="41">$D52*I32</f>
        <v>0</v>
      </c>
      <c r="J52" s="47">
        <f t="shared" si="41"/>
        <v>0</v>
      </c>
      <c r="K52" s="47">
        <f t="shared" si="41"/>
        <v>0</v>
      </c>
      <c r="L52" s="47">
        <f t="shared" si="41"/>
        <v>24.868800000000004</v>
      </c>
      <c r="M52" s="47">
        <f t="shared" si="41"/>
        <v>24.868800000000004</v>
      </c>
      <c r="N52" s="47">
        <f t="shared" si="41"/>
        <v>24.868800000000004</v>
      </c>
      <c r="O52" s="47">
        <f t="shared" si="41"/>
        <v>24.868800000000004</v>
      </c>
      <c r="P52" s="48">
        <f t="shared" si="41"/>
        <v>24.868800000000004</v>
      </c>
      <c r="Q52" s="47">
        <f t="shared" si="41"/>
        <v>18.133499999999998</v>
      </c>
      <c r="R52" s="47">
        <f t="shared" si="41"/>
        <v>18.133499999999998</v>
      </c>
      <c r="S52" s="47">
        <f t="shared" si="41"/>
        <v>18.133499999999998</v>
      </c>
      <c r="T52" s="47">
        <f t="shared" si="41"/>
        <v>18.133499999999998</v>
      </c>
      <c r="U52" s="47">
        <f t="shared" si="41"/>
        <v>18.133499999999998</v>
      </c>
      <c r="V52" s="47">
        <f t="shared" si="41"/>
        <v>18.133499999999998</v>
      </c>
      <c r="W52" s="47">
        <f t="shared" si="41"/>
        <v>18.133499999999998</v>
      </c>
      <c r="X52" s="47">
        <f t="shared" si="41"/>
        <v>18.133499999999998</v>
      </c>
      <c r="Y52" s="47">
        <f t="shared" si="41"/>
        <v>18.133499999999998</v>
      </c>
      <c r="Z52" s="47">
        <f t="shared" si="41"/>
        <v>18.133499999999998</v>
      </c>
      <c r="AA52" s="47">
        <f t="shared" si="41"/>
        <v>18.133499999999998</v>
      </c>
      <c r="AB52" s="48">
        <f t="shared" si="41"/>
        <v>18.133499999999998</v>
      </c>
      <c r="AC52" s="47">
        <f t="shared" si="41"/>
        <v>7.7714999999999996</v>
      </c>
      <c r="AD52" s="47">
        <f t="shared" si="41"/>
        <v>7.7714999999999996</v>
      </c>
      <c r="AE52" s="47">
        <f t="shared" si="41"/>
        <v>7.7714999999999996</v>
      </c>
      <c r="AF52" s="47">
        <f t="shared" si="41"/>
        <v>7.7714999999999996</v>
      </c>
      <c r="AG52" s="47">
        <f t="shared" si="41"/>
        <v>7.7714999999999996</v>
      </c>
      <c r="AH52" s="47">
        <f t="shared" si="41"/>
        <v>7.7714999999999996</v>
      </c>
      <c r="AI52" s="47">
        <f t="shared" si="41"/>
        <v>7.7714999999999996</v>
      </c>
      <c r="AJ52" s="47">
        <f t="shared" si="41"/>
        <v>7.7714999999999996</v>
      </c>
      <c r="AK52" s="47">
        <f t="shared" si="41"/>
        <v>7.7714999999999996</v>
      </c>
      <c r="AL52" s="47">
        <f t="shared" si="41"/>
        <v>7.7714999999999996</v>
      </c>
      <c r="AM52" s="47">
        <f t="shared" si="41"/>
        <v>7.7714999999999996</v>
      </c>
      <c r="AN52" s="48">
        <f t="shared" si="41"/>
        <v>7.7714999999999996</v>
      </c>
      <c r="AO52" s="47">
        <f t="shared" si="41"/>
        <v>0</v>
      </c>
      <c r="AP52" s="47">
        <f t="shared" si="41"/>
        <v>0</v>
      </c>
      <c r="AQ52" s="47">
        <f t="shared" si="41"/>
        <v>0</v>
      </c>
      <c r="AR52" s="47">
        <f t="shared" si="41"/>
        <v>0</v>
      </c>
      <c r="AS52" s="47">
        <f t="shared" si="41"/>
        <v>0</v>
      </c>
      <c r="AT52" s="47">
        <f t="shared" si="41"/>
        <v>0</v>
      </c>
      <c r="AU52" s="47">
        <f t="shared" si="41"/>
        <v>0</v>
      </c>
      <c r="AV52" s="47">
        <f t="shared" si="41"/>
        <v>0</v>
      </c>
      <c r="AW52" s="47">
        <f t="shared" si="41"/>
        <v>0</v>
      </c>
      <c r="AX52" s="47">
        <f t="shared" si="41"/>
        <v>0</v>
      </c>
      <c r="AY52" s="47">
        <f t="shared" si="41"/>
        <v>0</v>
      </c>
      <c r="AZ52" s="48">
        <f t="shared" si="41"/>
        <v>0</v>
      </c>
      <c r="BA52" s="47">
        <f t="shared" si="41"/>
        <v>0</v>
      </c>
      <c r="BB52" s="47">
        <f t="shared" si="41"/>
        <v>0</v>
      </c>
      <c r="BC52" s="47">
        <f t="shared" si="41"/>
        <v>0</v>
      </c>
      <c r="BD52" s="47">
        <f t="shared" si="41"/>
        <v>0</v>
      </c>
      <c r="BE52" s="47">
        <f t="shared" si="41"/>
        <v>0</v>
      </c>
      <c r="BF52" s="47">
        <f t="shared" si="41"/>
        <v>0</v>
      </c>
      <c r="BG52" s="47">
        <f t="shared" si="41"/>
        <v>0</v>
      </c>
      <c r="BH52" s="47">
        <f t="shared" si="41"/>
        <v>0</v>
      </c>
      <c r="BI52" s="47">
        <f t="shared" si="41"/>
        <v>0</v>
      </c>
      <c r="BJ52" s="47">
        <f t="shared" si="41"/>
        <v>0</v>
      </c>
      <c r="BK52" s="47">
        <f t="shared" si="41"/>
        <v>0</v>
      </c>
      <c r="BL52" s="48">
        <f t="shared" si="41"/>
        <v>0</v>
      </c>
      <c r="BM52" s="47">
        <f t="shared" si="41"/>
        <v>0</v>
      </c>
      <c r="BN52" s="47">
        <f t="shared" si="41"/>
        <v>0</v>
      </c>
      <c r="BO52" s="47">
        <f t="shared" si="41"/>
        <v>0</v>
      </c>
      <c r="BP52" s="47">
        <f t="shared" si="41"/>
        <v>0</v>
      </c>
      <c r="BQ52" s="47">
        <f t="shared" si="41"/>
        <v>0</v>
      </c>
      <c r="BR52" s="47">
        <f t="shared" si="41"/>
        <v>0</v>
      </c>
      <c r="BS52" s="47">
        <f t="shared" si="41"/>
        <v>0</v>
      </c>
      <c r="BT52" s="47">
        <f t="shared" si="41"/>
        <v>0</v>
      </c>
      <c r="BU52" s="47">
        <f t="shared" ref="BU52:DT52" si="42">$D52*BU32</f>
        <v>0</v>
      </c>
      <c r="BV52" s="47">
        <f t="shared" si="42"/>
        <v>0</v>
      </c>
      <c r="BW52" s="47">
        <f t="shared" si="42"/>
        <v>0</v>
      </c>
      <c r="BX52" s="48">
        <f t="shared" si="42"/>
        <v>0</v>
      </c>
      <c r="BY52" s="47">
        <f t="shared" si="42"/>
        <v>0</v>
      </c>
      <c r="BZ52" s="47">
        <f t="shared" si="42"/>
        <v>0</v>
      </c>
      <c r="CA52" s="47">
        <f t="shared" si="42"/>
        <v>0</v>
      </c>
      <c r="CB52" s="47">
        <f t="shared" si="42"/>
        <v>0</v>
      </c>
      <c r="CC52" s="47">
        <f t="shared" si="42"/>
        <v>0</v>
      </c>
      <c r="CD52" s="47">
        <f t="shared" si="42"/>
        <v>0</v>
      </c>
      <c r="CE52" s="47">
        <f t="shared" si="42"/>
        <v>0</v>
      </c>
      <c r="CF52" s="47">
        <f t="shared" si="42"/>
        <v>0</v>
      </c>
      <c r="CG52" s="47">
        <f t="shared" si="42"/>
        <v>0</v>
      </c>
      <c r="CH52" s="47">
        <f t="shared" si="42"/>
        <v>0</v>
      </c>
      <c r="CI52" s="47">
        <f t="shared" si="42"/>
        <v>0</v>
      </c>
      <c r="CJ52" s="48">
        <f t="shared" si="42"/>
        <v>0</v>
      </c>
      <c r="CK52" s="47">
        <f t="shared" si="42"/>
        <v>0</v>
      </c>
      <c r="CL52" s="47">
        <f t="shared" si="42"/>
        <v>0</v>
      </c>
      <c r="CM52" s="47">
        <f t="shared" si="42"/>
        <v>0</v>
      </c>
      <c r="CN52" s="47">
        <f t="shared" si="42"/>
        <v>0</v>
      </c>
      <c r="CO52" s="47">
        <f t="shared" si="42"/>
        <v>0</v>
      </c>
      <c r="CP52" s="47">
        <f t="shared" si="42"/>
        <v>0</v>
      </c>
      <c r="CQ52" s="47">
        <f t="shared" si="42"/>
        <v>0</v>
      </c>
      <c r="CR52" s="47">
        <f t="shared" si="42"/>
        <v>0</v>
      </c>
      <c r="CS52" s="47">
        <f t="shared" si="42"/>
        <v>0</v>
      </c>
      <c r="CT52" s="47">
        <f t="shared" si="42"/>
        <v>0</v>
      </c>
      <c r="CU52" s="47">
        <f t="shared" si="42"/>
        <v>0</v>
      </c>
      <c r="CV52" s="48">
        <f t="shared" si="42"/>
        <v>0</v>
      </c>
      <c r="CW52" s="47">
        <f t="shared" si="42"/>
        <v>0</v>
      </c>
      <c r="CX52" s="47">
        <f t="shared" si="42"/>
        <v>0</v>
      </c>
      <c r="CY52" s="47">
        <f t="shared" si="42"/>
        <v>0</v>
      </c>
      <c r="CZ52" s="47">
        <f t="shared" si="42"/>
        <v>0</v>
      </c>
      <c r="DA52" s="47">
        <f t="shared" si="42"/>
        <v>0</v>
      </c>
      <c r="DB52" s="47">
        <f t="shared" si="42"/>
        <v>0</v>
      </c>
      <c r="DC52" s="47">
        <f t="shared" si="42"/>
        <v>0</v>
      </c>
      <c r="DD52" s="47">
        <f t="shared" si="42"/>
        <v>0</v>
      </c>
      <c r="DE52" s="47">
        <f t="shared" si="42"/>
        <v>0</v>
      </c>
      <c r="DF52" s="47">
        <f t="shared" si="42"/>
        <v>0</v>
      </c>
      <c r="DG52" s="47">
        <f t="shared" si="42"/>
        <v>0</v>
      </c>
      <c r="DH52" s="48">
        <f t="shared" si="42"/>
        <v>0</v>
      </c>
      <c r="DI52" s="47">
        <f t="shared" si="42"/>
        <v>0</v>
      </c>
      <c r="DJ52" s="47">
        <f t="shared" si="42"/>
        <v>0</v>
      </c>
      <c r="DK52" s="47">
        <f t="shared" si="42"/>
        <v>0</v>
      </c>
      <c r="DL52" s="47">
        <f t="shared" si="42"/>
        <v>0</v>
      </c>
      <c r="DM52" s="47">
        <f t="shared" si="42"/>
        <v>0</v>
      </c>
      <c r="DN52" s="47">
        <f t="shared" si="42"/>
        <v>0</v>
      </c>
      <c r="DO52" s="47">
        <f t="shared" si="42"/>
        <v>0</v>
      </c>
      <c r="DP52" s="47">
        <f t="shared" si="42"/>
        <v>0</v>
      </c>
      <c r="DQ52" s="47">
        <f t="shared" si="42"/>
        <v>0</v>
      </c>
      <c r="DR52" s="47">
        <f t="shared" si="42"/>
        <v>0</v>
      </c>
      <c r="DS52" s="47">
        <f t="shared" si="42"/>
        <v>0</v>
      </c>
      <c r="DT52" s="47">
        <f t="shared" si="42"/>
        <v>0</v>
      </c>
      <c r="DU52" s="49">
        <f t="shared" si="35"/>
        <v>124.34400000000002</v>
      </c>
      <c r="DV52" s="50">
        <f t="shared" si="35"/>
        <v>217.60199999999998</v>
      </c>
      <c r="DW52" s="50">
        <f t="shared" si="35"/>
        <v>93.258000000000024</v>
      </c>
      <c r="DX52" s="50">
        <f t="shared" si="35"/>
        <v>0</v>
      </c>
      <c r="DY52" s="50">
        <f t="shared" si="35"/>
        <v>0</v>
      </c>
      <c r="DZ52" s="50">
        <f t="shared" si="35"/>
        <v>0</v>
      </c>
      <c r="EA52" s="50">
        <f t="shared" si="35"/>
        <v>0</v>
      </c>
      <c r="EB52" s="50">
        <f t="shared" si="35"/>
        <v>0</v>
      </c>
      <c r="EC52" s="50">
        <f t="shared" si="35"/>
        <v>0</v>
      </c>
      <c r="ED52" s="51">
        <f t="shared" si="35"/>
        <v>0</v>
      </c>
    </row>
    <row r="53" spans="2:134">
      <c r="B53" s="213" t="s">
        <v>13</v>
      </c>
      <c r="C53" s="237"/>
      <c r="D53" s="237"/>
      <c r="E53" s="238">
        <f t="shared" ref="E53:BP53" si="43">SUBTOTAL(9,E48:E52)</f>
        <v>0</v>
      </c>
      <c r="F53" s="238">
        <f t="shared" si="43"/>
        <v>0</v>
      </c>
      <c r="G53" s="238">
        <f t="shared" si="43"/>
        <v>0</v>
      </c>
      <c r="H53" s="238">
        <f t="shared" si="43"/>
        <v>34.125</v>
      </c>
      <c r="I53" s="238">
        <f t="shared" si="43"/>
        <v>73.125000000000014</v>
      </c>
      <c r="J53" s="238">
        <f t="shared" si="43"/>
        <v>107.25000000000001</v>
      </c>
      <c r="K53" s="238">
        <f t="shared" si="43"/>
        <v>141.37500000000003</v>
      </c>
      <c r="L53" s="238">
        <f t="shared" si="43"/>
        <v>1533.5488</v>
      </c>
      <c r="M53" s="238">
        <f t="shared" si="43"/>
        <v>1575.5937999999999</v>
      </c>
      <c r="N53" s="238">
        <f t="shared" si="43"/>
        <v>1619.2637999999999</v>
      </c>
      <c r="O53" s="238">
        <f t="shared" si="43"/>
        <v>1662.9338</v>
      </c>
      <c r="P53" s="239">
        <f t="shared" si="43"/>
        <v>1708.2287999999999</v>
      </c>
      <c r="Q53" s="238">
        <f t="shared" si="43"/>
        <v>1757.2684999999999</v>
      </c>
      <c r="R53" s="238">
        <f t="shared" si="43"/>
        <v>1823.0435</v>
      </c>
      <c r="S53" s="238">
        <f t="shared" si="43"/>
        <v>1881.3184999999999</v>
      </c>
      <c r="T53" s="238">
        <f t="shared" si="43"/>
        <v>1942.0934999999999</v>
      </c>
      <c r="U53" s="238">
        <f t="shared" si="43"/>
        <v>2007.8684999999998</v>
      </c>
      <c r="V53" s="238">
        <f t="shared" si="43"/>
        <v>2063.6435000000001</v>
      </c>
      <c r="W53" s="238">
        <f t="shared" si="43"/>
        <v>2124.4184999999998</v>
      </c>
      <c r="X53" s="238">
        <f t="shared" si="43"/>
        <v>2187.6935000000003</v>
      </c>
      <c r="Y53" s="238">
        <f t="shared" si="43"/>
        <v>2243.4684999999999</v>
      </c>
      <c r="Z53" s="238">
        <f t="shared" si="43"/>
        <v>2304.2435</v>
      </c>
      <c r="AA53" s="238">
        <f t="shared" si="43"/>
        <v>2365.0185000000001</v>
      </c>
      <c r="AB53" s="239">
        <f t="shared" si="43"/>
        <v>2425.7935000000007</v>
      </c>
      <c r="AC53" s="238">
        <f t="shared" si="43"/>
        <v>2439.5315000000001</v>
      </c>
      <c r="AD53" s="238">
        <f t="shared" si="43"/>
        <v>2442.0065</v>
      </c>
      <c r="AE53" s="238">
        <f t="shared" si="43"/>
        <v>2444.4814999999999</v>
      </c>
      <c r="AF53" s="238">
        <f t="shared" si="43"/>
        <v>2446.9565000000002</v>
      </c>
      <c r="AG53" s="238">
        <f t="shared" si="43"/>
        <v>2449.4315000000001</v>
      </c>
      <c r="AH53" s="238">
        <f t="shared" si="43"/>
        <v>2451.9065000000001</v>
      </c>
      <c r="AI53" s="238">
        <f t="shared" si="43"/>
        <v>2454.3815</v>
      </c>
      <c r="AJ53" s="238">
        <f t="shared" si="43"/>
        <v>2456.8564999999999</v>
      </c>
      <c r="AK53" s="238">
        <f t="shared" si="43"/>
        <v>2459.3314999999998</v>
      </c>
      <c r="AL53" s="238">
        <f t="shared" si="43"/>
        <v>2461.8065000000001</v>
      </c>
      <c r="AM53" s="238">
        <f t="shared" si="43"/>
        <v>2464.2815000000001</v>
      </c>
      <c r="AN53" s="239">
        <f t="shared" si="43"/>
        <v>2466.7565</v>
      </c>
      <c r="AO53" s="238">
        <f t="shared" si="43"/>
        <v>2458.9850000000001</v>
      </c>
      <c r="AP53" s="238">
        <f t="shared" si="43"/>
        <v>2458.9850000000001</v>
      </c>
      <c r="AQ53" s="238">
        <f t="shared" si="43"/>
        <v>2458.9850000000001</v>
      </c>
      <c r="AR53" s="238">
        <f t="shared" si="43"/>
        <v>2458.9850000000001</v>
      </c>
      <c r="AS53" s="238">
        <f t="shared" si="43"/>
        <v>2458.9850000000001</v>
      </c>
      <c r="AT53" s="238">
        <f t="shared" si="43"/>
        <v>2458.9850000000001</v>
      </c>
      <c r="AU53" s="238">
        <f t="shared" si="43"/>
        <v>2458.9850000000001</v>
      </c>
      <c r="AV53" s="238">
        <f t="shared" si="43"/>
        <v>2458.9850000000001</v>
      </c>
      <c r="AW53" s="238">
        <f t="shared" si="43"/>
        <v>2458.9850000000001</v>
      </c>
      <c r="AX53" s="238">
        <f t="shared" si="43"/>
        <v>2458.9850000000001</v>
      </c>
      <c r="AY53" s="238">
        <f t="shared" si="43"/>
        <v>2458.9850000000001</v>
      </c>
      <c r="AZ53" s="239">
        <f t="shared" si="43"/>
        <v>2458.9850000000001</v>
      </c>
      <c r="BA53" s="238">
        <f t="shared" si="43"/>
        <v>2458.9850000000001</v>
      </c>
      <c r="BB53" s="238">
        <f t="shared" si="43"/>
        <v>2458.9850000000001</v>
      </c>
      <c r="BC53" s="238">
        <f t="shared" si="43"/>
        <v>2458.9850000000001</v>
      </c>
      <c r="BD53" s="238">
        <f t="shared" si="43"/>
        <v>2458.9850000000001</v>
      </c>
      <c r="BE53" s="238">
        <f t="shared" si="43"/>
        <v>2458.9850000000001</v>
      </c>
      <c r="BF53" s="238">
        <f t="shared" si="43"/>
        <v>2458.9850000000001</v>
      </c>
      <c r="BG53" s="238">
        <f t="shared" si="43"/>
        <v>2458.9850000000001</v>
      </c>
      <c r="BH53" s="238">
        <f t="shared" si="43"/>
        <v>2458.9850000000001</v>
      </c>
      <c r="BI53" s="238">
        <f t="shared" si="43"/>
        <v>2458.9850000000001</v>
      </c>
      <c r="BJ53" s="238">
        <f t="shared" si="43"/>
        <v>2458.9850000000001</v>
      </c>
      <c r="BK53" s="238">
        <f t="shared" si="43"/>
        <v>2458.9850000000001</v>
      </c>
      <c r="BL53" s="239">
        <f t="shared" si="43"/>
        <v>2458.9850000000001</v>
      </c>
      <c r="BM53" s="238">
        <f t="shared" si="43"/>
        <v>2458.9850000000001</v>
      </c>
      <c r="BN53" s="238">
        <f t="shared" si="43"/>
        <v>2458.9850000000001</v>
      </c>
      <c r="BO53" s="238">
        <f t="shared" si="43"/>
        <v>2458.9850000000001</v>
      </c>
      <c r="BP53" s="238">
        <f t="shared" si="43"/>
        <v>2458.9850000000001</v>
      </c>
      <c r="BQ53" s="238">
        <f t="shared" ref="BQ53:EB53" si="44">SUBTOTAL(9,BQ48:BQ52)</f>
        <v>2458.9850000000001</v>
      </c>
      <c r="BR53" s="238">
        <f t="shared" si="44"/>
        <v>2458.9850000000001</v>
      </c>
      <c r="BS53" s="238">
        <f t="shared" si="44"/>
        <v>2458.9850000000001</v>
      </c>
      <c r="BT53" s="238">
        <f t="shared" si="44"/>
        <v>2458.9850000000001</v>
      </c>
      <c r="BU53" s="238">
        <f t="shared" si="44"/>
        <v>2458.9850000000001</v>
      </c>
      <c r="BV53" s="238">
        <f t="shared" si="44"/>
        <v>2458.9850000000001</v>
      </c>
      <c r="BW53" s="238">
        <f t="shared" si="44"/>
        <v>2458.9850000000001</v>
      </c>
      <c r="BX53" s="239">
        <f t="shared" si="44"/>
        <v>2458.9850000000001</v>
      </c>
      <c r="BY53" s="238">
        <f t="shared" si="44"/>
        <v>2458.9850000000001</v>
      </c>
      <c r="BZ53" s="238">
        <f t="shared" si="44"/>
        <v>2458.9850000000001</v>
      </c>
      <c r="CA53" s="238">
        <f t="shared" si="44"/>
        <v>2458.9850000000001</v>
      </c>
      <c r="CB53" s="238">
        <f t="shared" si="44"/>
        <v>2458.9850000000001</v>
      </c>
      <c r="CC53" s="238">
        <f t="shared" si="44"/>
        <v>2458.9850000000001</v>
      </c>
      <c r="CD53" s="238">
        <f t="shared" si="44"/>
        <v>2458.9850000000001</v>
      </c>
      <c r="CE53" s="238">
        <f t="shared" si="44"/>
        <v>2458.9850000000001</v>
      </c>
      <c r="CF53" s="238">
        <f t="shared" si="44"/>
        <v>2458.9850000000001</v>
      </c>
      <c r="CG53" s="238">
        <f t="shared" si="44"/>
        <v>2458.9850000000001</v>
      </c>
      <c r="CH53" s="238">
        <f t="shared" si="44"/>
        <v>2458.9850000000001</v>
      </c>
      <c r="CI53" s="238">
        <f t="shared" si="44"/>
        <v>2458.9850000000001</v>
      </c>
      <c r="CJ53" s="239">
        <f t="shared" si="44"/>
        <v>2458.9850000000001</v>
      </c>
      <c r="CK53" s="238">
        <f t="shared" si="44"/>
        <v>2458.9850000000001</v>
      </c>
      <c r="CL53" s="238">
        <f t="shared" si="44"/>
        <v>2458.9850000000001</v>
      </c>
      <c r="CM53" s="238">
        <f t="shared" si="44"/>
        <v>2458.9850000000001</v>
      </c>
      <c r="CN53" s="238">
        <f t="shared" si="44"/>
        <v>2458.9850000000001</v>
      </c>
      <c r="CO53" s="238">
        <f t="shared" si="44"/>
        <v>2458.9850000000001</v>
      </c>
      <c r="CP53" s="238">
        <f t="shared" si="44"/>
        <v>2458.9850000000001</v>
      </c>
      <c r="CQ53" s="238">
        <f t="shared" si="44"/>
        <v>2458.9850000000001</v>
      </c>
      <c r="CR53" s="238">
        <f t="shared" si="44"/>
        <v>2458.9850000000001</v>
      </c>
      <c r="CS53" s="238">
        <f t="shared" si="44"/>
        <v>2458.9850000000001</v>
      </c>
      <c r="CT53" s="238">
        <f t="shared" si="44"/>
        <v>2458.9850000000001</v>
      </c>
      <c r="CU53" s="238">
        <f t="shared" si="44"/>
        <v>2458.9850000000001</v>
      </c>
      <c r="CV53" s="239">
        <f t="shared" si="44"/>
        <v>2458.9850000000001</v>
      </c>
      <c r="CW53" s="238">
        <f t="shared" si="44"/>
        <v>2458.9850000000001</v>
      </c>
      <c r="CX53" s="238">
        <f t="shared" si="44"/>
        <v>2458.9850000000001</v>
      </c>
      <c r="CY53" s="238">
        <f t="shared" si="44"/>
        <v>2458.9850000000001</v>
      </c>
      <c r="CZ53" s="238">
        <f t="shared" si="44"/>
        <v>2458.9850000000001</v>
      </c>
      <c r="DA53" s="238">
        <f t="shared" si="44"/>
        <v>2458.9850000000001</v>
      </c>
      <c r="DB53" s="238">
        <f t="shared" si="44"/>
        <v>2458.9850000000001</v>
      </c>
      <c r="DC53" s="238">
        <f t="shared" si="44"/>
        <v>2458.9850000000001</v>
      </c>
      <c r="DD53" s="238">
        <f t="shared" si="44"/>
        <v>2458.9850000000001</v>
      </c>
      <c r="DE53" s="238">
        <f t="shared" si="44"/>
        <v>2458.9850000000001</v>
      </c>
      <c r="DF53" s="238">
        <f t="shared" si="44"/>
        <v>2458.9850000000001</v>
      </c>
      <c r="DG53" s="238">
        <f t="shared" si="44"/>
        <v>2458.9850000000001</v>
      </c>
      <c r="DH53" s="239">
        <f t="shared" si="44"/>
        <v>2458.9850000000001</v>
      </c>
      <c r="DI53" s="238">
        <f t="shared" si="44"/>
        <v>2458.9850000000001</v>
      </c>
      <c r="DJ53" s="238">
        <f t="shared" si="44"/>
        <v>2458.9850000000001</v>
      </c>
      <c r="DK53" s="238">
        <f t="shared" si="44"/>
        <v>2458.9850000000001</v>
      </c>
      <c r="DL53" s="238">
        <f t="shared" si="44"/>
        <v>2458.9850000000001</v>
      </c>
      <c r="DM53" s="238">
        <f t="shared" si="44"/>
        <v>2458.9850000000001</v>
      </c>
      <c r="DN53" s="238">
        <f t="shared" si="44"/>
        <v>2458.9850000000001</v>
      </c>
      <c r="DO53" s="238">
        <f t="shared" si="44"/>
        <v>2458.9850000000001</v>
      </c>
      <c r="DP53" s="238">
        <f t="shared" si="44"/>
        <v>2458.9850000000001</v>
      </c>
      <c r="DQ53" s="238">
        <f t="shared" si="44"/>
        <v>2458.9850000000001</v>
      </c>
      <c r="DR53" s="238">
        <f t="shared" si="44"/>
        <v>2458.9850000000001</v>
      </c>
      <c r="DS53" s="238">
        <f t="shared" si="44"/>
        <v>2458.9850000000001</v>
      </c>
      <c r="DT53" s="238">
        <f t="shared" si="44"/>
        <v>2458.9850000000001</v>
      </c>
      <c r="DU53" s="240">
        <f t="shared" si="44"/>
        <v>8455.4439999999977</v>
      </c>
      <c r="DV53" s="241">
        <f t="shared" si="44"/>
        <v>25125.871999999999</v>
      </c>
      <c r="DW53" s="241">
        <f t="shared" si="44"/>
        <v>29437.727999999999</v>
      </c>
      <c r="DX53" s="241">
        <f t="shared" si="44"/>
        <v>29507.819999999996</v>
      </c>
      <c r="DY53" s="241">
        <f t="shared" si="44"/>
        <v>29507.819999999996</v>
      </c>
      <c r="DZ53" s="241">
        <f t="shared" si="44"/>
        <v>29507.819999999996</v>
      </c>
      <c r="EA53" s="241">
        <f t="shared" si="44"/>
        <v>29507.819999999996</v>
      </c>
      <c r="EB53" s="241">
        <f t="shared" si="44"/>
        <v>29507.819999999996</v>
      </c>
      <c r="EC53" s="241">
        <f t="shared" ref="EC53" si="45">SUBTOTAL(9,EC48:EC52)</f>
        <v>29507.819999999996</v>
      </c>
      <c r="ED53" s="242">
        <f>SUBTOTAL(9,ED48:ED52)</f>
        <v>29507.819999999996</v>
      </c>
    </row>
    <row r="54" spans="2:134" s="23" customFormat="1">
      <c r="B54" s="52" t="s">
        <v>14</v>
      </c>
      <c r="E54" s="93">
        <f t="shared" ref="E54:BP54" si="46">E46-E53</f>
        <v>0</v>
      </c>
      <c r="F54" s="93">
        <f t="shared" si="46"/>
        <v>0</v>
      </c>
      <c r="G54" s="93">
        <f t="shared" si="46"/>
        <v>0</v>
      </c>
      <c r="H54" s="93">
        <f t="shared" si="46"/>
        <v>-34.125</v>
      </c>
      <c r="I54" s="93">
        <f t="shared" si="46"/>
        <v>-73.125000000000014</v>
      </c>
      <c r="J54" s="93">
        <f t="shared" si="46"/>
        <v>-107.25000000000001</v>
      </c>
      <c r="K54" s="93">
        <f t="shared" si="46"/>
        <v>-141.37500000000003</v>
      </c>
      <c r="L54" s="93">
        <f t="shared" si="46"/>
        <v>-1368.4384</v>
      </c>
      <c r="M54" s="93">
        <f t="shared" si="46"/>
        <v>-1245.3729999999998</v>
      </c>
      <c r="N54" s="93">
        <f t="shared" si="46"/>
        <v>-1123.9325999999999</v>
      </c>
      <c r="O54" s="93">
        <f t="shared" si="46"/>
        <v>-1002.4921999999999</v>
      </c>
      <c r="P54" s="94">
        <f t="shared" si="46"/>
        <v>-882.67679999999973</v>
      </c>
      <c r="Q54" s="93">
        <f t="shared" si="46"/>
        <v>-811.32349999999997</v>
      </c>
      <c r="R54" s="93">
        <f t="shared" si="46"/>
        <v>-756.70550000000003</v>
      </c>
      <c r="S54" s="93">
        <f t="shared" si="46"/>
        <v>-694.58750000000009</v>
      </c>
      <c r="T54" s="93">
        <f t="shared" si="46"/>
        <v>-634.96950000000015</v>
      </c>
      <c r="U54" s="93">
        <f t="shared" si="46"/>
        <v>-580.35149999999999</v>
      </c>
      <c r="V54" s="93">
        <f t="shared" si="46"/>
        <v>-515.73350000000028</v>
      </c>
      <c r="W54" s="93">
        <f t="shared" si="46"/>
        <v>-456.11549999999988</v>
      </c>
      <c r="X54" s="93">
        <f t="shared" si="46"/>
        <v>-398.9975000000004</v>
      </c>
      <c r="Y54" s="93">
        <f t="shared" si="46"/>
        <v>-334.37950000000046</v>
      </c>
      <c r="Z54" s="93">
        <f t="shared" si="46"/>
        <v>-274.76150000000052</v>
      </c>
      <c r="AA54" s="93">
        <f t="shared" si="46"/>
        <v>-215.14350000000104</v>
      </c>
      <c r="AB54" s="94">
        <f t="shared" si="46"/>
        <v>-155.52550000000156</v>
      </c>
      <c r="AC54" s="93">
        <f t="shared" si="46"/>
        <v>-117.66650000000072</v>
      </c>
      <c r="AD54" s="93">
        <f t="shared" si="46"/>
        <v>-68.544500000000426</v>
      </c>
      <c r="AE54" s="93">
        <f t="shared" si="46"/>
        <v>-19.422500000000582</v>
      </c>
      <c r="AF54" s="93">
        <f t="shared" si="46"/>
        <v>29.699499999998807</v>
      </c>
      <c r="AG54" s="93">
        <f t="shared" si="46"/>
        <v>78.821499999999105</v>
      </c>
      <c r="AH54" s="93">
        <f t="shared" si="46"/>
        <v>127.94349999999895</v>
      </c>
      <c r="AI54" s="93">
        <f t="shared" si="46"/>
        <v>177.06549999999879</v>
      </c>
      <c r="AJ54" s="93">
        <f t="shared" si="46"/>
        <v>226.18749999999864</v>
      </c>
      <c r="AK54" s="93">
        <f t="shared" si="46"/>
        <v>275.30949999999848</v>
      </c>
      <c r="AL54" s="93">
        <f t="shared" si="46"/>
        <v>324.43149999999787</v>
      </c>
      <c r="AM54" s="93">
        <f t="shared" si="46"/>
        <v>373.55349999999771</v>
      </c>
      <c r="AN54" s="94">
        <f t="shared" si="46"/>
        <v>422.67549999999756</v>
      </c>
      <c r="AO54" s="93">
        <f t="shared" si="46"/>
        <v>430.44699999999739</v>
      </c>
      <c r="AP54" s="93">
        <f t="shared" si="46"/>
        <v>430.44699999999739</v>
      </c>
      <c r="AQ54" s="93">
        <f t="shared" si="46"/>
        <v>430.44699999999739</v>
      </c>
      <c r="AR54" s="93">
        <f t="shared" si="46"/>
        <v>430.44699999999739</v>
      </c>
      <c r="AS54" s="93">
        <f t="shared" si="46"/>
        <v>430.44699999999739</v>
      </c>
      <c r="AT54" s="93">
        <f t="shared" si="46"/>
        <v>430.44699999999739</v>
      </c>
      <c r="AU54" s="93">
        <f t="shared" si="46"/>
        <v>430.44699999999739</v>
      </c>
      <c r="AV54" s="93">
        <f t="shared" si="46"/>
        <v>430.44699999999739</v>
      </c>
      <c r="AW54" s="93">
        <f t="shared" si="46"/>
        <v>430.44699999999739</v>
      </c>
      <c r="AX54" s="93">
        <f t="shared" si="46"/>
        <v>430.44699999999739</v>
      </c>
      <c r="AY54" s="93">
        <f t="shared" si="46"/>
        <v>430.44699999999739</v>
      </c>
      <c r="AZ54" s="94">
        <f t="shared" si="46"/>
        <v>430.44699999999739</v>
      </c>
      <c r="BA54" s="93">
        <f t="shared" si="46"/>
        <v>430.44699999999739</v>
      </c>
      <c r="BB54" s="93">
        <f t="shared" si="46"/>
        <v>430.44699999999739</v>
      </c>
      <c r="BC54" s="93">
        <f t="shared" si="46"/>
        <v>430.44699999999739</v>
      </c>
      <c r="BD54" s="93">
        <f t="shared" si="46"/>
        <v>430.44699999999739</v>
      </c>
      <c r="BE54" s="93">
        <f t="shared" si="46"/>
        <v>430.44699999999739</v>
      </c>
      <c r="BF54" s="93">
        <f t="shared" si="46"/>
        <v>430.44699999999739</v>
      </c>
      <c r="BG54" s="93">
        <f t="shared" si="46"/>
        <v>430.44699999999739</v>
      </c>
      <c r="BH54" s="93">
        <f t="shared" si="46"/>
        <v>430.44699999999739</v>
      </c>
      <c r="BI54" s="93">
        <f t="shared" si="46"/>
        <v>430.44699999999739</v>
      </c>
      <c r="BJ54" s="93">
        <f t="shared" si="46"/>
        <v>430.44699999999739</v>
      </c>
      <c r="BK54" s="93">
        <f t="shared" si="46"/>
        <v>430.44699999999739</v>
      </c>
      <c r="BL54" s="94">
        <f t="shared" si="46"/>
        <v>430.44699999999739</v>
      </c>
      <c r="BM54" s="93">
        <f t="shared" si="46"/>
        <v>430.44699999999739</v>
      </c>
      <c r="BN54" s="93">
        <f t="shared" si="46"/>
        <v>430.44699999999739</v>
      </c>
      <c r="BO54" s="93">
        <f t="shared" si="46"/>
        <v>430.44699999999739</v>
      </c>
      <c r="BP54" s="93">
        <f t="shared" si="46"/>
        <v>430.44699999999739</v>
      </c>
      <c r="BQ54" s="93">
        <f t="shared" ref="BQ54:EB54" si="47">BQ46-BQ53</f>
        <v>430.44699999999739</v>
      </c>
      <c r="BR54" s="93">
        <f t="shared" si="47"/>
        <v>430.44699999999739</v>
      </c>
      <c r="BS54" s="93">
        <f t="shared" si="47"/>
        <v>430.44699999999739</v>
      </c>
      <c r="BT54" s="93">
        <f t="shared" si="47"/>
        <v>430.44699999999739</v>
      </c>
      <c r="BU54" s="93">
        <f t="shared" si="47"/>
        <v>430.44699999999739</v>
      </c>
      <c r="BV54" s="93">
        <f t="shared" si="47"/>
        <v>430.44699999999739</v>
      </c>
      <c r="BW54" s="93">
        <f t="shared" si="47"/>
        <v>430.44699999999739</v>
      </c>
      <c r="BX54" s="94">
        <f t="shared" si="47"/>
        <v>430.44699999999739</v>
      </c>
      <c r="BY54" s="93">
        <f t="shared" si="47"/>
        <v>430.44699999999739</v>
      </c>
      <c r="BZ54" s="93">
        <f t="shared" si="47"/>
        <v>430.44699999999739</v>
      </c>
      <c r="CA54" s="93">
        <f t="shared" si="47"/>
        <v>430.44699999999739</v>
      </c>
      <c r="CB54" s="93">
        <f t="shared" si="47"/>
        <v>430.44699999999739</v>
      </c>
      <c r="CC54" s="93">
        <f t="shared" si="47"/>
        <v>430.44699999999739</v>
      </c>
      <c r="CD54" s="93">
        <f t="shared" si="47"/>
        <v>430.44699999999739</v>
      </c>
      <c r="CE54" s="93">
        <f t="shared" si="47"/>
        <v>430.44699999999739</v>
      </c>
      <c r="CF54" s="93">
        <f t="shared" si="47"/>
        <v>430.44699999999739</v>
      </c>
      <c r="CG54" s="93">
        <f t="shared" si="47"/>
        <v>430.44699999999739</v>
      </c>
      <c r="CH54" s="93">
        <f t="shared" si="47"/>
        <v>430.44699999999739</v>
      </c>
      <c r="CI54" s="93">
        <f t="shared" si="47"/>
        <v>430.44699999999739</v>
      </c>
      <c r="CJ54" s="94">
        <f t="shared" si="47"/>
        <v>430.44699999999739</v>
      </c>
      <c r="CK54" s="93">
        <f t="shared" si="47"/>
        <v>430.44699999999739</v>
      </c>
      <c r="CL54" s="93">
        <f t="shared" si="47"/>
        <v>430.44699999999739</v>
      </c>
      <c r="CM54" s="93">
        <f t="shared" si="47"/>
        <v>430.44699999999739</v>
      </c>
      <c r="CN54" s="93">
        <f t="shared" si="47"/>
        <v>430.44699999999739</v>
      </c>
      <c r="CO54" s="93">
        <f t="shared" si="47"/>
        <v>430.44699999999739</v>
      </c>
      <c r="CP54" s="93">
        <f t="shared" si="47"/>
        <v>430.44699999999739</v>
      </c>
      <c r="CQ54" s="93">
        <f t="shared" si="47"/>
        <v>430.44699999999739</v>
      </c>
      <c r="CR54" s="93">
        <f t="shared" si="47"/>
        <v>430.44699999999739</v>
      </c>
      <c r="CS54" s="93">
        <f t="shared" si="47"/>
        <v>430.44699999999739</v>
      </c>
      <c r="CT54" s="93">
        <f t="shared" si="47"/>
        <v>430.44699999999739</v>
      </c>
      <c r="CU54" s="93">
        <f t="shared" si="47"/>
        <v>430.44699999999739</v>
      </c>
      <c r="CV54" s="94">
        <f t="shared" si="47"/>
        <v>430.44699999999739</v>
      </c>
      <c r="CW54" s="93">
        <f t="shared" si="47"/>
        <v>430.44699999999739</v>
      </c>
      <c r="CX54" s="93">
        <f t="shared" si="47"/>
        <v>430.44699999999739</v>
      </c>
      <c r="CY54" s="93">
        <f t="shared" si="47"/>
        <v>430.44699999999739</v>
      </c>
      <c r="CZ54" s="93">
        <f t="shared" si="47"/>
        <v>430.44699999999739</v>
      </c>
      <c r="DA54" s="93">
        <f t="shared" si="47"/>
        <v>430.44699999999739</v>
      </c>
      <c r="DB54" s="93">
        <f t="shared" si="47"/>
        <v>430.44699999999739</v>
      </c>
      <c r="DC54" s="93">
        <f t="shared" si="47"/>
        <v>430.44699999999739</v>
      </c>
      <c r="DD54" s="93">
        <f t="shared" si="47"/>
        <v>430.44699999999739</v>
      </c>
      <c r="DE54" s="93">
        <f t="shared" si="47"/>
        <v>430.44699999999739</v>
      </c>
      <c r="DF54" s="93">
        <f t="shared" si="47"/>
        <v>430.44699999999739</v>
      </c>
      <c r="DG54" s="93">
        <f t="shared" si="47"/>
        <v>430.44699999999739</v>
      </c>
      <c r="DH54" s="94">
        <f t="shared" si="47"/>
        <v>430.44699999999739</v>
      </c>
      <c r="DI54" s="93">
        <f t="shared" si="47"/>
        <v>430.44699999999739</v>
      </c>
      <c r="DJ54" s="93">
        <f t="shared" si="47"/>
        <v>430.44699999999739</v>
      </c>
      <c r="DK54" s="93">
        <f t="shared" si="47"/>
        <v>430.44699999999739</v>
      </c>
      <c r="DL54" s="93">
        <f t="shared" si="47"/>
        <v>430.44699999999739</v>
      </c>
      <c r="DM54" s="93">
        <f t="shared" si="47"/>
        <v>430.44699999999739</v>
      </c>
      <c r="DN54" s="93">
        <f t="shared" si="47"/>
        <v>430.44699999999739</v>
      </c>
      <c r="DO54" s="93">
        <f t="shared" si="47"/>
        <v>430.44699999999739</v>
      </c>
      <c r="DP54" s="93">
        <f t="shared" si="47"/>
        <v>430.44699999999739</v>
      </c>
      <c r="DQ54" s="93">
        <f t="shared" si="47"/>
        <v>430.44699999999739</v>
      </c>
      <c r="DR54" s="93">
        <f t="shared" si="47"/>
        <v>430.44699999999739</v>
      </c>
      <c r="DS54" s="93">
        <f t="shared" si="47"/>
        <v>430.44699999999739</v>
      </c>
      <c r="DT54" s="93">
        <f t="shared" si="47"/>
        <v>430.44699999999739</v>
      </c>
      <c r="DU54" s="233">
        <f t="shared" si="47"/>
        <v>-5978.7879999999968</v>
      </c>
      <c r="DV54" s="96">
        <f t="shared" si="47"/>
        <v>-5828.594000000001</v>
      </c>
      <c r="DW54" s="96">
        <f t="shared" si="47"/>
        <v>1830.0539999999855</v>
      </c>
      <c r="DX54" s="96">
        <f t="shared" si="47"/>
        <v>5165.3639999999687</v>
      </c>
      <c r="DY54" s="96">
        <f t="shared" si="47"/>
        <v>5165.3639999999687</v>
      </c>
      <c r="DZ54" s="96">
        <f t="shared" si="47"/>
        <v>5165.3639999999687</v>
      </c>
      <c r="EA54" s="96">
        <f t="shared" si="47"/>
        <v>5165.3639999999687</v>
      </c>
      <c r="EB54" s="96">
        <f t="shared" si="47"/>
        <v>5165.3639999999687</v>
      </c>
      <c r="EC54" s="96">
        <f t="shared" ref="EC54" si="48">EC46-EC53</f>
        <v>5165.3639999999687</v>
      </c>
      <c r="ED54" s="170">
        <f>ED46-ED53</f>
        <v>5165.3639999999687</v>
      </c>
    </row>
    <row r="55" spans="2:134" s="23" customFormat="1">
      <c r="B55" s="52" t="s">
        <v>36</v>
      </c>
      <c r="E55" s="243">
        <f t="shared" ref="E55:BP55" si="49">IF(ABS(IFERROR((E54/E$46),1))&gt;5,"n/m",IFERROR((E54/E$46),1))</f>
        <v>1</v>
      </c>
      <c r="F55" s="243">
        <f t="shared" si="49"/>
        <v>1</v>
      </c>
      <c r="G55" s="243">
        <f t="shared" si="49"/>
        <v>1</v>
      </c>
      <c r="H55" s="243">
        <f t="shared" si="49"/>
        <v>1</v>
      </c>
      <c r="I55" s="243">
        <f t="shared" si="49"/>
        <v>1</v>
      </c>
      <c r="J55" s="243">
        <f t="shared" si="49"/>
        <v>1</v>
      </c>
      <c r="K55" s="243">
        <f t="shared" si="49"/>
        <v>1</v>
      </c>
      <c r="L55" s="243" t="str">
        <f t="shared" si="49"/>
        <v>n/m</v>
      </c>
      <c r="M55" s="243">
        <f t="shared" si="49"/>
        <v>-3.7713342103223044</v>
      </c>
      <c r="N55" s="243">
        <f t="shared" si="49"/>
        <v>-2.269052706552706</v>
      </c>
      <c r="O55" s="243">
        <f t="shared" si="49"/>
        <v>-1.5179119546679067</v>
      </c>
      <c r="P55" s="244">
        <f t="shared" si="49"/>
        <v>-1.0691958834815973</v>
      </c>
      <c r="Q55" s="243">
        <f t="shared" si="49"/>
        <v>-0.85768570054284343</v>
      </c>
      <c r="R55" s="243">
        <f t="shared" si="49"/>
        <v>-0.70963006101254955</v>
      </c>
      <c r="S55" s="243">
        <f t="shared" si="49"/>
        <v>-0.58529481407328221</v>
      </c>
      <c r="T55" s="243">
        <f t="shared" si="49"/>
        <v>-0.48577602430985911</v>
      </c>
      <c r="U55" s="243">
        <f t="shared" si="49"/>
        <v>-0.40654612169242121</v>
      </c>
      <c r="V55" s="243">
        <f t="shared" si="49"/>
        <v>-0.33318054667261038</v>
      </c>
      <c r="W55" s="243">
        <f t="shared" si="49"/>
        <v>-0.27340087502090443</v>
      </c>
      <c r="X55" s="243">
        <f t="shared" si="49"/>
        <v>-0.22306613309360585</v>
      </c>
      <c r="Y55" s="243">
        <f t="shared" si="49"/>
        <v>-0.17515134181800876</v>
      </c>
      <c r="Z55" s="243">
        <f t="shared" si="49"/>
        <v>-0.13538503913806607</v>
      </c>
      <c r="AA55" s="243">
        <f t="shared" si="49"/>
        <v>-0.10007256235827718</v>
      </c>
      <c r="AB55" s="244">
        <f t="shared" si="49"/>
        <v>-6.8505348267253741E-2</v>
      </c>
      <c r="AC55" s="243">
        <f t="shared" si="49"/>
        <v>-5.0677580307210264E-2</v>
      </c>
      <c r="AD55" s="243">
        <f t="shared" si="49"/>
        <v>-2.8879543889896043E-2</v>
      </c>
      <c r="AE55" s="243">
        <f t="shared" si="49"/>
        <v>-8.0090834903400656E-3</v>
      </c>
      <c r="AF55" s="243">
        <f t="shared" si="49"/>
        <v>1.1991774392567565E-2</v>
      </c>
      <c r="AG55" s="243">
        <f t="shared" si="49"/>
        <v>3.1176270729234429E-2</v>
      </c>
      <c r="AH55" s="243">
        <f t="shared" si="49"/>
        <v>4.9593387212434441E-2</v>
      </c>
      <c r="AI55" s="243">
        <f t="shared" si="49"/>
        <v>6.728826383354819E-2</v>
      </c>
      <c r="AJ55" s="243">
        <f t="shared" si="49"/>
        <v>8.4302568276926795E-2</v>
      </c>
      <c r="AK55" s="243">
        <f t="shared" si="49"/>
        <v>0.10067482349602695</v>
      </c>
      <c r="AL55" s="243">
        <f t="shared" si="49"/>
        <v>0.11644069889219733</v>
      </c>
      <c r="AM55" s="243">
        <f t="shared" si="49"/>
        <v>0.13163326972850711</v>
      </c>
      <c r="AN55" s="244">
        <f t="shared" si="49"/>
        <v>0.14628324874923443</v>
      </c>
      <c r="AO55" s="243">
        <f t="shared" si="49"/>
        <v>0.14897287771437354</v>
      </c>
      <c r="AP55" s="243">
        <f t="shared" si="49"/>
        <v>0.14897287771437354</v>
      </c>
      <c r="AQ55" s="243">
        <f t="shared" si="49"/>
        <v>0.14897287771437354</v>
      </c>
      <c r="AR55" s="243">
        <f t="shared" si="49"/>
        <v>0.14897287771437354</v>
      </c>
      <c r="AS55" s="243">
        <f t="shared" si="49"/>
        <v>0.14897287771437354</v>
      </c>
      <c r="AT55" s="243">
        <f t="shared" si="49"/>
        <v>0.14897287771437354</v>
      </c>
      <c r="AU55" s="243">
        <f t="shared" si="49"/>
        <v>0.14897287771437354</v>
      </c>
      <c r="AV55" s="243">
        <f t="shared" si="49"/>
        <v>0.14897287771437354</v>
      </c>
      <c r="AW55" s="243">
        <f t="shared" si="49"/>
        <v>0.14897287771437354</v>
      </c>
      <c r="AX55" s="243">
        <f t="shared" si="49"/>
        <v>0.14897287771437354</v>
      </c>
      <c r="AY55" s="243">
        <f t="shared" si="49"/>
        <v>0.14897287771437354</v>
      </c>
      <c r="AZ55" s="244">
        <f t="shared" si="49"/>
        <v>0.14897287771437354</v>
      </c>
      <c r="BA55" s="243">
        <f t="shared" si="49"/>
        <v>0.14897287771437354</v>
      </c>
      <c r="BB55" s="243">
        <f t="shared" si="49"/>
        <v>0.14897287771437354</v>
      </c>
      <c r="BC55" s="243">
        <f t="shared" si="49"/>
        <v>0.14897287771437354</v>
      </c>
      <c r="BD55" s="243">
        <f t="shared" si="49"/>
        <v>0.14897287771437354</v>
      </c>
      <c r="BE55" s="243">
        <f t="shared" si="49"/>
        <v>0.14897287771437354</v>
      </c>
      <c r="BF55" s="243">
        <f t="shared" si="49"/>
        <v>0.14897287771437354</v>
      </c>
      <c r="BG55" s="243">
        <f t="shared" si="49"/>
        <v>0.14897287771437354</v>
      </c>
      <c r="BH55" s="243">
        <f t="shared" si="49"/>
        <v>0.14897287771437354</v>
      </c>
      <c r="BI55" s="243">
        <f t="shared" si="49"/>
        <v>0.14897287771437354</v>
      </c>
      <c r="BJ55" s="243">
        <f t="shared" si="49"/>
        <v>0.14897287771437354</v>
      </c>
      <c r="BK55" s="243">
        <f t="shared" si="49"/>
        <v>0.14897287771437354</v>
      </c>
      <c r="BL55" s="244">
        <f t="shared" si="49"/>
        <v>0.14897287771437354</v>
      </c>
      <c r="BM55" s="243">
        <f t="shared" si="49"/>
        <v>0.14897287771437354</v>
      </c>
      <c r="BN55" s="243">
        <f t="shared" si="49"/>
        <v>0.14897287771437354</v>
      </c>
      <c r="BO55" s="243">
        <f t="shared" si="49"/>
        <v>0.14897287771437354</v>
      </c>
      <c r="BP55" s="243">
        <f t="shared" si="49"/>
        <v>0.14897287771437354</v>
      </c>
      <c r="BQ55" s="243">
        <f t="shared" ref="BQ55:DS55" si="50">IF(ABS(IFERROR((BQ54/BQ$46),1))&gt;5,"n/m",IFERROR((BQ54/BQ$46),1))</f>
        <v>0.14897287771437354</v>
      </c>
      <c r="BR55" s="243">
        <f t="shared" si="50"/>
        <v>0.14897287771437354</v>
      </c>
      <c r="BS55" s="243">
        <f t="shared" si="50"/>
        <v>0.14897287771437354</v>
      </c>
      <c r="BT55" s="243">
        <f t="shared" si="50"/>
        <v>0.14897287771437354</v>
      </c>
      <c r="BU55" s="243">
        <f t="shared" si="50"/>
        <v>0.14897287771437354</v>
      </c>
      <c r="BV55" s="243">
        <f t="shared" si="50"/>
        <v>0.14897287771437354</v>
      </c>
      <c r="BW55" s="243">
        <f t="shared" si="50"/>
        <v>0.14897287771437354</v>
      </c>
      <c r="BX55" s="244">
        <f t="shared" si="50"/>
        <v>0.14897287771437354</v>
      </c>
      <c r="BY55" s="243">
        <f t="shared" si="50"/>
        <v>0.14897287771437354</v>
      </c>
      <c r="BZ55" s="243">
        <f t="shared" si="50"/>
        <v>0.14897287771437354</v>
      </c>
      <c r="CA55" s="243">
        <f t="shared" si="50"/>
        <v>0.14897287771437354</v>
      </c>
      <c r="CB55" s="243">
        <f t="shared" si="50"/>
        <v>0.14897287771437354</v>
      </c>
      <c r="CC55" s="243">
        <f t="shared" si="50"/>
        <v>0.14897287771437354</v>
      </c>
      <c r="CD55" s="243">
        <f t="shared" si="50"/>
        <v>0.14897287771437354</v>
      </c>
      <c r="CE55" s="243">
        <f t="shared" si="50"/>
        <v>0.14897287771437354</v>
      </c>
      <c r="CF55" s="243">
        <f t="shared" si="50"/>
        <v>0.14897287771437354</v>
      </c>
      <c r="CG55" s="243">
        <f t="shared" si="50"/>
        <v>0.14897287771437354</v>
      </c>
      <c r="CH55" s="243">
        <f t="shared" si="50"/>
        <v>0.14897287771437354</v>
      </c>
      <c r="CI55" s="243">
        <f t="shared" si="50"/>
        <v>0.14897287771437354</v>
      </c>
      <c r="CJ55" s="244">
        <f t="shared" si="50"/>
        <v>0.14897287771437354</v>
      </c>
      <c r="CK55" s="243">
        <f t="shared" si="50"/>
        <v>0.14897287771437354</v>
      </c>
      <c r="CL55" s="243">
        <f t="shared" si="50"/>
        <v>0.14897287771437354</v>
      </c>
      <c r="CM55" s="243">
        <f t="shared" si="50"/>
        <v>0.14897287771437354</v>
      </c>
      <c r="CN55" s="243">
        <f t="shared" si="50"/>
        <v>0.14897287771437354</v>
      </c>
      <c r="CO55" s="243">
        <f t="shared" si="50"/>
        <v>0.14897287771437354</v>
      </c>
      <c r="CP55" s="243">
        <f t="shared" si="50"/>
        <v>0.14897287771437354</v>
      </c>
      <c r="CQ55" s="243">
        <f t="shared" si="50"/>
        <v>0.14897287771437354</v>
      </c>
      <c r="CR55" s="243">
        <f t="shared" si="50"/>
        <v>0.14897287771437354</v>
      </c>
      <c r="CS55" s="243">
        <f t="shared" si="50"/>
        <v>0.14897287771437354</v>
      </c>
      <c r="CT55" s="243">
        <f t="shared" si="50"/>
        <v>0.14897287771437354</v>
      </c>
      <c r="CU55" s="243">
        <f t="shared" si="50"/>
        <v>0.14897287771437354</v>
      </c>
      <c r="CV55" s="244">
        <f t="shared" si="50"/>
        <v>0.14897287771437354</v>
      </c>
      <c r="CW55" s="243">
        <f t="shared" si="50"/>
        <v>0.14897287771437354</v>
      </c>
      <c r="CX55" s="243">
        <f t="shared" si="50"/>
        <v>0.14897287771437354</v>
      </c>
      <c r="CY55" s="243">
        <f t="shared" si="50"/>
        <v>0.14897287771437354</v>
      </c>
      <c r="CZ55" s="243">
        <f t="shared" si="50"/>
        <v>0.14897287771437354</v>
      </c>
      <c r="DA55" s="243">
        <f t="shared" si="50"/>
        <v>0.14897287771437354</v>
      </c>
      <c r="DB55" s="243">
        <f t="shared" si="50"/>
        <v>0.14897287771437354</v>
      </c>
      <c r="DC55" s="243">
        <f t="shared" si="50"/>
        <v>0.14897287771437354</v>
      </c>
      <c r="DD55" s="243">
        <f t="shared" si="50"/>
        <v>0.14897287771437354</v>
      </c>
      <c r="DE55" s="243">
        <f t="shared" si="50"/>
        <v>0.14897287771437354</v>
      </c>
      <c r="DF55" s="243">
        <f t="shared" si="50"/>
        <v>0.14897287771437354</v>
      </c>
      <c r="DG55" s="243">
        <f t="shared" si="50"/>
        <v>0.14897287771437354</v>
      </c>
      <c r="DH55" s="244">
        <f t="shared" si="50"/>
        <v>0.14897287771437354</v>
      </c>
      <c r="DI55" s="243">
        <f t="shared" si="50"/>
        <v>0.14897287771437354</v>
      </c>
      <c r="DJ55" s="243">
        <f t="shared" si="50"/>
        <v>0.14897287771437354</v>
      </c>
      <c r="DK55" s="243">
        <f t="shared" si="50"/>
        <v>0.14897287771437354</v>
      </c>
      <c r="DL55" s="243">
        <f t="shared" si="50"/>
        <v>0.14897287771437354</v>
      </c>
      <c r="DM55" s="243">
        <f t="shared" si="50"/>
        <v>0.14897287771437354</v>
      </c>
      <c r="DN55" s="243">
        <f t="shared" si="50"/>
        <v>0.14897287771437354</v>
      </c>
      <c r="DO55" s="243">
        <f t="shared" si="50"/>
        <v>0.14897287771437354</v>
      </c>
      <c r="DP55" s="243">
        <f t="shared" si="50"/>
        <v>0.14897287771437354</v>
      </c>
      <c r="DQ55" s="243">
        <f t="shared" si="50"/>
        <v>0.14897287771437354</v>
      </c>
      <c r="DR55" s="243">
        <f t="shared" si="50"/>
        <v>0.14897287771437354</v>
      </c>
      <c r="DS55" s="243">
        <f t="shared" si="50"/>
        <v>0.14897287771437354</v>
      </c>
      <c r="DT55" s="243">
        <f>IF(ABS(IFERROR((DT54/DT$46),1))&gt;5,"n/m",IFERROR((DT54/DT$46),1))</f>
        <v>0.14897287771437354</v>
      </c>
      <c r="DU55" s="245">
        <f t="shared" ref="DU55:ED55" si="51">IF(ABS(IFERROR((DU54/DU$46),1))&gt;5,"n/m",IFERROR((DU54/DU$46),1))</f>
        <v>-2.4140566958027261</v>
      </c>
      <c r="DV55" s="246">
        <f t="shared" si="51"/>
        <v>-0.30204228803668587</v>
      </c>
      <c r="DW55" s="246">
        <f t="shared" si="51"/>
        <v>5.8528423922105714E-2</v>
      </c>
      <c r="DX55" s="246">
        <f t="shared" si="51"/>
        <v>0.14897287771437356</v>
      </c>
      <c r="DY55" s="246">
        <f t="shared" si="51"/>
        <v>0.14897287771437356</v>
      </c>
      <c r="DZ55" s="246">
        <f t="shared" si="51"/>
        <v>0.14897287771437356</v>
      </c>
      <c r="EA55" s="246">
        <f t="shared" si="51"/>
        <v>0.14897287771437356</v>
      </c>
      <c r="EB55" s="246">
        <f t="shared" si="51"/>
        <v>0.14897287771437356</v>
      </c>
      <c r="EC55" s="246">
        <f t="shared" si="51"/>
        <v>0.14897287771437356</v>
      </c>
      <c r="ED55" s="247">
        <f t="shared" si="51"/>
        <v>0.14897287771437356</v>
      </c>
    </row>
    <row r="56" spans="2:134">
      <c r="B56" s="226" t="s">
        <v>37</v>
      </c>
      <c r="E56" s="47"/>
      <c r="F56" s="47"/>
      <c r="G56" s="47"/>
      <c r="H56" s="47"/>
      <c r="I56" s="47"/>
      <c r="J56" s="47"/>
      <c r="K56" s="47"/>
      <c r="L56" s="47"/>
      <c r="M56" s="47"/>
      <c r="N56" s="47"/>
      <c r="O56" s="47"/>
      <c r="P56" s="48"/>
      <c r="Q56" s="47"/>
      <c r="R56" s="47"/>
      <c r="S56" s="47"/>
      <c r="T56" s="47"/>
      <c r="U56" s="47"/>
      <c r="V56" s="47"/>
      <c r="W56" s="47"/>
      <c r="X56" s="47"/>
      <c r="Y56" s="47"/>
      <c r="Z56" s="47"/>
      <c r="AA56" s="47"/>
      <c r="AB56" s="48"/>
      <c r="AC56" s="47"/>
      <c r="AD56" s="47"/>
      <c r="AE56" s="47"/>
      <c r="AF56" s="47"/>
      <c r="AG56" s="47"/>
      <c r="AH56" s="47"/>
      <c r="AI56" s="47"/>
      <c r="AJ56" s="47"/>
      <c r="AK56" s="47"/>
      <c r="AL56" s="47"/>
      <c r="AM56" s="47"/>
      <c r="AN56" s="48"/>
      <c r="AO56" s="47"/>
      <c r="AP56" s="47"/>
      <c r="AQ56" s="47"/>
      <c r="AR56" s="47"/>
      <c r="AS56" s="47"/>
      <c r="AT56" s="47"/>
      <c r="AU56" s="47"/>
      <c r="AV56" s="47"/>
      <c r="AW56" s="47"/>
      <c r="AX56" s="47"/>
      <c r="AY56" s="47"/>
      <c r="AZ56" s="48"/>
      <c r="BA56" s="47"/>
      <c r="BB56" s="47"/>
      <c r="BC56" s="47"/>
      <c r="BD56" s="47"/>
      <c r="BE56" s="47"/>
      <c r="BF56" s="47"/>
      <c r="BG56" s="47"/>
      <c r="BH56" s="47"/>
      <c r="BI56" s="47"/>
      <c r="BJ56" s="47"/>
      <c r="BK56" s="47"/>
      <c r="BL56" s="48"/>
      <c r="BM56" s="47"/>
      <c r="BN56" s="47"/>
      <c r="BO56" s="47"/>
      <c r="BP56" s="47"/>
      <c r="BQ56" s="47"/>
      <c r="BR56" s="47"/>
      <c r="BS56" s="47"/>
      <c r="BT56" s="47"/>
      <c r="BU56" s="47"/>
      <c r="BV56" s="47"/>
      <c r="BW56" s="47"/>
      <c r="BX56" s="48"/>
      <c r="BY56" s="47"/>
      <c r="BZ56" s="47"/>
      <c r="CA56" s="47"/>
      <c r="CB56" s="47"/>
      <c r="CC56" s="47"/>
      <c r="CD56" s="47"/>
      <c r="CE56" s="47"/>
      <c r="CF56" s="47"/>
      <c r="CG56" s="47"/>
      <c r="CH56" s="47"/>
      <c r="CI56" s="47"/>
      <c r="CJ56" s="48"/>
      <c r="CK56" s="47"/>
      <c r="CL56" s="47"/>
      <c r="CM56" s="47"/>
      <c r="CN56" s="47"/>
      <c r="CO56" s="47"/>
      <c r="CP56" s="47"/>
      <c r="CQ56" s="47"/>
      <c r="CR56" s="47"/>
      <c r="CS56" s="47"/>
      <c r="CT56" s="47"/>
      <c r="CU56" s="47"/>
      <c r="CV56" s="48"/>
      <c r="CW56" s="47"/>
      <c r="CX56" s="47"/>
      <c r="CY56" s="47"/>
      <c r="CZ56" s="47"/>
      <c r="DA56" s="47"/>
      <c r="DB56" s="47"/>
      <c r="DC56" s="47"/>
      <c r="DD56" s="47"/>
      <c r="DE56" s="47"/>
      <c r="DF56" s="47"/>
      <c r="DG56" s="47"/>
      <c r="DH56" s="48"/>
      <c r="DI56" s="47"/>
      <c r="DJ56" s="47"/>
      <c r="DK56" s="47"/>
      <c r="DL56" s="47"/>
      <c r="DM56" s="47"/>
      <c r="DN56" s="47"/>
      <c r="DO56" s="47"/>
      <c r="DP56" s="47"/>
      <c r="DQ56" s="47"/>
      <c r="DR56" s="47"/>
      <c r="DS56" s="47"/>
      <c r="DT56" s="47"/>
      <c r="DU56" s="49"/>
      <c r="DV56" s="50"/>
      <c r="DW56" s="50"/>
      <c r="DX56" s="50"/>
      <c r="DY56" s="50"/>
      <c r="DZ56" s="50"/>
      <c r="EA56" s="50"/>
      <c r="EB56" s="50"/>
      <c r="EC56" s="50"/>
      <c r="ED56" s="51"/>
    </row>
    <row r="57" spans="2:134">
      <c r="B57" s="5" t="s">
        <v>38</v>
      </c>
      <c r="D57" s="40">
        <v>1</v>
      </c>
      <c r="E57" s="47">
        <f>$D57*E$33</f>
        <v>0</v>
      </c>
      <c r="F57" s="47">
        <f t="shared" ref="F57:U60" si="52">$D57*F$33</f>
        <v>0</v>
      </c>
      <c r="G57" s="47">
        <f t="shared" si="52"/>
        <v>0</v>
      </c>
      <c r="H57" s="47">
        <f t="shared" si="52"/>
        <v>0</v>
      </c>
      <c r="I57" s="47">
        <f t="shared" si="52"/>
        <v>0</v>
      </c>
      <c r="J57" s="47">
        <f t="shared" si="52"/>
        <v>0</v>
      </c>
      <c r="K57" s="47">
        <f t="shared" si="52"/>
        <v>0</v>
      </c>
      <c r="L57" s="47">
        <f t="shared" si="52"/>
        <v>2.16</v>
      </c>
      <c r="M57" s="47">
        <f t="shared" si="52"/>
        <v>4.32</v>
      </c>
      <c r="N57" s="47">
        <f t="shared" si="52"/>
        <v>6.48</v>
      </c>
      <c r="O57" s="47">
        <f t="shared" si="52"/>
        <v>8.64</v>
      </c>
      <c r="P57" s="48">
        <f t="shared" si="52"/>
        <v>10.8</v>
      </c>
      <c r="Q57" s="47">
        <f t="shared" si="52"/>
        <v>12.375</v>
      </c>
      <c r="R57" s="47">
        <f t="shared" si="52"/>
        <v>13.95</v>
      </c>
      <c r="S57" s="47">
        <f t="shared" si="52"/>
        <v>15.524999999999999</v>
      </c>
      <c r="T57" s="47">
        <f t="shared" si="52"/>
        <v>17.099999999999998</v>
      </c>
      <c r="U57" s="47">
        <f t="shared" si="52"/>
        <v>18.674999999999997</v>
      </c>
      <c r="V57" s="47">
        <f t="shared" ref="V57:AK60" si="53">$D57*V$33</f>
        <v>20.249999999999996</v>
      </c>
      <c r="W57" s="47">
        <f t="shared" si="53"/>
        <v>21.824999999999996</v>
      </c>
      <c r="X57" s="47">
        <f t="shared" si="53"/>
        <v>23.399999999999995</v>
      </c>
      <c r="Y57" s="47">
        <f t="shared" si="53"/>
        <v>24.974999999999994</v>
      </c>
      <c r="Z57" s="47">
        <f t="shared" si="53"/>
        <v>26.549999999999994</v>
      </c>
      <c r="AA57" s="47">
        <f t="shared" si="53"/>
        <v>28.124999999999993</v>
      </c>
      <c r="AB57" s="48">
        <f t="shared" si="53"/>
        <v>29.699999999999992</v>
      </c>
      <c r="AC57" s="47">
        <f t="shared" si="53"/>
        <v>30.374999999999993</v>
      </c>
      <c r="AD57" s="47">
        <f t="shared" si="53"/>
        <v>31.049999999999994</v>
      </c>
      <c r="AE57" s="47">
        <f t="shared" si="53"/>
        <v>31.724999999999994</v>
      </c>
      <c r="AF57" s="47">
        <f t="shared" si="53"/>
        <v>32.399999999999991</v>
      </c>
      <c r="AG57" s="47">
        <f t="shared" si="53"/>
        <v>33.074999999999989</v>
      </c>
      <c r="AH57" s="47">
        <f t="shared" si="53"/>
        <v>33.749999999999986</v>
      </c>
      <c r="AI57" s="47">
        <f t="shared" si="53"/>
        <v>34.424999999999983</v>
      </c>
      <c r="AJ57" s="47">
        <f t="shared" si="53"/>
        <v>35.09999999999998</v>
      </c>
      <c r="AK57" s="47">
        <f t="shared" si="53"/>
        <v>35.774999999999977</v>
      </c>
      <c r="AL57" s="47">
        <f t="shared" ref="AL57:BA60" si="54">$D57*AL$33</f>
        <v>36.449999999999974</v>
      </c>
      <c r="AM57" s="47">
        <f t="shared" si="54"/>
        <v>37.124999999999972</v>
      </c>
      <c r="AN57" s="48">
        <f t="shared" si="54"/>
        <v>37.799999999999969</v>
      </c>
      <c r="AO57" s="47">
        <f t="shared" si="54"/>
        <v>37.799999999999969</v>
      </c>
      <c r="AP57" s="47">
        <f t="shared" si="54"/>
        <v>37.799999999999969</v>
      </c>
      <c r="AQ57" s="47">
        <f t="shared" si="54"/>
        <v>37.799999999999969</v>
      </c>
      <c r="AR57" s="47">
        <f t="shared" si="54"/>
        <v>37.799999999999969</v>
      </c>
      <c r="AS57" s="47">
        <f t="shared" si="54"/>
        <v>37.799999999999969</v>
      </c>
      <c r="AT57" s="47">
        <f t="shared" si="54"/>
        <v>37.799999999999969</v>
      </c>
      <c r="AU57" s="47">
        <f t="shared" si="54"/>
        <v>37.799999999999969</v>
      </c>
      <c r="AV57" s="47">
        <f t="shared" si="54"/>
        <v>37.799999999999969</v>
      </c>
      <c r="AW57" s="47">
        <f t="shared" si="54"/>
        <v>37.799999999999969</v>
      </c>
      <c r="AX57" s="47">
        <f t="shared" si="54"/>
        <v>37.799999999999969</v>
      </c>
      <c r="AY57" s="47">
        <f t="shared" si="54"/>
        <v>37.799999999999969</v>
      </c>
      <c r="AZ57" s="48">
        <f t="shared" si="54"/>
        <v>37.799999999999969</v>
      </c>
      <c r="BA57" s="47">
        <f t="shared" si="54"/>
        <v>37.799999999999969</v>
      </c>
      <c r="BB57" s="47">
        <f t="shared" ref="BB57:BQ60" si="55">$D57*BB$33</f>
        <v>37.799999999999969</v>
      </c>
      <c r="BC57" s="47">
        <f t="shared" si="55"/>
        <v>37.799999999999969</v>
      </c>
      <c r="BD57" s="47">
        <f t="shared" si="55"/>
        <v>37.799999999999969</v>
      </c>
      <c r="BE57" s="47">
        <f t="shared" si="55"/>
        <v>37.799999999999969</v>
      </c>
      <c r="BF57" s="47">
        <f t="shared" si="55"/>
        <v>37.799999999999969</v>
      </c>
      <c r="BG57" s="47">
        <f t="shared" si="55"/>
        <v>37.799999999999969</v>
      </c>
      <c r="BH57" s="47">
        <f t="shared" si="55"/>
        <v>37.799999999999969</v>
      </c>
      <c r="BI57" s="47">
        <f t="shared" si="55"/>
        <v>37.799999999999969</v>
      </c>
      <c r="BJ57" s="47">
        <f t="shared" si="55"/>
        <v>37.799999999999969</v>
      </c>
      <c r="BK57" s="47">
        <f t="shared" si="55"/>
        <v>37.799999999999969</v>
      </c>
      <c r="BL57" s="48">
        <f t="shared" si="55"/>
        <v>37.799999999999969</v>
      </c>
      <c r="BM57" s="47">
        <f t="shared" si="55"/>
        <v>37.799999999999969</v>
      </c>
      <c r="BN57" s="47">
        <f t="shared" si="55"/>
        <v>37.799999999999969</v>
      </c>
      <c r="BO57" s="47">
        <f t="shared" si="55"/>
        <v>37.799999999999969</v>
      </c>
      <c r="BP57" s="47">
        <f t="shared" si="55"/>
        <v>37.799999999999969</v>
      </c>
      <c r="BQ57" s="47">
        <f t="shared" si="55"/>
        <v>37.799999999999969</v>
      </c>
      <c r="BR57" s="47">
        <f t="shared" ref="BR57:CG60" si="56">$D57*BR$33</f>
        <v>37.799999999999969</v>
      </c>
      <c r="BS57" s="47">
        <f t="shared" si="56"/>
        <v>37.799999999999969</v>
      </c>
      <c r="BT57" s="47">
        <f t="shared" si="56"/>
        <v>37.799999999999969</v>
      </c>
      <c r="BU57" s="47">
        <f t="shared" si="56"/>
        <v>37.799999999999969</v>
      </c>
      <c r="BV57" s="47">
        <f t="shared" si="56"/>
        <v>37.799999999999969</v>
      </c>
      <c r="BW57" s="47">
        <f t="shared" si="56"/>
        <v>37.799999999999969</v>
      </c>
      <c r="BX57" s="48">
        <f t="shared" si="56"/>
        <v>37.799999999999969</v>
      </c>
      <c r="BY57" s="47">
        <f t="shared" si="56"/>
        <v>37.799999999999969</v>
      </c>
      <c r="BZ57" s="47">
        <f t="shared" si="56"/>
        <v>37.799999999999969</v>
      </c>
      <c r="CA57" s="47">
        <f t="shared" si="56"/>
        <v>37.799999999999969</v>
      </c>
      <c r="CB57" s="47">
        <f t="shared" si="56"/>
        <v>37.799999999999969</v>
      </c>
      <c r="CC57" s="47">
        <f t="shared" si="56"/>
        <v>37.799999999999969</v>
      </c>
      <c r="CD57" s="47">
        <f t="shared" si="56"/>
        <v>37.799999999999969</v>
      </c>
      <c r="CE57" s="47">
        <f t="shared" si="56"/>
        <v>37.799999999999969</v>
      </c>
      <c r="CF57" s="47">
        <f t="shared" si="56"/>
        <v>37.799999999999969</v>
      </c>
      <c r="CG57" s="47">
        <f t="shared" si="56"/>
        <v>37.799999999999969</v>
      </c>
      <c r="CH57" s="47">
        <f t="shared" ref="CH57:CW60" si="57">$D57*CH$33</f>
        <v>37.799999999999969</v>
      </c>
      <c r="CI57" s="47">
        <f t="shared" si="57"/>
        <v>37.799999999999969</v>
      </c>
      <c r="CJ57" s="48">
        <f t="shared" si="57"/>
        <v>37.799999999999969</v>
      </c>
      <c r="CK57" s="47">
        <f t="shared" si="57"/>
        <v>37.799999999999969</v>
      </c>
      <c r="CL57" s="47">
        <f t="shared" si="57"/>
        <v>37.799999999999969</v>
      </c>
      <c r="CM57" s="47">
        <f t="shared" si="57"/>
        <v>37.799999999999969</v>
      </c>
      <c r="CN57" s="47">
        <f t="shared" si="57"/>
        <v>37.799999999999969</v>
      </c>
      <c r="CO57" s="47">
        <f t="shared" si="57"/>
        <v>37.799999999999969</v>
      </c>
      <c r="CP57" s="47">
        <f t="shared" si="57"/>
        <v>37.799999999999969</v>
      </c>
      <c r="CQ57" s="47">
        <f t="shared" si="57"/>
        <v>37.799999999999969</v>
      </c>
      <c r="CR57" s="47">
        <f t="shared" si="57"/>
        <v>37.799999999999969</v>
      </c>
      <c r="CS57" s="47">
        <f t="shared" si="57"/>
        <v>37.799999999999969</v>
      </c>
      <c r="CT57" s="47">
        <f t="shared" si="57"/>
        <v>37.799999999999969</v>
      </c>
      <c r="CU57" s="47">
        <f t="shared" si="57"/>
        <v>37.799999999999969</v>
      </c>
      <c r="CV57" s="48">
        <f t="shared" si="57"/>
        <v>37.799999999999969</v>
      </c>
      <c r="CW57" s="47">
        <f t="shared" si="57"/>
        <v>37.799999999999969</v>
      </c>
      <c r="CX57" s="47">
        <f t="shared" ref="CX57:DM60" si="58">$D57*CX$33</f>
        <v>37.799999999999969</v>
      </c>
      <c r="CY57" s="47">
        <f t="shared" si="58"/>
        <v>37.799999999999969</v>
      </c>
      <c r="CZ57" s="47">
        <f t="shared" si="58"/>
        <v>37.799999999999969</v>
      </c>
      <c r="DA57" s="47">
        <f t="shared" si="58"/>
        <v>37.799999999999969</v>
      </c>
      <c r="DB57" s="47">
        <f t="shared" si="58"/>
        <v>37.799999999999969</v>
      </c>
      <c r="DC57" s="47">
        <f t="shared" si="58"/>
        <v>37.799999999999969</v>
      </c>
      <c r="DD57" s="47">
        <f t="shared" si="58"/>
        <v>37.799999999999969</v>
      </c>
      <c r="DE57" s="47">
        <f t="shared" si="58"/>
        <v>37.799999999999969</v>
      </c>
      <c r="DF57" s="47">
        <f t="shared" si="58"/>
        <v>37.799999999999969</v>
      </c>
      <c r="DG57" s="47">
        <f t="shared" si="58"/>
        <v>37.799999999999969</v>
      </c>
      <c r="DH57" s="48">
        <f t="shared" si="58"/>
        <v>37.799999999999969</v>
      </c>
      <c r="DI57" s="47">
        <f t="shared" si="58"/>
        <v>37.799999999999969</v>
      </c>
      <c r="DJ57" s="47">
        <f t="shared" si="58"/>
        <v>37.799999999999969</v>
      </c>
      <c r="DK57" s="47">
        <f t="shared" si="58"/>
        <v>37.799999999999969</v>
      </c>
      <c r="DL57" s="47">
        <f t="shared" si="58"/>
        <v>37.799999999999969</v>
      </c>
      <c r="DM57" s="47">
        <f t="shared" si="58"/>
        <v>37.799999999999969</v>
      </c>
      <c r="DN57" s="47">
        <f t="shared" ref="DN57:DT60" si="59">$D57*DN$33</f>
        <v>37.799999999999969</v>
      </c>
      <c r="DO57" s="47">
        <f t="shared" si="59"/>
        <v>37.799999999999969</v>
      </c>
      <c r="DP57" s="47">
        <f t="shared" si="59"/>
        <v>37.799999999999969</v>
      </c>
      <c r="DQ57" s="47">
        <f t="shared" si="59"/>
        <v>37.799999999999969</v>
      </c>
      <c r="DR57" s="47">
        <f t="shared" si="59"/>
        <v>37.799999999999969</v>
      </c>
      <c r="DS57" s="47">
        <f t="shared" si="59"/>
        <v>37.799999999999969</v>
      </c>
      <c r="DT57" s="47">
        <f t="shared" si="59"/>
        <v>37.799999999999969</v>
      </c>
      <c r="DU57" s="49">
        <f t="shared" ref="DU57:ED60" si="60">SUMIF($E$28:$DT$28,DU$28,$E57:$DT57)</f>
        <v>32.400000000000006</v>
      </c>
      <c r="DV57" s="50">
        <f t="shared" si="60"/>
        <v>252.44999999999996</v>
      </c>
      <c r="DW57" s="50">
        <f t="shared" si="60"/>
        <v>409.04999999999984</v>
      </c>
      <c r="DX57" s="50">
        <f t="shared" si="60"/>
        <v>453.59999999999951</v>
      </c>
      <c r="DY57" s="50">
        <f t="shared" si="60"/>
        <v>453.59999999999951</v>
      </c>
      <c r="DZ57" s="50">
        <f t="shared" si="60"/>
        <v>453.59999999999951</v>
      </c>
      <c r="EA57" s="50">
        <f t="shared" si="60"/>
        <v>453.59999999999951</v>
      </c>
      <c r="EB57" s="50">
        <f t="shared" si="60"/>
        <v>453.59999999999951</v>
      </c>
      <c r="EC57" s="50">
        <f t="shared" si="60"/>
        <v>453.59999999999951</v>
      </c>
      <c r="ED57" s="51">
        <f t="shared" si="60"/>
        <v>453.59999999999951</v>
      </c>
    </row>
    <row r="58" spans="2:134">
      <c r="B58" s="5" t="s">
        <v>39</v>
      </c>
      <c r="D58" s="40">
        <v>7</v>
      </c>
      <c r="E58" s="47">
        <f t="shared" ref="E58:E60" si="61">$D58*E$33</f>
        <v>0</v>
      </c>
      <c r="F58" s="47">
        <f t="shared" si="52"/>
        <v>0</v>
      </c>
      <c r="G58" s="47">
        <f t="shared" si="52"/>
        <v>0</v>
      </c>
      <c r="H58" s="47">
        <f t="shared" si="52"/>
        <v>0</v>
      </c>
      <c r="I58" s="47">
        <f t="shared" si="52"/>
        <v>0</v>
      </c>
      <c r="J58" s="47">
        <f t="shared" si="52"/>
        <v>0</v>
      </c>
      <c r="K58" s="47">
        <f t="shared" si="52"/>
        <v>0</v>
      </c>
      <c r="L58" s="47">
        <f t="shared" si="52"/>
        <v>15.120000000000001</v>
      </c>
      <c r="M58" s="47">
        <f t="shared" si="52"/>
        <v>30.240000000000002</v>
      </c>
      <c r="N58" s="47">
        <f t="shared" si="52"/>
        <v>45.36</v>
      </c>
      <c r="O58" s="47">
        <f t="shared" si="52"/>
        <v>60.480000000000004</v>
      </c>
      <c r="P58" s="48">
        <f t="shared" si="52"/>
        <v>75.600000000000009</v>
      </c>
      <c r="Q58" s="47">
        <f t="shared" si="52"/>
        <v>86.625</v>
      </c>
      <c r="R58" s="47">
        <f t="shared" si="52"/>
        <v>97.649999999999991</v>
      </c>
      <c r="S58" s="47">
        <f t="shared" si="52"/>
        <v>108.67499999999998</v>
      </c>
      <c r="T58" s="47">
        <f t="shared" si="52"/>
        <v>119.69999999999999</v>
      </c>
      <c r="U58" s="47">
        <f t="shared" si="52"/>
        <v>130.72499999999997</v>
      </c>
      <c r="V58" s="47">
        <f t="shared" si="53"/>
        <v>141.74999999999997</v>
      </c>
      <c r="W58" s="47">
        <f t="shared" si="53"/>
        <v>152.77499999999998</v>
      </c>
      <c r="X58" s="47">
        <f t="shared" si="53"/>
        <v>163.79999999999995</v>
      </c>
      <c r="Y58" s="47">
        <f t="shared" si="53"/>
        <v>174.82499999999996</v>
      </c>
      <c r="Z58" s="47">
        <f t="shared" si="53"/>
        <v>185.84999999999997</v>
      </c>
      <c r="AA58" s="47">
        <f t="shared" si="53"/>
        <v>196.87499999999994</v>
      </c>
      <c r="AB58" s="48">
        <f t="shared" si="53"/>
        <v>207.89999999999995</v>
      </c>
      <c r="AC58" s="47">
        <f t="shared" si="53"/>
        <v>212.62499999999994</v>
      </c>
      <c r="AD58" s="47">
        <f t="shared" si="53"/>
        <v>217.34999999999997</v>
      </c>
      <c r="AE58" s="47">
        <f t="shared" si="53"/>
        <v>222.07499999999996</v>
      </c>
      <c r="AF58" s="47">
        <f t="shared" si="53"/>
        <v>226.79999999999995</v>
      </c>
      <c r="AG58" s="47">
        <f t="shared" si="53"/>
        <v>231.52499999999992</v>
      </c>
      <c r="AH58" s="47">
        <f t="shared" si="53"/>
        <v>236.24999999999989</v>
      </c>
      <c r="AI58" s="47">
        <f t="shared" si="53"/>
        <v>240.97499999999988</v>
      </c>
      <c r="AJ58" s="47">
        <f t="shared" si="53"/>
        <v>245.69999999999987</v>
      </c>
      <c r="AK58" s="47">
        <f t="shared" si="53"/>
        <v>250.42499999999984</v>
      </c>
      <c r="AL58" s="47">
        <f t="shared" si="54"/>
        <v>255.14999999999981</v>
      </c>
      <c r="AM58" s="47">
        <f t="shared" si="54"/>
        <v>259.87499999999977</v>
      </c>
      <c r="AN58" s="48">
        <f t="shared" si="54"/>
        <v>264.5999999999998</v>
      </c>
      <c r="AO58" s="47">
        <f t="shared" si="54"/>
        <v>264.5999999999998</v>
      </c>
      <c r="AP58" s="47">
        <f t="shared" si="54"/>
        <v>264.5999999999998</v>
      </c>
      <c r="AQ58" s="47">
        <f t="shared" si="54"/>
        <v>264.5999999999998</v>
      </c>
      <c r="AR58" s="47">
        <f t="shared" si="54"/>
        <v>264.5999999999998</v>
      </c>
      <c r="AS58" s="47">
        <f t="shared" si="54"/>
        <v>264.5999999999998</v>
      </c>
      <c r="AT58" s="47">
        <f t="shared" si="54"/>
        <v>264.5999999999998</v>
      </c>
      <c r="AU58" s="47">
        <f t="shared" si="54"/>
        <v>264.5999999999998</v>
      </c>
      <c r="AV58" s="47">
        <f t="shared" si="54"/>
        <v>264.5999999999998</v>
      </c>
      <c r="AW58" s="47">
        <f t="shared" si="54"/>
        <v>264.5999999999998</v>
      </c>
      <c r="AX58" s="47">
        <f t="shared" si="54"/>
        <v>264.5999999999998</v>
      </c>
      <c r="AY58" s="47">
        <f t="shared" si="54"/>
        <v>264.5999999999998</v>
      </c>
      <c r="AZ58" s="48">
        <f t="shared" si="54"/>
        <v>264.5999999999998</v>
      </c>
      <c r="BA58" s="47">
        <f t="shared" si="54"/>
        <v>264.5999999999998</v>
      </c>
      <c r="BB58" s="47">
        <f t="shared" si="55"/>
        <v>264.5999999999998</v>
      </c>
      <c r="BC58" s="47">
        <f t="shared" si="55"/>
        <v>264.5999999999998</v>
      </c>
      <c r="BD58" s="47">
        <f t="shared" si="55"/>
        <v>264.5999999999998</v>
      </c>
      <c r="BE58" s="47">
        <f t="shared" si="55"/>
        <v>264.5999999999998</v>
      </c>
      <c r="BF58" s="47">
        <f t="shared" si="55"/>
        <v>264.5999999999998</v>
      </c>
      <c r="BG58" s="47">
        <f t="shared" si="55"/>
        <v>264.5999999999998</v>
      </c>
      <c r="BH58" s="47">
        <f t="shared" si="55"/>
        <v>264.5999999999998</v>
      </c>
      <c r="BI58" s="47">
        <f t="shared" si="55"/>
        <v>264.5999999999998</v>
      </c>
      <c r="BJ58" s="47">
        <f t="shared" si="55"/>
        <v>264.5999999999998</v>
      </c>
      <c r="BK58" s="47">
        <f t="shared" si="55"/>
        <v>264.5999999999998</v>
      </c>
      <c r="BL58" s="48">
        <f t="shared" si="55"/>
        <v>264.5999999999998</v>
      </c>
      <c r="BM58" s="47">
        <f t="shared" si="55"/>
        <v>264.5999999999998</v>
      </c>
      <c r="BN58" s="47">
        <f t="shared" si="55"/>
        <v>264.5999999999998</v>
      </c>
      <c r="BO58" s="47">
        <f t="shared" si="55"/>
        <v>264.5999999999998</v>
      </c>
      <c r="BP58" s="47">
        <f t="shared" si="55"/>
        <v>264.5999999999998</v>
      </c>
      <c r="BQ58" s="47">
        <f t="shared" si="55"/>
        <v>264.5999999999998</v>
      </c>
      <c r="BR58" s="47">
        <f t="shared" si="56"/>
        <v>264.5999999999998</v>
      </c>
      <c r="BS58" s="47">
        <f t="shared" si="56"/>
        <v>264.5999999999998</v>
      </c>
      <c r="BT58" s="47">
        <f t="shared" si="56"/>
        <v>264.5999999999998</v>
      </c>
      <c r="BU58" s="47">
        <f t="shared" si="56"/>
        <v>264.5999999999998</v>
      </c>
      <c r="BV58" s="47">
        <f t="shared" si="56"/>
        <v>264.5999999999998</v>
      </c>
      <c r="BW58" s="47">
        <f t="shared" si="56"/>
        <v>264.5999999999998</v>
      </c>
      <c r="BX58" s="48">
        <f t="shared" si="56"/>
        <v>264.5999999999998</v>
      </c>
      <c r="BY58" s="47">
        <f t="shared" si="56"/>
        <v>264.5999999999998</v>
      </c>
      <c r="BZ58" s="47">
        <f t="shared" si="56"/>
        <v>264.5999999999998</v>
      </c>
      <c r="CA58" s="47">
        <f t="shared" si="56"/>
        <v>264.5999999999998</v>
      </c>
      <c r="CB58" s="47">
        <f t="shared" si="56"/>
        <v>264.5999999999998</v>
      </c>
      <c r="CC58" s="47">
        <f t="shared" si="56"/>
        <v>264.5999999999998</v>
      </c>
      <c r="CD58" s="47">
        <f t="shared" si="56"/>
        <v>264.5999999999998</v>
      </c>
      <c r="CE58" s="47">
        <f t="shared" si="56"/>
        <v>264.5999999999998</v>
      </c>
      <c r="CF58" s="47">
        <f t="shared" si="56"/>
        <v>264.5999999999998</v>
      </c>
      <c r="CG58" s="47">
        <f t="shared" si="56"/>
        <v>264.5999999999998</v>
      </c>
      <c r="CH58" s="47">
        <f t="shared" si="57"/>
        <v>264.5999999999998</v>
      </c>
      <c r="CI58" s="47">
        <f t="shared" si="57"/>
        <v>264.5999999999998</v>
      </c>
      <c r="CJ58" s="48">
        <f t="shared" si="57"/>
        <v>264.5999999999998</v>
      </c>
      <c r="CK58" s="47">
        <f t="shared" si="57"/>
        <v>264.5999999999998</v>
      </c>
      <c r="CL58" s="47">
        <f t="shared" si="57"/>
        <v>264.5999999999998</v>
      </c>
      <c r="CM58" s="47">
        <f t="shared" si="57"/>
        <v>264.5999999999998</v>
      </c>
      <c r="CN58" s="47">
        <f t="shared" si="57"/>
        <v>264.5999999999998</v>
      </c>
      <c r="CO58" s="47">
        <f t="shared" si="57"/>
        <v>264.5999999999998</v>
      </c>
      <c r="CP58" s="47">
        <f t="shared" si="57"/>
        <v>264.5999999999998</v>
      </c>
      <c r="CQ58" s="47">
        <f t="shared" si="57"/>
        <v>264.5999999999998</v>
      </c>
      <c r="CR58" s="47">
        <f t="shared" si="57"/>
        <v>264.5999999999998</v>
      </c>
      <c r="CS58" s="47">
        <f t="shared" si="57"/>
        <v>264.5999999999998</v>
      </c>
      <c r="CT58" s="47">
        <f t="shared" si="57"/>
        <v>264.5999999999998</v>
      </c>
      <c r="CU58" s="47">
        <f t="shared" si="57"/>
        <v>264.5999999999998</v>
      </c>
      <c r="CV58" s="48">
        <f t="shared" si="57"/>
        <v>264.5999999999998</v>
      </c>
      <c r="CW58" s="47">
        <f t="shared" si="57"/>
        <v>264.5999999999998</v>
      </c>
      <c r="CX58" s="47">
        <f t="shared" si="58"/>
        <v>264.5999999999998</v>
      </c>
      <c r="CY58" s="47">
        <f t="shared" si="58"/>
        <v>264.5999999999998</v>
      </c>
      <c r="CZ58" s="47">
        <f t="shared" si="58"/>
        <v>264.5999999999998</v>
      </c>
      <c r="DA58" s="47">
        <f t="shared" si="58"/>
        <v>264.5999999999998</v>
      </c>
      <c r="DB58" s="47">
        <f t="shared" si="58"/>
        <v>264.5999999999998</v>
      </c>
      <c r="DC58" s="47">
        <f t="shared" si="58"/>
        <v>264.5999999999998</v>
      </c>
      <c r="DD58" s="47">
        <f t="shared" si="58"/>
        <v>264.5999999999998</v>
      </c>
      <c r="DE58" s="47">
        <f t="shared" si="58"/>
        <v>264.5999999999998</v>
      </c>
      <c r="DF58" s="47">
        <f t="shared" si="58"/>
        <v>264.5999999999998</v>
      </c>
      <c r="DG58" s="47">
        <f t="shared" si="58"/>
        <v>264.5999999999998</v>
      </c>
      <c r="DH58" s="48">
        <f t="shared" si="58"/>
        <v>264.5999999999998</v>
      </c>
      <c r="DI58" s="47">
        <f t="shared" si="58"/>
        <v>264.5999999999998</v>
      </c>
      <c r="DJ58" s="47">
        <f t="shared" si="58"/>
        <v>264.5999999999998</v>
      </c>
      <c r="DK58" s="47">
        <f t="shared" si="58"/>
        <v>264.5999999999998</v>
      </c>
      <c r="DL58" s="47">
        <f t="shared" si="58"/>
        <v>264.5999999999998</v>
      </c>
      <c r="DM58" s="47">
        <f t="shared" si="58"/>
        <v>264.5999999999998</v>
      </c>
      <c r="DN58" s="47">
        <f t="shared" si="59"/>
        <v>264.5999999999998</v>
      </c>
      <c r="DO58" s="47">
        <f t="shared" si="59"/>
        <v>264.5999999999998</v>
      </c>
      <c r="DP58" s="47">
        <f t="shared" si="59"/>
        <v>264.5999999999998</v>
      </c>
      <c r="DQ58" s="47">
        <f t="shared" si="59"/>
        <v>264.5999999999998</v>
      </c>
      <c r="DR58" s="47">
        <f t="shared" si="59"/>
        <v>264.5999999999998</v>
      </c>
      <c r="DS58" s="47">
        <f t="shared" si="59"/>
        <v>264.5999999999998</v>
      </c>
      <c r="DT58" s="47">
        <f t="shared" si="59"/>
        <v>264.5999999999998</v>
      </c>
      <c r="DU58" s="49">
        <f t="shared" si="60"/>
        <v>226.8</v>
      </c>
      <c r="DV58" s="50">
        <f t="shared" si="60"/>
        <v>1767.1499999999996</v>
      </c>
      <c r="DW58" s="50">
        <f t="shared" si="60"/>
        <v>2863.3499999999981</v>
      </c>
      <c r="DX58" s="50">
        <f t="shared" si="60"/>
        <v>3175.1999999999985</v>
      </c>
      <c r="DY58" s="50">
        <f t="shared" si="60"/>
        <v>3175.1999999999985</v>
      </c>
      <c r="DZ58" s="50">
        <f t="shared" si="60"/>
        <v>3175.1999999999985</v>
      </c>
      <c r="EA58" s="50">
        <f t="shared" si="60"/>
        <v>3175.1999999999985</v>
      </c>
      <c r="EB58" s="50">
        <f t="shared" si="60"/>
        <v>3175.1999999999985</v>
      </c>
      <c r="EC58" s="50">
        <f t="shared" si="60"/>
        <v>3175.1999999999985</v>
      </c>
      <c r="ED58" s="51">
        <f t="shared" si="60"/>
        <v>3175.1999999999985</v>
      </c>
    </row>
    <row r="59" spans="2:134">
      <c r="B59" s="5" t="s">
        <v>40</v>
      </c>
      <c r="D59" s="40">
        <v>4</v>
      </c>
      <c r="E59" s="47">
        <f t="shared" si="61"/>
        <v>0</v>
      </c>
      <c r="F59" s="47">
        <f t="shared" si="52"/>
        <v>0</v>
      </c>
      <c r="G59" s="47">
        <f t="shared" si="52"/>
        <v>0</v>
      </c>
      <c r="H59" s="47">
        <f t="shared" si="52"/>
        <v>0</v>
      </c>
      <c r="I59" s="47">
        <f t="shared" si="52"/>
        <v>0</v>
      </c>
      <c r="J59" s="47">
        <f t="shared" si="52"/>
        <v>0</v>
      </c>
      <c r="K59" s="47">
        <f t="shared" si="52"/>
        <v>0</v>
      </c>
      <c r="L59" s="47">
        <f t="shared" si="52"/>
        <v>8.64</v>
      </c>
      <c r="M59" s="47">
        <f t="shared" si="52"/>
        <v>17.28</v>
      </c>
      <c r="N59" s="47">
        <f t="shared" si="52"/>
        <v>25.92</v>
      </c>
      <c r="O59" s="47">
        <f t="shared" si="52"/>
        <v>34.56</v>
      </c>
      <c r="P59" s="48">
        <f t="shared" si="52"/>
        <v>43.2</v>
      </c>
      <c r="Q59" s="47">
        <f t="shared" si="52"/>
        <v>49.5</v>
      </c>
      <c r="R59" s="47">
        <f t="shared" si="52"/>
        <v>55.8</v>
      </c>
      <c r="S59" s="47">
        <f t="shared" si="52"/>
        <v>62.099999999999994</v>
      </c>
      <c r="T59" s="47">
        <f t="shared" si="52"/>
        <v>68.399999999999991</v>
      </c>
      <c r="U59" s="47">
        <f t="shared" si="52"/>
        <v>74.699999999999989</v>
      </c>
      <c r="V59" s="47">
        <f t="shared" si="53"/>
        <v>80.999999999999986</v>
      </c>
      <c r="W59" s="47">
        <f t="shared" si="53"/>
        <v>87.299999999999983</v>
      </c>
      <c r="X59" s="47">
        <f t="shared" si="53"/>
        <v>93.59999999999998</v>
      </c>
      <c r="Y59" s="47">
        <f t="shared" si="53"/>
        <v>99.899999999999977</v>
      </c>
      <c r="Z59" s="47">
        <f t="shared" si="53"/>
        <v>106.19999999999997</v>
      </c>
      <c r="AA59" s="47">
        <f t="shared" si="53"/>
        <v>112.49999999999997</v>
      </c>
      <c r="AB59" s="48">
        <f t="shared" si="53"/>
        <v>118.79999999999997</v>
      </c>
      <c r="AC59" s="47">
        <f t="shared" si="53"/>
        <v>121.49999999999997</v>
      </c>
      <c r="AD59" s="47">
        <f t="shared" si="53"/>
        <v>124.19999999999997</v>
      </c>
      <c r="AE59" s="47">
        <f t="shared" si="53"/>
        <v>126.89999999999998</v>
      </c>
      <c r="AF59" s="47">
        <f t="shared" si="53"/>
        <v>129.59999999999997</v>
      </c>
      <c r="AG59" s="47">
        <f t="shared" si="53"/>
        <v>132.29999999999995</v>
      </c>
      <c r="AH59" s="47">
        <f t="shared" si="53"/>
        <v>134.99999999999994</v>
      </c>
      <c r="AI59" s="47">
        <f t="shared" si="53"/>
        <v>137.69999999999993</v>
      </c>
      <c r="AJ59" s="47">
        <f t="shared" si="53"/>
        <v>140.39999999999992</v>
      </c>
      <c r="AK59" s="47">
        <f t="shared" si="53"/>
        <v>143.09999999999991</v>
      </c>
      <c r="AL59" s="47">
        <f t="shared" si="54"/>
        <v>145.7999999999999</v>
      </c>
      <c r="AM59" s="47">
        <f t="shared" si="54"/>
        <v>148.49999999999989</v>
      </c>
      <c r="AN59" s="48">
        <f t="shared" si="54"/>
        <v>151.19999999999987</v>
      </c>
      <c r="AO59" s="47">
        <f t="shared" si="54"/>
        <v>151.19999999999987</v>
      </c>
      <c r="AP59" s="47">
        <f t="shared" si="54"/>
        <v>151.19999999999987</v>
      </c>
      <c r="AQ59" s="47">
        <f t="shared" si="54"/>
        <v>151.19999999999987</v>
      </c>
      <c r="AR59" s="47">
        <f t="shared" si="54"/>
        <v>151.19999999999987</v>
      </c>
      <c r="AS59" s="47">
        <f t="shared" si="54"/>
        <v>151.19999999999987</v>
      </c>
      <c r="AT59" s="47">
        <f t="shared" si="54"/>
        <v>151.19999999999987</v>
      </c>
      <c r="AU59" s="47">
        <f t="shared" si="54"/>
        <v>151.19999999999987</v>
      </c>
      <c r="AV59" s="47">
        <f t="shared" si="54"/>
        <v>151.19999999999987</v>
      </c>
      <c r="AW59" s="47">
        <f t="shared" si="54"/>
        <v>151.19999999999987</v>
      </c>
      <c r="AX59" s="47">
        <f t="shared" si="54"/>
        <v>151.19999999999987</v>
      </c>
      <c r="AY59" s="47">
        <f t="shared" si="54"/>
        <v>151.19999999999987</v>
      </c>
      <c r="AZ59" s="48">
        <f t="shared" si="54"/>
        <v>151.19999999999987</v>
      </c>
      <c r="BA59" s="47">
        <f t="shared" si="54"/>
        <v>151.19999999999987</v>
      </c>
      <c r="BB59" s="47">
        <f t="shared" si="55"/>
        <v>151.19999999999987</v>
      </c>
      <c r="BC59" s="47">
        <f t="shared" si="55"/>
        <v>151.19999999999987</v>
      </c>
      <c r="BD59" s="47">
        <f t="shared" si="55"/>
        <v>151.19999999999987</v>
      </c>
      <c r="BE59" s="47">
        <f t="shared" si="55"/>
        <v>151.19999999999987</v>
      </c>
      <c r="BF59" s="47">
        <f t="shared" si="55"/>
        <v>151.19999999999987</v>
      </c>
      <c r="BG59" s="47">
        <f t="shared" si="55"/>
        <v>151.19999999999987</v>
      </c>
      <c r="BH59" s="47">
        <f t="shared" si="55"/>
        <v>151.19999999999987</v>
      </c>
      <c r="BI59" s="47">
        <f t="shared" si="55"/>
        <v>151.19999999999987</v>
      </c>
      <c r="BJ59" s="47">
        <f t="shared" si="55"/>
        <v>151.19999999999987</v>
      </c>
      <c r="BK59" s="47">
        <f t="shared" si="55"/>
        <v>151.19999999999987</v>
      </c>
      <c r="BL59" s="48">
        <f t="shared" si="55"/>
        <v>151.19999999999987</v>
      </c>
      <c r="BM59" s="47">
        <f t="shared" si="55"/>
        <v>151.19999999999987</v>
      </c>
      <c r="BN59" s="47">
        <f t="shared" si="55"/>
        <v>151.19999999999987</v>
      </c>
      <c r="BO59" s="47">
        <f t="shared" si="55"/>
        <v>151.19999999999987</v>
      </c>
      <c r="BP59" s="47">
        <f t="shared" si="55"/>
        <v>151.19999999999987</v>
      </c>
      <c r="BQ59" s="47">
        <f t="shared" si="55"/>
        <v>151.19999999999987</v>
      </c>
      <c r="BR59" s="47">
        <f t="shared" si="56"/>
        <v>151.19999999999987</v>
      </c>
      <c r="BS59" s="47">
        <f t="shared" si="56"/>
        <v>151.19999999999987</v>
      </c>
      <c r="BT59" s="47">
        <f t="shared" si="56"/>
        <v>151.19999999999987</v>
      </c>
      <c r="BU59" s="47">
        <f t="shared" si="56"/>
        <v>151.19999999999987</v>
      </c>
      <c r="BV59" s="47">
        <f t="shared" si="56"/>
        <v>151.19999999999987</v>
      </c>
      <c r="BW59" s="47">
        <f t="shared" si="56"/>
        <v>151.19999999999987</v>
      </c>
      <c r="BX59" s="48">
        <f t="shared" si="56"/>
        <v>151.19999999999987</v>
      </c>
      <c r="BY59" s="47">
        <f t="shared" si="56"/>
        <v>151.19999999999987</v>
      </c>
      <c r="BZ59" s="47">
        <f t="shared" si="56"/>
        <v>151.19999999999987</v>
      </c>
      <c r="CA59" s="47">
        <f t="shared" si="56"/>
        <v>151.19999999999987</v>
      </c>
      <c r="CB59" s="47">
        <f t="shared" si="56"/>
        <v>151.19999999999987</v>
      </c>
      <c r="CC59" s="47">
        <f t="shared" si="56"/>
        <v>151.19999999999987</v>
      </c>
      <c r="CD59" s="47">
        <f t="shared" si="56"/>
        <v>151.19999999999987</v>
      </c>
      <c r="CE59" s="47">
        <f t="shared" si="56"/>
        <v>151.19999999999987</v>
      </c>
      <c r="CF59" s="47">
        <f t="shared" si="56"/>
        <v>151.19999999999987</v>
      </c>
      <c r="CG59" s="47">
        <f t="shared" si="56"/>
        <v>151.19999999999987</v>
      </c>
      <c r="CH59" s="47">
        <f t="shared" si="57"/>
        <v>151.19999999999987</v>
      </c>
      <c r="CI59" s="47">
        <f t="shared" si="57"/>
        <v>151.19999999999987</v>
      </c>
      <c r="CJ59" s="48">
        <f t="shared" si="57"/>
        <v>151.19999999999987</v>
      </c>
      <c r="CK59" s="47">
        <f t="shared" si="57"/>
        <v>151.19999999999987</v>
      </c>
      <c r="CL59" s="47">
        <f t="shared" si="57"/>
        <v>151.19999999999987</v>
      </c>
      <c r="CM59" s="47">
        <f t="shared" si="57"/>
        <v>151.19999999999987</v>
      </c>
      <c r="CN59" s="47">
        <f t="shared" si="57"/>
        <v>151.19999999999987</v>
      </c>
      <c r="CO59" s="47">
        <f t="shared" si="57"/>
        <v>151.19999999999987</v>
      </c>
      <c r="CP59" s="47">
        <f t="shared" si="57"/>
        <v>151.19999999999987</v>
      </c>
      <c r="CQ59" s="47">
        <f t="shared" si="57"/>
        <v>151.19999999999987</v>
      </c>
      <c r="CR59" s="47">
        <f t="shared" si="57"/>
        <v>151.19999999999987</v>
      </c>
      <c r="CS59" s="47">
        <f t="shared" si="57"/>
        <v>151.19999999999987</v>
      </c>
      <c r="CT59" s="47">
        <f t="shared" si="57"/>
        <v>151.19999999999987</v>
      </c>
      <c r="CU59" s="47">
        <f t="shared" si="57"/>
        <v>151.19999999999987</v>
      </c>
      <c r="CV59" s="48">
        <f t="shared" si="57"/>
        <v>151.19999999999987</v>
      </c>
      <c r="CW59" s="47">
        <f t="shared" si="57"/>
        <v>151.19999999999987</v>
      </c>
      <c r="CX59" s="47">
        <f t="shared" si="58"/>
        <v>151.19999999999987</v>
      </c>
      <c r="CY59" s="47">
        <f t="shared" si="58"/>
        <v>151.19999999999987</v>
      </c>
      <c r="CZ59" s="47">
        <f t="shared" si="58"/>
        <v>151.19999999999987</v>
      </c>
      <c r="DA59" s="47">
        <f t="shared" si="58"/>
        <v>151.19999999999987</v>
      </c>
      <c r="DB59" s="47">
        <f t="shared" si="58"/>
        <v>151.19999999999987</v>
      </c>
      <c r="DC59" s="47">
        <f t="shared" si="58"/>
        <v>151.19999999999987</v>
      </c>
      <c r="DD59" s="47">
        <f t="shared" si="58"/>
        <v>151.19999999999987</v>
      </c>
      <c r="DE59" s="47">
        <f t="shared" si="58"/>
        <v>151.19999999999987</v>
      </c>
      <c r="DF59" s="47">
        <f t="shared" si="58"/>
        <v>151.19999999999987</v>
      </c>
      <c r="DG59" s="47">
        <f t="shared" si="58"/>
        <v>151.19999999999987</v>
      </c>
      <c r="DH59" s="48">
        <f t="shared" si="58"/>
        <v>151.19999999999987</v>
      </c>
      <c r="DI59" s="47">
        <f t="shared" si="58"/>
        <v>151.19999999999987</v>
      </c>
      <c r="DJ59" s="47">
        <f t="shared" si="58"/>
        <v>151.19999999999987</v>
      </c>
      <c r="DK59" s="47">
        <f t="shared" si="58"/>
        <v>151.19999999999987</v>
      </c>
      <c r="DL59" s="47">
        <f t="shared" si="58"/>
        <v>151.19999999999987</v>
      </c>
      <c r="DM59" s="47">
        <f t="shared" si="58"/>
        <v>151.19999999999987</v>
      </c>
      <c r="DN59" s="47">
        <f t="shared" si="59"/>
        <v>151.19999999999987</v>
      </c>
      <c r="DO59" s="47">
        <f t="shared" si="59"/>
        <v>151.19999999999987</v>
      </c>
      <c r="DP59" s="47">
        <f t="shared" si="59"/>
        <v>151.19999999999987</v>
      </c>
      <c r="DQ59" s="47">
        <f t="shared" si="59"/>
        <v>151.19999999999987</v>
      </c>
      <c r="DR59" s="47">
        <f t="shared" si="59"/>
        <v>151.19999999999987</v>
      </c>
      <c r="DS59" s="47">
        <f t="shared" si="59"/>
        <v>151.19999999999987</v>
      </c>
      <c r="DT59" s="47">
        <f t="shared" si="59"/>
        <v>151.19999999999987</v>
      </c>
      <c r="DU59" s="49">
        <f t="shared" si="60"/>
        <v>129.60000000000002</v>
      </c>
      <c r="DV59" s="50">
        <f t="shared" si="60"/>
        <v>1009.7999999999998</v>
      </c>
      <c r="DW59" s="50">
        <f t="shared" si="60"/>
        <v>1636.1999999999994</v>
      </c>
      <c r="DX59" s="50">
        <f t="shared" si="60"/>
        <v>1814.399999999998</v>
      </c>
      <c r="DY59" s="50">
        <f t="shared" si="60"/>
        <v>1814.399999999998</v>
      </c>
      <c r="DZ59" s="50">
        <f t="shared" si="60"/>
        <v>1814.399999999998</v>
      </c>
      <c r="EA59" s="50">
        <f t="shared" si="60"/>
        <v>1814.399999999998</v>
      </c>
      <c r="EB59" s="50">
        <f t="shared" si="60"/>
        <v>1814.399999999998</v>
      </c>
      <c r="EC59" s="50">
        <f t="shared" si="60"/>
        <v>1814.399999999998</v>
      </c>
      <c r="ED59" s="51">
        <f t="shared" si="60"/>
        <v>1814.399999999998</v>
      </c>
    </row>
    <row r="60" spans="2:134">
      <c r="B60" s="10" t="s">
        <v>41</v>
      </c>
      <c r="C60" s="11"/>
      <c r="D60" s="53">
        <v>2</v>
      </c>
      <c r="E60" s="103">
        <f t="shared" si="61"/>
        <v>0</v>
      </c>
      <c r="F60" s="103">
        <f t="shared" si="52"/>
        <v>0</v>
      </c>
      <c r="G60" s="103">
        <f t="shared" si="52"/>
        <v>0</v>
      </c>
      <c r="H60" s="103">
        <f t="shared" si="52"/>
        <v>0</v>
      </c>
      <c r="I60" s="103">
        <f t="shared" si="52"/>
        <v>0</v>
      </c>
      <c r="J60" s="103">
        <f t="shared" si="52"/>
        <v>0</v>
      </c>
      <c r="K60" s="103">
        <f t="shared" si="52"/>
        <v>0</v>
      </c>
      <c r="L60" s="103">
        <f t="shared" si="52"/>
        <v>4.32</v>
      </c>
      <c r="M60" s="103">
        <f t="shared" si="52"/>
        <v>8.64</v>
      </c>
      <c r="N60" s="103">
        <f t="shared" si="52"/>
        <v>12.96</v>
      </c>
      <c r="O60" s="103">
        <f t="shared" si="52"/>
        <v>17.28</v>
      </c>
      <c r="P60" s="104">
        <f t="shared" si="52"/>
        <v>21.6</v>
      </c>
      <c r="Q60" s="103">
        <f t="shared" si="52"/>
        <v>24.75</v>
      </c>
      <c r="R60" s="103">
        <f t="shared" si="52"/>
        <v>27.9</v>
      </c>
      <c r="S60" s="103">
        <f t="shared" si="52"/>
        <v>31.049999999999997</v>
      </c>
      <c r="T60" s="103">
        <f t="shared" si="52"/>
        <v>34.199999999999996</v>
      </c>
      <c r="U60" s="103">
        <f t="shared" si="52"/>
        <v>37.349999999999994</v>
      </c>
      <c r="V60" s="103">
        <f t="shared" si="53"/>
        <v>40.499999999999993</v>
      </c>
      <c r="W60" s="103">
        <f t="shared" si="53"/>
        <v>43.649999999999991</v>
      </c>
      <c r="X60" s="103">
        <f t="shared" si="53"/>
        <v>46.79999999999999</v>
      </c>
      <c r="Y60" s="103">
        <f t="shared" si="53"/>
        <v>49.949999999999989</v>
      </c>
      <c r="Z60" s="103">
        <f t="shared" si="53"/>
        <v>53.099999999999987</v>
      </c>
      <c r="AA60" s="103">
        <f t="shared" si="53"/>
        <v>56.249999999999986</v>
      </c>
      <c r="AB60" s="104">
        <f t="shared" si="53"/>
        <v>59.399999999999984</v>
      </c>
      <c r="AC60" s="103">
        <f t="shared" si="53"/>
        <v>60.749999999999986</v>
      </c>
      <c r="AD60" s="103">
        <f t="shared" si="53"/>
        <v>62.099999999999987</v>
      </c>
      <c r="AE60" s="103">
        <f t="shared" si="53"/>
        <v>63.449999999999989</v>
      </c>
      <c r="AF60" s="103">
        <f t="shared" si="53"/>
        <v>64.799999999999983</v>
      </c>
      <c r="AG60" s="103">
        <f t="shared" si="53"/>
        <v>66.149999999999977</v>
      </c>
      <c r="AH60" s="103">
        <f t="shared" si="53"/>
        <v>67.499999999999972</v>
      </c>
      <c r="AI60" s="103">
        <f t="shared" si="53"/>
        <v>68.849999999999966</v>
      </c>
      <c r="AJ60" s="103">
        <f t="shared" si="53"/>
        <v>70.19999999999996</v>
      </c>
      <c r="AK60" s="103">
        <f t="shared" si="53"/>
        <v>71.549999999999955</v>
      </c>
      <c r="AL60" s="103">
        <f t="shared" si="54"/>
        <v>72.899999999999949</v>
      </c>
      <c r="AM60" s="103">
        <f t="shared" si="54"/>
        <v>74.249999999999943</v>
      </c>
      <c r="AN60" s="104">
        <f t="shared" si="54"/>
        <v>75.599999999999937</v>
      </c>
      <c r="AO60" s="103">
        <f t="shared" si="54"/>
        <v>75.599999999999937</v>
      </c>
      <c r="AP60" s="103">
        <f t="shared" si="54"/>
        <v>75.599999999999937</v>
      </c>
      <c r="AQ60" s="103">
        <f t="shared" si="54"/>
        <v>75.599999999999937</v>
      </c>
      <c r="AR60" s="103">
        <f t="shared" si="54"/>
        <v>75.599999999999937</v>
      </c>
      <c r="AS60" s="103">
        <f t="shared" si="54"/>
        <v>75.599999999999937</v>
      </c>
      <c r="AT60" s="103">
        <f t="shared" si="54"/>
        <v>75.599999999999937</v>
      </c>
      <c r="AU60" s="103">
        <f t="shared" si="54"/>
        <v>75.599999999999937</v>
      </c>
      <c r="AV60" s="103">
        <f t="shared" si="54"/>
        <v>75.599999999999937</v>
      </c>
      <c r="AW60" s="103">
        <f t="shared" si="54"/>
        <v>75.599999999999937</v>
      </c>
      <c r="AX60" s="103">
        <f t="shared" si="54"/>
        <v>75.599999999999937</v>
      </c>
      <c r="AY60" s="103">
        <f t="shared" si="54"/>
        <v>75.599999999999937</v>
      </c>
      <c r="AZ60" s="104">
        <f t="shared" si="54"/>
        <v>75.599999999999937</v>
      </c>
      <c r="BA60" s="103">
        <f t="shared" si="54"/>
        <v>75.599999999999937</v>
      </c>
      <c r="BB60" s="103">
        <f t="shared" si="55"/>
        <v>75.599999999999937</v>
      </c>
      <c r="BC60" s="103">
        <f t="shared" si="55"/>
        <v>75.599999999999937</v>
      </c>
      <c r="BD60" s="103">
        <f t="shared" si="55"/>
        <v>75.599999999999937</v>
      </c>
      <c r="BE60" s="103">
        <f t="shared" si="55"/>
        <v>75.599999999999937</v>
      </c>
      <c r="BF60" s="103">
        <f t="shared" si="55"/>
        <v>75.599999999999937</v>
      </c>
      <c r="BG60" s="103">
        <f t="shared" si="55"/>
        <v>75.599999999999937</v>
      </c>
      <c r="BH60" s="103">
        <f t="shared" si="55"/>
        <v>75.599999999999937</v>
      </c>
      <c r="BI60" s="103">
        <f t="shared" si="55"/>
        <v>75.599999999999937</v>
      </c>
      <c r="BJ60" s="103">
        <f t="shared" si="55"/>
        <v>75.599999999999937</v>
      </c>
      <c r="BK60" s="103">
        <f t="shared" si="55"/>
        <v>75.599999999999937</v>
      </c>
      <c r="BL60" s="104">
        <f t="shared" si="55"/>
        <v>75.599999999999937</v>
      </c>
      <c r="BM60" s="103">
        <f t="shared" si="55"/>
        <v>75.599999999999937</v>
      </c>
      <c r="BN60" s="103">
        <f t="shared" si="55"/>
        <v>75.599999999999937</v>
      </c>
      <c r="BO60" s="103">
        <f t="shared" si="55"/>
        <v>75.599999999999937</v>
      </c>
      <c r="BP60" s="103">
        <f t="shared" si="55"/>
        <v>75.599999999999937</v>
      </c>
      <c r="BQ60" s="103">
        <f t="shared" si="55"/>
        <v>75.599999999999937</v>
      </c>
      <c r="BR60" s="103">
        <f t="shared" si="56"/>
        <v>75.599999999999937</v>
      </c>
      <c r="BS60" s="103">
        <f t="shared" si="56"/>
        <v>75.599999999999937</v>
      </c>
      <c r="BT60" s="103">
        <f t="shared" si="56"/>
        <v>75.599999999999937</v>
      </c>
      <c r="BU60" s="103">
        <f t="shared" si="56"/>
        <v>75.599999999999937</v>
      </c>
      <c r="BV60" s="103">
        <f t="shared" si="56"/>
        <v>75.599999999999937</v>
      </c>
      <c r="BW60" s="103">
        <f t="shared" si="56"/>
        <v>75.599999999999937</v>
      </c>
      <c r="BX60" s="104">
        <f t="shared" si="56"/>
        <v>75.599999999999937</v>
      </c>
      <c r="BY60" s="103">
        <f t="shared" si="56"/>
        <v>75.599999999999937</v>
      </c>
      <c r="BZ60" s="103">
        <f t="shared" si="56"/>
        <v>75.599999999999937</v>
      </c>
      <c r="CA60" s="103">
        <f t="shared" si="56"/>
        <v>75.599999999999937</v>
      </c>
      <c r="CB60" s="103">
        <f t="shared" si="56"/>
        <v>75.599999999999937</v>
      </c>
      <c r="CC60" s="103">
        <f t="shared" si="56"/>
        <v>75.599999999999937</v>
      </c>
      <c r="CD60" s="103">
        <f t="shared" si="56"/>
        <v>75.599999999999937</v>
      </c>
      <c r="CE60" s="103">
        <f t="shared" si="56"/>
        <v>75.599999999999937</v>
      </c>
      <c r="CF60" s="103">
        <f t="shared" si="56"/>
        <v>75.599999999999937</v>
      </c>
      <c r="CG60" s="103">
        <f t="shared" si="56"/>
        <v>75.599999999999937</v>
      </c>
      <c r="CH60" s="103">
        <f t="shared" si="57"/>
        <v>75.599999999999937</v>
      </c>
      <c r="CI60" s="103">
        <f t="shared" si="57"/>
        <v>75.599999999999937</v>
      </c>
      <c r="CJ60" s="104">
        <f t="shared" si="57"/>
        <v>75.599999999999937</v>
      </c>
      <c r="CK60" s="103">
        <f t="shared" si="57"/>
        <v>75.599999999999937</v>
      </c>
      <c r="CL60" s="103">
        <f t="shared" si="57"/>
        <v>75.599999999999937</v>
      </c>
      <c r="CM60" s="103">
        <f t="shared" si="57"/>
        <v>75.599999999999937</v>
      </c>
      <c r="CN60" s="103">
        <f t="shared" si="57"/>
        <v>75.599999999999937</v>
      </c>
      <c r="CO60" s="103">
        <f t="shared" si="57"/>
        <v>75.599999999999937</v>
      </c>
      <c r="CP60" s="103">
        <f t="shared" si="57"/>
        <v>75.599999999999937</v>
      </c>
      <c r="CQ60" s="103">
        <f t="shared" si="57"/>
        <v>75.599999999999937</v>
      </c>
      <c r="CR60" s="103">
        <f t="shared" si="57"/>
        <v>75.599999999999937</v>
      </c>
      <c r="CS60" s="103">
        <f t="shared" si="57"/>
        <v>75.599999999999937</v>
      </c>
      <c r="CT60" s="103">
        <f t="shared" si="57"/>
        <v>75.599999999999937</v>
      </c>
      <c r="CU60" s="103">
        <f t="shared" si="57"/>
        <v>75.599999999999937</v>
      </c>
      <c r="CV60" s="104">
        <f t="shared" si="57"/>
        <v>75.599999999999937</v>
      </c>
      <c r="CW60" s="103">
        <f t="shared" si="57"/>
        <v>75.599999999999937</v>
      </c>
      <c r="CX60" s="103">
        <f t="shared" si="58"/>
        <v>75.599999999999937</v>
      </c>
      <c r="CY60" s="103">
        <f t="shared" si="58"/>
        <v>75.599999999999937</v>
      </c>
      <c r="CZ60" s="103">
        <f t="shared" si="58"/>
        <v>75.599999999999937</v>
      </c>
      <c r="DA60" s="103">
        <f t="shared" si="58"/>
        <v>75.599999999999937</v>
      </c>
      <c r="DB60" s="103">
        <f t="shared" si="58"/>
        <v>75.599999999999937</v>
      </c>
      <c r="DC60" s="103">
        <f t="shared" si="58"/>
        <v>75.599999999999937</v>
      </c>
      <c r="DD60" s="103">
        <f t="shared" si="58"/>
        <v>75.599999999999937</v>
      </c>
      <c r="DE60" s="103">
        <f t="shared" si="58"/>
        <v>75.599999999999937</v>
      </c>
      <c r="DF60" s="103">
        <f t="shared" si="58"/>
        <v>75.599999999999937</v>
      </c>
      <c r="DG60" s="103">
        <f t="shared" si="58"/>
        <v>75.599999999999937</v>
      </c>
      <c r="DH60" s="104">
        <f t="shared" si="58"/>
        <v>75.599999999999937</v>
      </c>
      <c r="DI60" s="103">
        <f t="shared" si="58"/>
        <v>75.599999999999937</v>
      </c>
      <c r="DJ60" s="103">
        <f t="shared" si="58"/>
        <v>75.599999999999937</v>
      </c>
      <c r="DK60" s="103">
        <f t="shared" si="58"/>
        <v>75.599999999999937</v>
      </c>
      <c r="DL60" s="103">
        <f t="shared" si="58"/>
        <v>75.599999999999937</v>
      </c>
      <c r="DM60" s="103">
        <f t="shared" si="58"/>
        <v>75.599999999999937</v>
      </c>
      <c r="DN60" s="103">
        <f t="shared" si="59"/>
        <v>75.599999999999937</v>
      </c>
      <c r="DO60" s="103">
        <f t="shared" si="59"/>
        <v>75.599999999999937</v>
      </c>
      <c r="DP60" s="103">
        <f t="shared" si="59"/>
        <v>75.599999999999937</v>
      </c>
      <c r="DQ60" s="103">
        <f t="shared" si="59"/>
        <v>75.599999999999937</v>
      </c>
      <c r="DR60" s="103">
        <f t="shared" si="59"/>
        <v>75.599999999999937</v>
      </c>
      <c r="DS60" s="103">
        <f t="shared" si="59"/>
        <v>75.599999999999937</v>
      </c>
      <c r="DT60" s="103">
        <f t="shared" si="59"/>
        <v>75.599999999999937</v>
      </c>
      <c r="DU60" s="56">
        <f t="shared" si="60"/>
        <v>64.800000000000011</v>
      </c>
      <c r="DV60" s="57">
        <f t="shared" si="60"/>
        <v>504.89999999999992</v>
      </c>
      <c r="DW60" s="57">
        <f t="shared" si="60"/>
        <v>818.09999999999968</v>
      </c>
      <c r="DX60" s="57">
        <f t="shared" si="60"/>
        <v>907.19999999999902</v>
      </c>
      <c r="DY60" s="57">
        <f t="shared" si="60"/>
        <v>907.19999999999902</v>
      </c>
      <c r="DZ60" s="57">
        <f t="shared" si="60"/>
        <v>907.19999999999902</v>
      </c>
      <c r="EA60" s="57">
        <f t="shared" si="60"/>
        <v>907.19999999999902</v>
      </c>
      <c r="EB60" s="57">
        <f t="shared" si="60"/>
        <v>907.19999999999902</v>
      </c>
      <c r="EC60" s="57">
        <f t="shared" si="60"/>
        <v>907.19999999999902</v>
      </c>
      <c r="ED60" s="58">
        <f t="shared" si="60"/>
        <v>907.19999999999902</v>
      </c>
    </row>
    <row r="61" spans="2:134">
      <c r="B61" s="5" t="s">
        <v>15</v>
      </c>
      <c r="E61" s="47">
        <f t="shared" ref="E61:BP61" si="62">SUBTOTAL(9,E57:E60)</f>
        <v>0</v>
      </c>
      <c r="F61" s="47">
        <f t="shared" si="62"/>
        <v>0</v>
      </c>
      <c r="G61" s="47">
        <f t="shared" si="62"/>
        <v>0</v>
      </c>
      <c r="H61" s="47">
        <f t="shared" si="62"/>
        <v>0</v>
      </c>
      <c r="I61" s="47">
        <f t="shared" si="62"/>
        <v>0</v>
      </c>
      <c r="J61" s="47">
        <f t="shared" si="62"/>
        <v>0</v>
      </c>
      <c r="K61" s="47">
        <f t="shared" si="62"/>
        <v>0</v>
      </c>
      <c r="L61" s="47">
        <f t="shared" si="62"/>
        <v>30.240000000000002</v>
      </c>
      <c r="M61" s="47">
        <f t="shared" si="62"/>
        <v>60.480000000000004</v>
      </c>
      <c r="N61" s="47">
        <f t="shared" si="62"/>
        <v>90.72</v>
      </c>
      <c r="O61" s="47">
        <f t="shared" si="62"/>
        <v>120.96000000000001</v>
      </c>
      <c r="P61" s="48">
        <f t="shared" si="62"/>
        <v>151.20000000000002</v>
      </c>
      <c r="Q61" s="47">
        <f t="shared" si="62"/>
        <v>173.25</v>
      </c>
      <c r="R61" s="47">
        <f t="shared" si="62"/>
        <v>195.29999999999998</v>
      </c>
      <c r="S61" s="47">
        <f t="shared" si="62"/>
        <v>217.34999999999997</v>
      </c>
      <c r="T61" s="47">
        <f t="shared" si="62"/>
        <v>239.39999999999998</v>
      </c>
      <c r="U61" s="47">
        <f t="shared" si="62"/>
        <v>261.44999999999993</v>
      </c>
      <c r="V61" s="47">
        <f t="shared" si="62"/>
        <v>283.49999999999994</v>
      </c>
      <c r="W61" s="47">
        <f t="shared" si="62"/>
        <v>305.54999999999995</v>
      </c>
      <c r="X61" s="47">
        <f t="shared" si="62"/>
        <v>327.59999999999997</v>
      </c>
      <c r="Y61" s="47">
        <f t="shared" si="62"/>
        <v>349.64999999999992</v>
      </c>
      <c r="Z61" s="47">
        <f t="shared" si="62"/>
        <v>371.69999999999987</v>
      </c>
      <c r="AA61" s="47">
        <f t="shared" si="62"/>
        <v>393.74999999999989</v>
      </c>
      <c r="AB61" s="48">
        <f t="shared" si="62"/>
        <v>415.7999999999999</v>
      </c>
      <c r="AC61" s="47">
        <f t="shared" si="62"/>
        <v>425.24999999999989</v>
      </c>
      <c r="AD61" s="47">
        <f t="shared" si="62"/>
        <v>434.69999999999987</v>
      </c>
      <c r="AE61" s="47">
        <f t="shared" si="62"/>
        <v>444.14999999999992</v>
      </c>
      <c r="AF61" s="47">
        <f t="shared" si="62"/>
        <v>453.59999999999991</v>
      </c>
      <c r="AG61" s="47">
        <f t="shared" si="62"/>
        <v>463.04999999999984</v>
      </c>
      <c r="AH61" s="47">
        <f t="shared" si="62"/>
        <v>472.49999999999977</v>
      </c>
      <c r="AI61" s="47">
        <f t="shared" si="62"/>
        <v>481.94999999999976</v>
      </c>
      <c r="AJ61" s="47">
        <f t="shared" si="62"/>
        <v>491.39999999999975</v>
      </c>
      <c r="AK61" s="47">
        <f t="shared" si="62"/>
        <v>500.84999999999968</v>
      </c>
      <c r="AL61" s="47">
        <f t="shared" si="62"/>
        <v>510.29999999999961</v>
      </c>
      <c r="AM61" s="47">
        <f t="shared" si="62"/>
        <v>519.74999999999955</v>
      </c>
      <c r="AN61" s="48">
        <f t="shared" si="62"/>
        <v>529.19999999999959</v>
      </c>
      <c r="AO61" s="47">
        <f t="shared" si="62"/>
        <v>529.19999999999959</v>
      </c>
      <c r="AP61" s="47">
        <f t="shared" si="62"/>
        <v>529.19999999999959</v>
      </c>
      <c r="AQ61" s="47">
        <f t="shared" si="62"/>
        <v>529.19999999999959</v>
      </c>
      <c r="AR61" s="47">
        <f t="shared" si="62"/>
        <v>529.19999999999959</v>
      </c>
      <c r="AS61" s="47">
        <f t="shared" si="62"/>
        <v>529.19999999999959</v>
      </c>
      <c r="AT61" s="47">
        <f t="shared" si="62"/>
        <v>529.19999999999959</v>
      </c>
      <c r="AU61" s="47">
        <f t="shared" si="62"/>
        <v>529.19999999999959</v>
      </c>
      <c r="AV61" s="47">
        <f t="shared" si="62"/>
        <v>529.19999999999959</v>
      </c>
      <c r="AW61" s="47">
        <f t="shared" si="62"/>
        <v>529.19999999999959</v>
      </c>
      <c r="AX61" s="47">
        <f t="shared" si="62"/>
        <v>529.19999999999959</v>
      </c>
      <c r="AY61" s="47">
        <f t="shared" si="62"/>
        <v>529.19999999999959</v>
      </c>
      <c r="AZ61" s="48">
        <f t="shared" si="62"/>
        <v>529.19999999999959</v>
      </c>
      <c r="BA61" s="47">
        <f t="shared" si="62"/>
        <v>529.19999999999959</v>
      </c>
      <c r="BB61" s="47">
        <f t="shared" si="62"/>
        <v>529.19999999999959</v>
      </c>
      <c r="BC61" s="47">
        <f t="shared" si="62"/>
        <v>529.19999999999959</v>
      </c>
      <c r="BD61" s="47">
        <f t="shared" si="62"/>
        <v>529.19999999999959</v>
      </c>
      <c r="BE61" s="47">
        <f t="shared" si="62"/>
        <v>529.19999999999959</v>
      </c>
      <c r="BF61" s="47">
        <f t="shared" si="62"/>
        <v>529.19999999999959</v>
      </c>
      <c r="BG61" s="47">
        <f t="shared" si="62"/>
        <v>529.19999999999959</v>
      </c>
      <c r="BH61" s="47">
        <f t="shared" si="62"/>
        <v>529.19999999999959</v>
      </c>
      <c r="BI61" s="47">
        <f t="shared" si="62"/>
        <v>529.19999999999959</v>
      </c>
      <c r="BJ61" s="47">
        <f t="shared" si="62"/>
        <v>529.19999999999959</v>
      </c>
      <c r="BK61" s="47">
        <f t="shared" si="62"/>
        <v>529.19999999999959</v>
      </c>
      <c r="BL61" s="48">
        <f t="shared" si="62"/>
        <v>529.19999999999959</v>
      </c>
      <c r="BM61" s="47">
        <f t="shared" si="62"/>
        <v>529.19999999999959</v>
      </c>
      <c r="BN61" s="47">
        <f t="shared" si="62"/>
        <v>529.19999999999959</v>
      </c>
      <c r="BO61" s="47">
        <f t="shared" si="62"/>
        <v>529.19999999999959</v>
      </c>
      <c r="BP61" s="47">
        <f t="shared" si="62"/>
        <v>529.19999999999959</v>
      </c>
      <c r="BQ61" s="47">
        <f t="shared" ref="BQ61:EB61" si="63">SUBTOTAL(9,BQ57:BQ60)</f>
        <v>529.19999999999959</v>
      </c>
      <c r="BR61" s="47">
        <f t="shared" si="63"/>
        <v>529.19999999999959</v>
      </c>
      <c r="BS61" s="47">
        <f t="shared" si="63"/>
        <v>529.19999999999959</v>
      </c>
      <c r="BT61" s="47">
        <f t="shared" si="63"/>
        <v>529.19999999999959</v>
      </c>
      <c r="BU61" s="47">
        <f t="shared" si="63"/>
        <v>529.19999999999959</v>
      </c>
      <c r="BV61" s="47">
        <f t="shared" si="63"/>
        <v>529.19999999999959</v>
      </c>
      <c r="BW61" s="47">
        <f t="shared" si="63"/>
        <v>529.19999999999959</v>
      </c>
      <c r="BX61" s="48">
        <f t="shared" si="63"/>
        <v>529.19999999999959</v>
      </c>
      <c r="BY61" s="47">
        <f t="shared" si="63"/>
        <v>529.19999999999959</v>
      </c>
      <c r="BZ61" s="47">
        <f t="shared" si="63"/>
        <v>529.19999999999959</v>
      </c>
      <c r="CA61" s="47">
        <f t="shared" si="63"/>
        <v>529.19999999999959</v>
      </c>
      <c r="CB61" s="47">
        <f t="shared" si="63"/>
        <v>529.19999999999959</v>
      </c>
      <c r="CC61" s="47">
        <f t="shared" si="63"/>
        <v>529.19999999999959</v>
      </c>
      <c r="CD61" s="47">
        <f t="shared" si="63"/>
        <v>529.19999999999959</v>
      </c>
      <c r="CE61" s="47">
        <f t="shared" si="63"/>
        <v>529.19999999999959</v>
      </c>
      <c r="CF61" s="47">
        <f t="shared" si="63"/>
        <v>529.19999999999959</v>
      </c>
      <c r="CG61" s="47">
        <f t="shared" si="63"/>
        <v>529.19999999999959</v>
      </c>
      <c r="CH61" s="47">
        <f t="shared" si="63"/>
        <v>529.19999999999959</v>
      </c>
      <c r="CI61" s="47">
        <f t="shared" si="63"/>
        <v>529.19999999999959</v>
      </c>
      <c r="CJ61" s="48">
        <f t="shared" si="63"/>
        <v>529.19999999999959</v>
      </c>
      <c r="CK61" s="47">
        <f t="shared" si="63"/>
        <v>529.19999999999959</v>
      </c>
      <c r="CL61" s="47">
        <f t="shared" si="63"/>
        <v>529.19999999999959</v>
      </c>
      <c r="CM61" s="47">
        <f t="shared" si="63"/>
        <v>529.19999999999959</v>
      </c>
      <c r="CN61" s="47">
        <f t="shared" si="63"/>
        <v>529.19999999999959</v>
      </c>
      <c r="CO61" s="47">
        <f t="shared" si="63"/>
        <v>529.19999999999959</v>
      </c>
      <c r="CP61" s="47">
        <f t="shared" si="63"/>
        <v>529.19999999999959</v>
      </c>
      <c r="CQ61" s="47">
        <f t="shared" si="63"/>
        <v>529.19999999999959</v>
      </c>
      <c r="CR61" s="47">
        <f t="shared" si="63"/>
        <v>529.19999999999959</v>
      </c>
      <c r="CS61" s="47">
        <f t="shared" si="63"/>
        <v>529.19999999999959</v>
      </c>
      <c r="CT61" s="47">
        <f t="shared" si="63"/>
        <v>529.19999999999959</v>
      </c>
      <c r="CU61" s="47">
        <f t="shared" si="63"/>
        <v>529.19999999999959</v>
      </c>
      <c r="CV61" s="48">
        <f t="shared" si="63"/>
        <v>529.19999999999959</v>
      </c>
      <c r="CW61" s="47">
        <f t="shared" si="63"/>
        <v>529.19999999999959</v>
      </c>
      <c r="CX61" s="47">
        <f t="shared" si="63"/>
        <v>529.19999999999959</v>
      </c>
      <c r="CY61" s="47">
        <f t="shared" si="63"/>
        <v>529.19999999999959</v>
      </c>
      <c r="CZ61" s="47">
        <f t="shared" si="63"/>
        <v>529.19999999999959</v>
      </c>
      <c r="DA61" s="47">
        <f t="shared" si="63"/>
        <v>529.19999999999959</v>
      </c>
      <c r="DB61" s="47">
        <f t="shared" si="63"/>
        <v>529.19999999999959</v>
      </c>
      <c r="DC61" s="47">
        <f t="shared" si="63"/>
        <v>529.19999999999959</v>
      </c>
      <c r="DD61" s="47">
        <f t="shared" si="63"/>
        <v>529.19999999999959</v>
      </c>
      <c r="DE61" s="47">
        <f t="shared" si="63"/>
        <v>529.19999999999959</v>
      </c>
      <c r="DF61" s="47">
        <f t="shared" si="63"/>
        <v>529.19999999999959</v>
      </c>
      <c r="DG61" s="47">
        <f t="shared" si="63"/>
        <v>529.19999999999959</v>
      </c>
      <c r="DH61" s="48">
        <f t="shared" si="63"/>
        <v>529.19999999999959</v>
      </c>
      <c r="DI61" s="47">
        <f t="shared" si="63"/>
        <v>529.19999999999959</v>
      </c>
      <c r="DJ61" s="47">
        <f t="shared" si="63"/>
        <v>529.19999999999959</v>
      </c>
      <c r="DK61" s="47">
        <f t="shared" si="63"/>
        <v>529.19999999999959</v>
      </c>
      <c r="DL61" s="47">
        <f t="shared" si="63"/>
        <v>529.19999999999959</v>
      </c>
      <c r="DM61" s="47">
        <f t="shared" si="63"/>
        <v>529.19999999999959</v>
      </c>
      <c r="DN61" s="47">
        <f t="shared" si="63"/>
        <v>529.19999999999959</v>
      </c>
      <c r="DO61" s="47">
        <f t="shared" si="63"/>
        <v>529.19999999999959</v>
      </c>
      <c r="DP61" s="47">
        <f t="shared" si="63"/>
        <v>529.19999999999959</v>
      </c>
      <c r="DQ61" s="47">
        <f t="shared" si="63"/>
        <v>529.19999999999959</v>
      </c>
      <c r="DR61" s="47">
        <f t="shared" si="63"/>
        <v>529.19999999999959</v>
      </c>
      <c r="DS61" s="47">
        <f t="shared" si="63"/>
        <v>529.19999999999959</v>
      </c>
      <c r="DT61" s="47">
        <f t="shared" si="63"/>
        <v>529.19999999999959</v>
      </c>
      <c r="DU61" s="49">
        <f t="shared" si="63"/>
        <v>453.60000000000008</v>
      </c>
      <c r="DV61" s="50">
        <f t="shared" si="63"/>
        <v>3534.2999999999997</v>
      </c>
      <c r="DW61" s="50">
        <f t="shared" si="63"/>
        <v>5726.6999999999962</v>
      </c>
      <c r="DX61" s="50">
        <f t="shared" si="63"/>
        <v>6350.3999999999951</v>
      </c>
      <c r="DY61" s="50">
        <f t="shared" si="63"/>
        <v>6350.3999999999951</v>
      </c>
      <c r="DZ61" s="50">
        <f t="shared" si="63"/>
        <v>6350.3999999999951</v>
      </c>
      <c r="EA61" s="50">
        <f t="shared" si="63"/>
        <v>6350.3999999999951</v>
      </c>
      <c r="EB61" s="50">
        <f t="shared" si="63"/>
        <v>6350.3999999999951</v>
      </c>
      <c r="EC61" s="50">
        <f t="shared" ref="EC61:ED61" si="64">SUBTOTAL(9,EC57:EC60)</f>
        <v>6350.3999999999951</v>
      </c>
      <c r="ED61" s="51">
        <f t="shared" si="64"/>
        <v>6350.3999999999951</v>
      </c>
    </row>
    <row r="62" spans="2:134" s="23" customFormat="1">
      <c r="B62" s="119" t="s">
        <v>16</v>
      </c>
      <c r="C62" s="120"/>
      <c r="D62" s="120"/>
      <c r="E62" s="122">
        <f>E54-E61</f>
        <v>0</v>
      </c>
      <c r="F62" s="122">
        <f t="shared" ref="F62:BQ62" si="65">F54-F61</f>
        <v>0</v>
      </c>
      <c r="G62" s="122">
        <f t="shared" si="65"/>
        <v>0</v>
      </c>
      <c r="H62" s="122">
        <f t="shared" si="65"/>
        <v>-34.125</v>
      </c>
      <c r="I62" s="122">
        <f t="shared" si="65"/>
        <v>-73.125000000000014</v>
      </c>
      <c r="J62" s="122">
        <f t="shared" si="65"/>
        <v>-107.25000000000001</v>
      </c>
      <c r="K62" s="122">
        <f t="shared" si="65"/>
        <v>-141.37500000000003</v>
      </c>
      <c r="L62" s="122">
        <f t="shared" si="65"/>
        <v>-1398.6784</v>
      </c>
      <c r="M62" s="122">
        <f t="shared" si="65"/>
        <v>-1305.8529999999998</v>
      </c>
      <c r="N62" s="122">
        <f t="shared" si="65"/>
        <v>-1214.6525999999999</v>
      </c>
      <c r="O62" s="122">
        <f t="shared" si="65"/>
        <v>-1123.4521999999999</v>
      </c>
      <c r="P62" s="123">
        <f t="shared" si="65"/>
        <v>-1033.8767999999998</v>
      </c>
      <c r="Q62" s="122">
        <f t="shared" si="65"/>
        <v>-984.57349999999997</v>
      </c>
      <c r="R62" s="122">
        <f t="shared" si="65"/>
        <v>-952.00549999999998</v>
      </c>
      <c r="S62" s="122">
        <f t="shared" si="65"/>
        <v>-911.9375</v>
      </c>
      <c r="T62" s="122">
        <f t="shared" si="65"/>
        <v>-874.36950000000013</v>
      </c>
      <c r="U62" s="122">
        <f t="shared" si="65"/>
        <v>-841.80149999999992</v>
      </c>
      <c r="V62" s="122">
        <f t="shared" si="65"/>
        <v>-799.23350000000028</v>
      </c>
      <c r="W62" s="122">
        <f t="shared" si="65"/>
        <v>-761.66549999999984</v>
      </c>
      <c r="X62" s="122">
        <f t="shared" si="65"/>
        <v>-726.59750000000031</v>
      </c>
      <c r="Y62" s="122">
        <f t="shared" si="65"/>
        <v>-684.02950000000033</v>
      </c>
      <c r="Z62" s="122">
        <f t="shared" si="65"/>
        <v>-646.46150000000034</v>
      </c>
      <c r="AA62" s="122">
        <f t="shared" si="65"/>
        <v>-608.89350000000093</v>
      </c>
      <c r="AB62" s="123">
        <f t="shared" si="65"/>
        <v>-571.32550000000151</v>
      </c>
      <c r="AC62" s="122">
        <f t="shared" si="65"/>
        <v>-542.91650000000061</v>
      </c>
      <c r="AD62" s="122">
        <f t="shared" si="65"/>
        <v>-503.2445000000003</v>
      </c>
      <c r="AE62" s="122">
        <f t="shared" si="65"/>
        <v>-463.5725000000005</v>
      </c>
      <c r="AF62" s="122">
        <f t="shared" si="65"/>
        <v>-423.9005000000011</v>
      </c>
      <c r="AG62" s="122">
        <f t="shared" si="65"/>
        <v>-384.22850000000074</v>
      </c>
      <c r="AH62" s="122">
        <f t="shared" si="65"/>
        <v>-344.55650000000082</v>
      </c>
      <c r="AI62" s="122">
        <f t="shared" si="65"/>
        <v>-304.88450000000097</v>
      </c>
      <c r="AJ62" s="122">
        <f t="shared" si="65"/>
        <v>-265.21250000000111</v>
      </c>
      <c r="AK62" s="122">
        <f t="shared" si="65"/>
        <v>-225.5405000000012</v>
      </c>
      <c r="AL62" s="122">
        <f t="shared" si="65"/>
        <v>-185.86850000000175</v>
      </c>
      <c r="AM62" s="122">
        <f t="shared" si="65"/>
        <v>-146.19650000000183</v>
      </c>
      <c r="AN62" s="123">
        <f t="shared" si="65"/>
        <v>-106.52450000000204</v>
      </c>
      <c r="AO62" s="122">
        <f t="shared" si="65"/>
        <v>-98.753000000002203</v>
      </c>
      <c r="AP62" s="122">
        <f t="shared" si="65"/>
        <v>-98.753000000002203</v>
      </c>
      <c r="AQ62" s="122">
        <f t="shared" si="65"/>
        <v>-98.753000000002203</v>
      </c>
      <c r="AR62" s="122">
        <f t="shared" si="65"/>
        <v>-98.753000000002203</v>
      </c>
      <c r="AS62" s="122">
        <f t="shared" si="65"/>
        <v>-98.753000000002203</v>
      </c>
      <c r="AT62" s="122">
        <f t="shared" si="65"/>
        <v>-98.753000000002203</v>
      </c>
      <c r="AU62" s="122">
        <f t="shared" si="65"/>
        <v>-98.753000000002203</v>
      </c>
      <c r="AV62" s="122">
        <f t="shared" si="65"/>
        <v>-98.753000000002203</v>
      </c>
      <c r="AW62" s="122">
        <f t="shared" si="65"/>
        <v>-98.753000000002203</v>
      </c>
      <c r="AX62" s="122">
        <f t="shared" si="65"/>
        <v>-98.753000000002203</v>
      </c>
      <c r="AY62" s="122">
        <f t="shared" si="65"/>
        <v>-98.753000000002203</v>
      </c>
      <c r="AZ62" s="123">
        <f t="shared" si="65"/>
        <v>-98.753000000002203</v>
      </c>
      <c r="BA62" s="122">
        <f t="shared" si="65"/>
        <v>-98.753000000002203</v>
      </c>
      <c r="BB62" s="122">
        <f t="shared" si="65"/>
        <v>-98.753000000002203</v>
      </c>
      <c r="BC62" s="122">
        <f t="shared" si="65"/>
        <v>-98.753000000002203</v>
      </c>
      <c r="BD62" s="122">
        <f t="shared" si="65"/>
        <v>-98.753000000002203</v>
      </c>
      <c r="BE62" s="122">
        <f t="shared" si="65"/>
        <v>-98.753000000002203</v>
      </c>
      <c r="BF62" s="122">
        <f t="shared" si="65"/>
        <v>-98.753000000002203</v>
      </c>
      <c r="BG62" s="122">
        <f t="shared" si="65"/>
        <v>-98.753000000002203</v>
      </c>
      <c r="BH62" s="122">
        <f t="shared" si="65"/>
        <v>-98.753000000002203</v>
      </c>
      <c r="BI62" s="122">
        <f t="shared" si="65"/>
        <v>-98.753000000002203</v>
      </c>
      <c r="BJ62" s="122">
        <f t="shared" si="65"/>
        <v>-98.753000000002203</v>
      </c>
      <c r="BK62" s="122">
        <f t="shared" si="65"/>
        <v>-98.753000000002203</v>
      </c>
      <c r="BL62" s="123">
        <f t="shared" si="65"/>
        <v>-98.753000000002203</v>
      </c>
      <c r="BM62" s="122">
        <f t="shared" si="65"/>
        <v>-98.753000000002203</v>
      </c>
      <c r="BN62" s="122">
        <f t="shared" si="65"/>
        <v>-98.753000000002203</v>
      </c>
      <c r="BO62" s="122">
        <f t="shared" si="65"/>
        <v>-98.753000000002203</v>
      </c>
      <c r="BP62" s="122">
        <f t="shared" si="65"/>
        <v>-98.753000000002203</v>
      </c>
      <c r="BQ62" s="122">
        <f t="shared" si="65"/>
        <v>-98.753000000002203</v>
      </c>
      <c r="BR62" s="122">
        <f t="shared" ref="BR62:EC62" si="66">BR54-BR61</f>
        <v>-98.753000000002203</v>
      </c>
      <c r="BS62" s="122">
        <f t="shared" si="66"/>
        <v>-98.753000000002203</v>
      </c>
      <c r="BT62" s="122">
        <f t="shared" si="66"/>
        <v>-98.753000000002203</v>
      </c>
      <c r="BU62" s="122">
        <f t="shared" si="66"/>
        <v>-98.753000000002203</v>
      </c>
      <c r="BV62" s="122">
        <f t="shared" si="66"/>
        <v>-98.753000000002203</v>
      </c>
      <c r="BW62" s="122">
        <f t="shared" si="66"/>
        <v>-98.753000000002203</v>
      </c>
      <c r="BX62" s="123">
        <f t="shared" si="66"/>
        <v>-98.753000000002203</v>
      </c>
      <c r="BY62" s="122">
        <f t="shared" si="66"/>
        <v>-98.753000000002203</v>
      </c>
      <c r="BZ62" s="122">
        <f t="shared" si="66"/>
        <v>-98.753000000002203</v>
      </c>
      <c r="CA62" s="122">
        <f t="shared" si="66"/>
        <v>-98.753000000002203</v>
      </c>
      <c r="CB62" s="122">
        <f t="shared" si="66"/>
        <v>-98.753000000002203</v>
      </c>
      <c r="CC62" s="122">
        <f t="shared" si="66"/>
        <v>-98.753000000002203</v>
      </c>
      <c r="CD62" s="122">
        <f t="shared" si="66"/>
        <v>-98.753000000002203</v>
      </c>
      <c r="CE62" s="122">
        <f t="shared" si="66"/>
        <v>-98.753000000002203</v>
      </c>
      <c r="CF62" s="122">
        <f t="shared" si="66"/>
        <v>-98.753000000002203</v>
      </c>
      <c r="CG62" s="122">
        <f t="shared" si="66"/>
        <v>-98.753000000002203</v>
      </c>
      <c r="CH62" s="122">
        <f t="shared" si="66"/>
        <v>-98.753000000002203</v>
      </c>
      <c r="CI62" s="122">
        <f t="shared" si="66"/>
        <v>-98.753000000002203</v>
      </c>
      <c r="CJ62" s="123">
        <f t="shared" si="66"/>
        <v>-98.753000000002203</v>
      </c>
      <c r="CK62" s="122">
        <f t="shared" si="66"/>
        <v>-98.753000000002203</v>
      </c>
      <c r="CL62" s="122">
        <f t="shared" si="66"/>
        <v>-98.753000000002203</v>
      </c>
      <c r="CM62" s="122">
        <f t="shared" si="66"/>
        <v>-98.753000000002203</v>
      </c>
      <c r="CN62" s="122">
        <f t="shared" si="66"/>
        <v>-98.753000000002203</v>
      </c>
      <c r="CO62" s="122">
        <f t="shared" si="66"/>
        <v>-98.753000000002203</v>
      </c>
      <c r="CP62" s="122">
        <f t="shared" si="66"/>
        <v>-98.753000000002203</v>
      </c>
      <c r="CQ62" s="122">
        <f t="shared" si="66"/>
        <v>-98.753000000002203</v>
      </c>
      <c r="CR62" s="122">
        <f t="shared" si="66"/>
        <v>-98.753000000002203</v>
      </c>
      <c r="CS62" s="122">
        <f t="shared" si="66"/>
        <v>-98.753000000002203</v>
      </c>
      <c r="CT62" s="122">
        <f t="shared" si="66"/>
        <v>-98.753000000002203</v>
      </c>
      <c r="CU62" s="122">
        <f t="shared" si="66"/>
        <v>-98.753000000002203</v>
      </c>
      <c r="CV62" s="123">
        <f t="shared" si="66"/>
        <v>-98.753000000002203</v>
      </c>
      <c r="CW62" s="122">
        <f t="shared" si="66"/>
        <v>-98.753000000002203</v>
      </c>
      <c r="CX62" s="122">
        <f t="shared" si="66"/>
        <v>-98.753000000002203</v>
      </c>
      <c r="CY62" s="122">
        <f t="shared" si="66"/>
        <v>-98.753000000002203</v>
      </c>
      <c r="CZ62" s="122">
        <f t="shared" si="66"/>
        <v>-98.753000000002203</v>
      </c>
      <c r="DA62" s="122">
        <f t="shared" si="66"/>
        <v>-98.753000000002203</v>
      </c>
      <c r="DB62" s="122">
        <f t="shared" si="66"/>
        <v>-98.753000000002203</v>
      </c>
      <c r="DC62" s="122">
        <f t="shared" si="66"/>
        <v>-98.753000000002203</v>
      </c>
      <c r="DD62" s="122">
        <f t="shared" si="66"/>
        <v>-98.753000000002203</v>
      </c>
      <c r="DE62" s="122">
        <f t="shared" si="66"/>
        <v>-98.753000000002203</v>
      </c>
      <c r="DF62" s="122">
        <f t="shared" si="66"/>
        <v>-98.753000000002203</v>
      </c>
      <c r="DG62" s="122">
        <f t="shared" si="66"/>
        <v>-98.753000000002203</v>
      </c>
      <c r="DH62" s="123">
        <f t="shared" si="66"/>
        <v>-98.753000000002203</v>
      </c>
      <c r="DI62" s="122">
        <f t="shared" si="66"/>
        <v>-98.753000000002203</v>
      </c>
      <c r="DJ62" s="122">
        <f t="shared" si="66"/>
        <v>-98.753000000002203</v>
      </c>
      <c r="DK62" s="122">
        <f t="shared" si="66"/>
        <v>-98.753000000002203</v>
      </c>
      <c r="DL62" s="122">
        <f t="shared" si="66"/>
        <v>-98.753000000002203</v>
      </c>
      <c r="DM62" s="122">
        <f t="shared" si="66"/>
        <v>-98.753000000002203</v>
      </c>
      <c r="DN62" s="122">
        <f t="shared" si="66"/>
        <v>-98.753000000002203</v>
      </c>
      <c r="DO62" s="122">
        <f t="shared" si="66"/>
        <v>-98.753000000002203</v>
      </c>
      <c r="DP62" s="122">
        <f t="shared" si="66"/>
        <v>-98.753000000002203</v>
      </c>
      <c r="DQ62" s="122">
        <f t="shared" si="66"/>
        <v>-98.753000000002203</v>
      </c>
      <c r="DR62" s="122">
        <f t="shared" si="66"/>
        <v>-98.753000000002203</v>
      </c>
      <c r="DS62" s="122">
        <f t="shared" si="66"/>
        <v>-98.753000000002203</v>
      </c>
      <c r="DT62" s="122">
        <f t="shared" si="66"/>
        <v>-98.753000000002203</v>
      </c>
      <c r="DU62" s="248">
        <f t="shared" si="66"/>
        <v>-6432.3879999999972</v>
      </c>
      <c r="DV62" s="165">
        <f t="shared" si="66"/>
        <v>-9362.8940000000002</v>
      </c>
      <c r="DW62" s="165">
        <f t="shared" si="66"/>
        <v>-3896.6460000000106</v>
      </c>
      <c r="DX62" s="165">
        <f t="shared" si="66"/>
        <v>-1185.0360000000264</v>
      </c>
      <c r="DY62" s="165">
        <f t="shared" si="66"/>
        <v>-1185.0360000000264</v>
      </c>
      <c r="DZ62" s="165">
        <f t="shared" si="66"/>
        <v>-1185.0360000000264</v>
      </c>
      <c r="EA62" s="165">
        <f t="shared" si="66"/>
        <v>-1185.0360000000264</v>
      </c>
      <c r="EB62" s="165">
        <f t="shared" si="66"/>
        <v>-1185.0360000000264</v>
      </c>
      <c r="EC62" s="165">
        <f t="shared" si="66"/>
        <v>-1185.0360000000264</v>
      </c>
      <c r="ED62" s="166">
        <f t="shared" ref="ED62" si="67">ED54-ED61</f>
        <v>-1185.0360000000264</v>
      </c>
    </row>
    <row r="63" spans="2:134" s="23" customFormat="1">
      <c r="B63" s="52" t="s">
        <v>42</v>
      </c>
      <c r="E63" s="243">
        <f t="shared" ref="E63:BP63" si="68">IF(ABS(IFERROR((E62/E$46),1))&gt;5,"n/m",IFERROR((E62/E$46),1))</f>
        <v>1</v>
      </c>
      <c r="F63" s="243">
        <f t="shared" si="68"/>
        <v>1</v>
      </c>
      <c r="G63" s="243">
        <f t="shared" si="68"/>
        <v>1</v>
      </c>
      <c r="H63" s="243">
        <f t="shared" si="68"/>
        <v>1</v>
      </c>
      <c r="I63" s="243">
        <f t="shared" si="68"/>
        <v>1</v>
      </c>
      <c r="J63" s="243">
        <f t="shared" si="68"/>
        <v>1</v>
      </c>
      <c r="K63" s="243">
        <f t="shared" si="68"/>
        <v>1</v>
      </c>
      <c r="L63" s="243" t="str">
        <f t="shared" si="68"/>
        <v>n/m</v>
      </c>
      <c r="M63" s="243">
        <f t="shared" si="68"/>
        <v>-3.9544843934724874</v>
      </c>
      <c r="N63" s="243">
        <f t="shared" si="68"/>
        <v>-2.4522028897028894</v>
      </c>
      <c r="O63" s="243">
        <f t="shared" si="68"/>
        <v>-1.7010621378180899</v>
      </c>
      <c r="P63" s="244">
        <f t="shared" si="68"/>
        <v>-1.2523460666317805</v>
      </c>
      <c r="Q63" s="243">
        <f t="shared" si="68"/>
        <v>-1.0408358836930265</v>
      </c>
      <c r="R63" s="243">
        <f t="shared" si="68"/>
        <v>-0.89278024416273261</v>
      </c>
      <c r="S63" s="243">
        <f t="shared" si="68"/>
        <v>-0.76844499722346526</v>
      </c>
      <c r="T63" s="243">
        <f t="shared" si="68"/>
        <v>-0.66892620746004228</v>
      </c>
      <c r="U63" s="243">
        <f t="shared" si="68"/>
        <v>-0.58969630484260438</v>
      </c>
      <c r="V63" s="243">
        <f t="shared" si="68"/>
        <v>-0.51633072982279349</v>
      </c>
      <c r="W63" s="243">
        <f t="shared" si="68"/>
        <v>-0.45655105817108754</v>
      </c>
      <c r="X63" s="243">
        <f t="shared" si="68"/>
        <v>-0.40621631624378896</v>
      </c>
      <c r="Y63" s="243">
        <f t="shared" si="68"/>
        <v>-0.3583015249681919</v>
      </c>
      <c r="Z63" s="243">
        <f t="shared" si="68"/>
        <v>-0.31853522228824915</v>
      </c>
      <c r="AA63" s="243">
        <f t="shared" si="68"/>
        <v>-0.28322274550846033</v>
      </c>
      <c r="AB63" s="244">
        <f t="shared" si="68"/>
        <v>-0.25165553141743696</v>
      </c>
      <c r="AC63" s="243">
        <f t="shared" si="68"/>
        <v>-0.23382776345739342</v>
      </c>
      <c r="AD63" s="243">
        <f t="shared" si="68"/>
        <v>-0.21202972704007916</v>
      </c>
      <c r="AE63" s="243">
        <f t="shared" si="68"/>
        <v>-0.19115926664052324</v>
      </c>
      <c r="AF63" s="243">
        <f t="shared" si="68"/>
        <v>-0.17115840875761562</v>
      </c>
      <c r="AG63" s="243">
        <f t="shared" si="68"/>
        <v>-0.15197391242094871</v>
      </c>
      <c r="AH63" s="243">
        <f t="shared" si="68"/>
        <v>-0.13355679593774869</v>
      </c>
      <c r="AI63" s="243">
        <f t="shared" si="68"/>
        <v>-0.11586191931663496</v>
      </c>
      <c r="AJ63" s="243">
        <f t="shared" si="68"/>
        <v>-9.884761487325637E-2</v>
      </c>
      <c r="AK63" s="243">
        <f t="shared" si="68"/>
        <v>-8.24753596541562E-2</v>
      </c>
      <c r="AL63" s="243">
        <f t="shared" si="68"/>
        <v>-6.6709484257985813E-2</v>
      </c>
      <c r="AM63" s="243">
        <f t="shared" si="68"/>
        <v>-5.1516913421676011E-2</v>
      </c>
      <c r="AN63" s="244">
        <f t="shared" si="68"/>
        <v>-3.6866934400948743E-2</v>
      </c>
      <c r="AO63" s="243">
        <f t="shared" si="68"/>
        <v>-3.417730543580963E-2</v>
      </c>
      <c r="AP63" s="243">
        <f t="shared" si="68"/>
        <v>-3.417730543580963E-2</v>
      </c>
      <c r="AQ63" s="243">
        <f t="shared" si="68"/>
        <v>-3.417730543580963E-2</v>
      </c>
      <c r="AR63" s="243">
        <f t="shared" si="68"/>
        <v>-3.417730543580963E-2</v>
      </c>
      <c r="AS63" s="243">
        <f t="shared" si="68"/>
        <v>-3.417730543580963E-2</v>
      </c>
      <c r="AT63" s="243">
        <f t="shared" si="68"/>
        <v>-3.417730543580963E-2</v>
      </c>
      <c r="AU63" s="243">
        <f t="shared" si="68"/>
        <v>-3.417730543580963E-2</v>
      </c>
      <c r="AV63" s="243">
        <f t="shared" si="68"/>
        <v>-3.417730543580963E-2</v>
      </c>
      <c r="AW63" s="243">
        <f t="shared" si="68"/>
        <v>-3.417730543580963E-2</v>
      </c>
      <c r="AX63" s="243">
        <f t="shared" si="68"/>
        <v>-3.417730543580963E-2</v>
      </c>
      <c r="AY63" s="243">
        <f t="shared" si="68"/>
        <v>-3.417730543580963E-2</v>
      </c>
      <c r="AZ63" s="244">
        <f t="shared" si="68"/>
        <v>-3.417730543580963E-2</v>
      </c>
      <c r="BA63" s="243">
        <f t="shared" si="68"/>
        <v>-3.417730543580963E-2</v>
      </c>
      <c r="BB63" s="243">
        <f t="shared" si="68"/>
        <v>-3.417730543580963E-2</v>
      </c>
      <c r="BC63" s="243">
        <f t="shared" si="68"/>
        <v>-3.417730543580963E-2</v>
      </c>
      <c r="BD63" s="243">
        <f t="shared" si="68"/>
        <v>-3.417730543580963E-2</v>
      </c>
      <c r="BE63" s="243">
        <f t="shared" si="68"/>
        <v>-3.417730543580963E-2</v>
      </c>
      <c r="BF63" s="243">
        <f t="shared" si="68"/>
        <v>-3.417730543580963E-2</v>
      </c>
      <c r="BG63" s="243">
        <f t="shared" si="68"/>
        <v>-3.417730543580963E-2</v>
      </c>
      <c r="BH63" s="243">
        <f t="shared" si="68"/>
        <v>-3.417730543580963E-2</v>
      </c>
      <c r="BI63" s="243">
        <f t="shared" si="68"/>
        <v>-3.417730543580963E-2</v>
      </c>
      <c r="BJ63" s="243">
        <f t="shared" si="68"/>
        <v>-3.417730543580963E-2</v>
      </c>
      <c r="BK63" s="243">
        <f t="shared" si="68"/>
        <v>-3.417730543580963E-2</v>
      </c>
      <c r="BL63" s="244">
        <f t="shared" si="68"/>
        <v>-3.417730543580963E-2</v>
      </c>
      <c r="BM63" s="243">
        <f t="shared" si="68"/>
        <v>-3.417730543580963E-2</v>
      </c>
      <c r="BN63" s="243">
        <f t="shared" si="68"/>
        <v>-3.417730543580963E-2</v>
      </c>
      <c r="BO63" s="243">
        <f t="shared" si="68"/>
        <v>-3.417730543580963E-2</v>
      </c>
      <c r="BP63" s="243">
        <f t="shared" si="68"/>
        <v>-3.417730543580963E-2</v>
      </c>
      <c r="BQ63" s="243">
        <f t="shared" ref="BQ63:DS63" si="69">IF(ABS(IFERROR((BQ62/BQ$46),1))&gt;5,"n/m",IFERROR((BQ62/BQ$46),1))</f>
        <v>-3.417730543580963E-2</v>
      </c>
      <c r="BR63" s="243">
        <f t="shared" si="69"/>
        <v>-3.417730543580963E-2</v>
      </c>
      <c r="BS63" s="243">
        <f t="shared" si="69"/>
        <v>-3.417730543580963E-2</v>
      </c>
      <c r="BT63" s="243">
        <f t="shared" si="69"/>
        <v>-3.417730543580963E-2</v>
      </c>
      <c r="BU63" s="243">
        <f t="shared" si="69"/>
        <v>-3.417730543580963E-2</v>
      </c>
      <c r="BV63" s="243">
        <f t="shared" si="69"/>
        <v>-3.417730543580963E-2</v>
      </c>
      <c r="BW63" s="243">
        <f t="shared" si="69"/>
        <v>-3.417730543580963E-2</v>
      </c>
      <c r="BX63" s="244">
        <f t="shared" si="69"/>
        <v>-3.417730543580963E-2</v>
      </c>
      <c r="BY63" s="243">
        <f t="shared" si="69"/>
        <v>-3.417730543580963E-2</v>
      </c>
      <c r="BZ63" s="243">
        <f t="shared" si="69"/>
        <v>-3.417730543580963E-2</v>
      </c>
      <c r="CA63" s="243">
        <f t="shared" si="69"/>
        <v>-3.417730543580963E-2</v>
      </c>
      <c r="CB63" s="243">
        <f t="shared" si="69"/>
        <v>-3.417730543580963E-2</v>
      </c>
      <c r="CC63" s="243">
        <f t="shared" si="69"/>
        <v>-3.417730543580963E-2</v>
      </c>
      <c r="CD63" s="243">
        <f t="shared" si="69"/>
        <v>-3.417730543580963E-2</v>
      </c>
      <c r="CE63" s="243">
        <f t="shared" si="69"/>
        <v>-3.417730543580963E-2</v>
      </c>
      <c r="CF63" s="243">
        <f t="shared" si="69"/>
        <v>-3.417730543580963E-2</v>
      </c>
      <c r="CG63" s="243">
        <f t="shared" si="69"/>
        <v>-3.417730543580963E-2</v>
      </c>
      <c r="CH63" s="243">
        <f t="shared" si="69"/>
        <v>-3.417730543580963E-2</v>
      </c>
      <c r="CI63" s="243">
        <f t="shared" si="69"/>
        <v>-3.417730543580963E-2</v>
      </c>
      <c r="CJ63" s="244">
        <f t="shared" si="69"/>
        <v>-3.417730543580963E-2</v>
      </c>
      <c r="CK63" s="243">
        <f t="shared" si="69"/>
        <v>-3.417730543580963E-2</v>
      </c>
      <c r="CL63" s="243">
        <f t="shared" si="69"/>
        <v>-3.417730543580963E-2</v>
      </c>
      <c r="CM63" s="243">
        <f t="shared" si="69"/>
        <v>-3.417730543580963E-2</v>
      </c>
      <c r="CN63" s="243">
        <f t="shared" si="69"/>
        <v>-3.417730543580963E-2</v>
      </c>
      <c r="CO63" s="243">
        <f t="shared" si="69"/>
        <v>-3.417730543580963E-2</v>
      </c>
      <c r="CP63" s="243">
        <f t="shared" si="69"/>
        <v>-3.417730543580963E-2</v>
      </c>
      <c r="CQ63" s="243">
        <f t="shared" si="69"/>
        <v>-3.417730543580963E-2</v>
      </c>
      <c r="CR63" s="243">
        <f t="shared" si="69"/>
        <v>-3.417730543580963E-2</v>
      </c>
      <c r="CS63" s="243">
        <f t="shared" si="69"/>
        <v>-3.417730543580963E-2</v>
      </c>
      <c r="CT63" s="243">
        <f t="shared" si="69"/>
        <v>-3.417730543580963E-2</v>
      </c>
      <c r="CU63" s="243">
        <f t="shared" si="69"/>
        <v>-3.417730543580963E-2</v>
      </c>
      <c r="CV63" s="244">
        <f t="shared" si="69"/>
        <v>-3.417730543580963E-2</v>
      </c>
      <c r="CW63" s="243">
        <f t="shared" si="69"/>
        <v>-3.417730543580963E-2</v>
      </c>
      <c r="CX63" s="243">
        <f t="shared" si="69"/>
        <v>-3.417730543580963E-2</v>
      </c>
      <c r="CY63" s="243">
        <f t="shared" si="69"/>
        <v>-3.417730543580963E-2</v>
      </c>
      <c r="CZ63" s="243">
        <f t="shared" si="69"/>
        <v>-3.417730543580963E-2</v>
      </c>
      <c r="DA63" s="243">
        <f t="shared" si="69"/>
        <v>-3.417730543580963E-2</v>
      </c>
      <c r="DB63" s="243">
        <f t="shared" si="69"/>
        <v>-3.417730543580963E-2</v>
      </c>
      <c r="DC63" s="243">
        <f t="shared" si="69"/>
        <v>-3.417730543580963E-2</v>
      </c>
      <c r="DD63" s="243">
        <f t="shared" si="69"/>
        <v>-3.417730543580963E-2</v>
      </c>
      <c r="DE63" s="243">
        <f t="shared" si="69"/>
        <v>-3.417730543580963E-2</v>
      </c>
      <c r="DF63" s="243">
        <f t="shared" si="69"/>
        <v>-3.417730543580963E-2</v>
      </c>
      <c r="DG63" s="243">
        <f t="shared" si="69"/>
        <v>-3.417730543580963E-2</v>
      </c>
      <c r="DH63" s="244">
        <f t="shared" si="69"/>
        <v>-3.417730543580963E-2</v>
      </c>
      <c r="DI63" s="243">
        <f t="shared" si="69"/>
        <v>-3.417730543580963E-2</v>
      </c>
      <c r="DJ63" s="243">
        <f t="shared" si="69"/>
        <v>-3.417730543580963E-2</v>
      </c>
      <c r="DK63" s="243">
        <f t="shared" si="69"/>
        <v>-3.417730543580963E-2</v>
      </c>
      <c r="DL63" s="243">
        <f t="shared" si="69"/>
        <v>-3.417730543580963E-2</v>
      </c>
      <c r="DM63" s="243">
        <f t="shared" si="69"/>
        <v>-3.417730543580963E-2</v>
      </c>
      <c r="DN63" s="243">
        <f t="shared" si="69"/>
        <v>-3.417730543580963E-2</v>
      </c>
      <c r="DO63" s="243">
        <f t="shared" si="69"/>
        <v>-3.417730543580963E-2</v>
      </c>
      <c r="DP63" s="243">
        <f t="shared" si="69"/>
        <v>-3.417730543580963E-2</v>
      </c>
      <c r="DQ63" s="243">
        <f t="shared" si="69"/>
        <v>-3.417730543580963E-2</v>
      </c>
      <c r="DR63" s="243">
        <f t="shared" si="69"/>
        <v>-3.417730543580963E-2</v>
      </c>
      <c r="DS63" s="243">
        <f t="shared" si="69"/>
        <v>-3.417730543580963E-2</v>
      </c>
      <c r="DT63" s="243">
        <f>IF(ABS(IFERROR((DT62/DT$46),1))&gt;5,"n/m",IFERROR((DT62/DT$46),1))</f>
        <v>-3.417730543580963E-2</v>
      </c>
      <c r="DU63" s="245">
        <f t="shared" ref="DU63:ED63" si="70">IF(ABS(IFERROR((DU62/DU$46),1))&gt;5,"n/m",IFERROR((DU62/DU$46),1))</f>
        <v>-2.597206878952909</v>
      </c>
      <c r="DV63" s="246">
        <f t="shared" si="70"/>
        <v>-0.48519247118686898</v>
      </c>
      <c r="DW63" s="246">
        <f t="shared" si="70"/>
        <v>-0.1246217592280774</v>
      </c>
      <c r="DX63" s="246">
        <f t="shared" si="70"/>
        <v>-3.4177305435809636E-2</v>
      </c>
      <c r="DY63" s="246">
        <f t="shared" si="70"/>
        <v>-3.4177305435809636E-2</v>
      </c>
      <c r="DZ63" s="246">
        <f t="shared" si="70"/>
        <v>-3.4177305435809636E-2</v>
      </c>
      <c r="EA63" s="246">
        <f t="shared" si="70"/>
        <v>-3.4177305435809636E-2</v>
      </c>
      <c r="EB63" s="246">
        <f t="shared" si="70"/>
        <v>-3.4177305435809636E-2</v>
      </c>
      <c r="EC63" s="246">
        <f t="shared" si="70"/>
        <v>-3.4177305435809636E-2</v>
      </c>
      <c r="ED63" s="247">
        <f t="shared" si="70"/>
        <v>-3.4177305435809636E-2</v>
      </c>
    </row>
    <row r="64" spans="2:134">
      <c r="B64" s="226" t="s">
        <v>43</v>
      </c>
      <c r="P64" s="156"/>
      <c r="AB64" s="156"/>
      <c r="AN64" s="156"/>
      <c r="AZ64" s="156"/>
      <c r="BL64" s="156"/>
      <c r="BX64" s="156"/>
      <c r="CJ64" s="156"/>
      <c r="CV64" s="156"/>
      <c r="DH64" s="156"/>
      <c r="DU64" s="227"/>
      <c r="DV64" s="228"/>
      <c r="DW64" s="228"/>
      <c r="DX64" s="228"/>
      <c r="DY64" s="228"/>
      <c r="DZ64" s="228"/>
      <c r="EA64" s="228"/>
      <c r="EB64" s="228"/>
      <c r="EC64" s="228"/>
      <c r="ED64" s="229"/>
    </row>
    <row r="65" spans="2:134">
      <c r="B65" s="5" t="s">
        <v>44</v>
      </c>
      <c r="E65" s="77">
        <f>Capex_W!E101</f>
        <v>0</v>
      </c>
      <c r="F65" s="77">
        <f>Capex_W!F101</f>
        <v>0</v>
      </c>
      <c r="G65" s="77">
        <f>Capex_W!G101</f>
        <v>0</v>
      </c>
      <c r="H65" s="77">
        <f>Capex_W!H101</f>
        <v>242.01865689426876</v>
      </c>
      <c r="I65" s="77">
        <f>Capex_W!I101</f>
        <v>511.72251874168711</v>
      </c>
      <c r="J65" s="77">
        <f>Capex_W!J101</f>
        <v>753.74117563595587</v>
      </c>
      <c r="K65" s="77">
        <f>Capex_W!K101</f>
        <v>995.75983253022446</v>
      </c>
      <c r="L65" s="77">
        <f>Capex_W!L101</f>
        <v>1279.6361610443093</v>
      </c>
      <c r="M65" s="77">
        <f>Capex_W!M101</f>
        <v>1535.8272846052448</v>
      </c>
      <c r="N65" s="77">
        <f>Capex_W!N101</f>
        <v>1801.2468098172301</v>
      </c>
      <c r="O65" s="77">
        <f>Capex_W!O101</f>
        <v>2066.6663350292156</v>
      </c>
      <c r="P65" s="80">
        <f>Capex_W!P101</f>
        <v>2341.3142618922507</v>
      </c>
      <c r="Q65" s="77">
        <f>Capex_W!Q101</f>
        <v>2673.3040333134422</v>
      </c>
      <c r="R65" s="77">
        <f>Capex_W!R101</f>
        <v>3062.0839687410948</v>
      </c>
      <c r="S65" s="77">
        <f>Capex_W!S101</f>
        <v>3408.2712811639012</v>
      </c>
      <c r="T65" s="77">
        <f>Capex_W!T101</f>
        <v>3770.2811345883229</v>
      </c>
      <c r="U65" s="77">
        <f>Capex_W!U101</f>
        <v>4160.686070015975</v>
      </c>
      <c r="V65" s="77">
        <f>Capex_W!V101</f>
        <v>4494.3008414371661</v>
      </c>
      <c r="W65" s="77">
        <f>Capex_W!W101</f>
        <v>4856.3106948615878</v>
      </c>
      <c r="X65" s="77">
        <f>Capex_W!X101</f>
        <v>5232.5180892876251</v>
      </c>
      <c r="Y65" s="77">
        <f>Capex_W!Y101</f>
        <v>5566.1328607088171</v>
      </c>
      <c r="Z65" s="77">
        <f>Capex_W!Z101</f>
        <v>5928.1427141332388</v>
      </c>
      <c r="AA65" s="77">
        <f>Capex_W!AA101</f>
        <v>6290.1525675576604</v>
      </c>
      <c r="AB65" s="80">
        <f>Capex_W!AB101</f>
        <v>6652.1624209820811</v>
      </c>
      <c r="AC65" s="77">
        <f>Capex_W!AC101</f>
        <v>6791.5354631460505</v>
      </c>
      <c r="AD65" s="77">
        <f>Capex_W!AD101</f>
        <v>6808.0997756460511</v>
      </c>
      <c r="AE65" s="77">
        <f>Capex_W!AE101</f>
        <v>6824.6640881460507</v>
      </c>
      <c r="AF65" s="77">
        <f>Capex_W!AF101</f>
        <v>6841.2284006460504</v>
      </c>
      <c r="AG65" s="77">
        <f>Capex_W!AG101</f>
        <v>6857.792713146051</v>
      </c>
      <c r="AH65" s="77">
        <f>Capex_W!AH101</f>
        <v>6874.3570256460507</v>
      </c>
      <c r="AI65" s="77">
        <f>Capex_W!AI101</f>
        <v>6890.9213381460513</v>
      </c>
      <c r="AJ65" s="77">
        <f>Capex_W!AJ101</f>
        <v>6907.485650646051</v>
      </c>
      <c r="AK65" s="77">
        <f>Capex_W!AK101</f>
        <v>6924.0499631460507</v>
      </c>
      <c r="AL65" s="77">
        <f>Capex_W!AL101</f>
        <v>6940.6142756460513</v>
      </c>
      <c r="AM65" s="77">
        <f>Capex_W!AM101</f>
        <v>6957.178588146051</v>
      </c>
      <c r="AN65" s="80">
        <f>Capex_W!AN101</f>
        <v>6973.7429006460516</v>
      </c>
      <c r="AO65" s="77">
        <f>Capex_W!AO101</f>
        <v>6973.7429006460516</v>
      </c>
      <c r="AP65" s="77">
        <f>Capex_W!AP101</f>
        <v>6973.7429006460516</v>
      </c>
      <c r="AQ65" s="77">
        <f>Capex_W!AQ101</f>
        <v>6973.7429006460516</v>
      </c>
      <c r="AR65" s="77">
        <f>Capex_W!AR101</f>
        <v>6973.7429006460516</v>
      </c>
      <c r="AS65" s="77">
        <f>Capex_W!AS101</f>
        <v>6973.7429006460516</v>
      </c>
      <c r="AT65" s="77">
        <f>Capex_W!AT101</f>
        <v>6973.7429006460516</v>
      </c>
      <c r="AU65" s="77">
        <f>Capex_W!AU101</f>
        <v>6973.7429006460516</v>
      </c>
      <c r="AV65" s="77">
        <f>Capex_W!AV101</f>
        <v>6920.7371006460507</v>
      </c>
      <c r="AW65" s="77">
        <f>Capex_W!AW101</f>
        <v>6867.7313006460508</v>
      </c>
      <c r="AX65" s="77">
        <f>Capex_W!AX101</f>
        <v>6814.7255006460509</v>
      </c>
      <c r="AY65" s="77">
        <f>Capex_W!AY101</f>
        <v>6761.719700646051</v>
      </c>
      <c r="AZ65" s="80">
        <f>Capex_W!AZ101</f>
        <v>6708.7139006460511</v>
      </c>
      <c r="BA65" s="77">
        <f>Capex_W!BA101</f>
        <v>6670.0638381460503</v>
      </c>
      <c r="BB65" s="77">
        <f>Capex_W!BB101</f>
        <v>6631.4137756460505</v>
      </c>
      <c r="BC65" s="77">
        <f>Capex_W!BC101</f>
        <v>6592.7637131460506</v>
      </c>
      <c r="BD65" s="77">
        <f>Capex_W!BD101</f>
        <v>6554.1136506460507</v>
      </c>
      <c r="BE65" s="77">
        <f>Capex_W!BE101</f>
        <v>6515.4635881460508</v>
      </c>
      <c r="BF65" s="77">
        <f>Capex_W!BF101</f>
        <v>6476.81352564605</v>
      </c>
      <c r="BG65" s="77">
        <f>Capex_W!BG101</f>
        <v>6438.1634631460502</v>
      </c>
      <c r="BH65" s="77">
        <f>Capex_W!BH101</f>
        <v>6399.5134006460503</v>
      </c>
      <c r="BI65" s="77">
        <f>Capex_W!BI101</f>
        <v>6360.8633381460504</v>
      </c>
      <c r="BJ65" s="77">
        <f>Capex_W!BJ101</f>
        <v>6322.2132756460505</v>
      </c>
      <c r="BK65" s="77">
        <f>Capex_W!BK101</f>
        <v>6283.5632131460507</v>
      </c>
      <c r="BL65" s="80">
        <f>Capex_W!BL101</f>
        <v>6244.9131506460508</v>
      </c>
      <c r="BM65" s="77">
        <f>Capex_W!BM101</f>
        <v>6228.3488381460511</v>
      </c>
      <c r="BN65" s="77">
        <f>Capex_W!BN101</f>
        <v>6211.7845256460505</v>
      </c>
      <c r="BO65" s="77">
        <f>Capex_W!BO101</f>
        <v>6195.2202131460508</v>
      </c>
      <c r="BP65" s="77">
        <f>Capex_W!BP101</f>
        <v>6178.6559006460511</v>
      </c>
      <c r="BQ65" s="77">
        <f>Capex_W!BQ101</f>
        <v>6162.0915881460505</v>
      </c>
      <c r="BR65" s="77">
        <f>Capex_W!BR101</f>
        <v>6145.5272756460508</v>
      </c>
      <c r="BS65" s="77">
        <f>Capex_W!BS101</f>
        <v>6128.9629631460512</v>
      </c>
      <c r="BT65" s="77">
        <f>Capex_W!BT101</f>
        <v>6112.3986506460506</v>
      </c>
      <c r="BU65" s="77">
        <f>Capex_W!BU101</f>
        <v>6095.8343381460509</v>
      </c>
      <c r="BV65" s="77">
        <f>Capex_W!BV101</f>
        <v>6079.2700256460512</v>
      </c>
      <c r="BW65" s="77">
        <f>Capex_W!BW101</f>
        <v>6062.7057131460506</v>
      </c>
      <c r="BX65" s="80">
        <f>Capex_W!BX101</f>
        <v>6046.1414006460509</v>
      </c>
      <c r="BY65" s="77">
        <f>Capex_W!BY101</f>
        <v>6046.1414006460509</v>
      </c>
      <c r="BZ65" s="77">
        <f>Capex_W!BZ101</f>
        <v>6046.1414006460509</v>
      </c>
      <c r="CA65" s="77">
        <f>Capex_W!CA101</f>
        <v>6046.1414006460509</v>
      </c>
      <c r="CB65" s="77">
        <f>Capex_W!CB101</f>
        <v>6046.1414006460509</v>
      </c>
      <c r="CC65" s="77">
        <f>Capex_W!CC101</f>
        <v>6046.1414006460509</v>
      </c>
      <c r="CD65" s="77">
        <f>Capex_W!CD101</f>
        <v>6046.1414006460509</v>
      </c>
      <c r="CE65" s="77">
        <f>Capex_W!CE101</f>
        <v>6046.1414006460509</v>
      </c>
      <c r="CF65" s="77">
        <f>Capex_W!CF101</f>
        <v>6046.1414006460509</v>
      </c>
      <c r="CG65" s="77">
        <f>Capex_W!CG101</f>
        <v>6046.1414006460509</v>
      </c>
      <c r="CH65" s="77">
        <f>Capex_W!CH101</f>
        <v>6046.1414006460509</v>
      </c>
      <c r="CI65" s="77">
        <f>Capex_W!CI101</f>
        <v>6046.1414006460509</v>
      </c>
      <c r="CJ65" s="80">
        <f>Capex_W!CJ101</f>
        <v>6046.1414006460509</v>
      </c>
      <c r="CK65" s="77">
        <f>Capex_W!CK101</f>
        <v>6046.1414006460509</v>
      </c>
      <c r="CL65" s="77">
        <f>Capex_W!CL101</f>
        <v>6046.1414006460509</v>
      </c>
      <c r="CM65" s="77">
        <f>Capex_W!CM101</f>
        <v>6046.1414006460509</v>
      </c>
      <c r="CN65" s="77">
        <f>Capex_W!CN101</f>
        <v>6046.1414006460509</v>
      </c>
      <c r="CO65" s="77">
        <f>Capex_W!CO101</f>
        <v>6046.1414006460509</v>
      </c>
      <c r="CP65" s="77">
        <f>Capex_W!CP101</f>
        <v>6046.1414006460509</v>
      </c>
      <c r="CQ65" s="77">
        <f>Capex_W!CQ101</f>
        <v>6046.1414006460509</v>
      </c>
      <c r="CR65" s="77">
        <f>Capex_W!CR101</f>
        <v>6046.1414006460509</v>
      </c>
      <c r="CS65" s="77">
        <f>Capex_W!CS101</f>
        <v>6046.1414006460509</v>
      </c>
      <c r="CT65" s="77">
        <f>Capex_W!CT101</f>
        <v>6046.1414006460509</v>
      </c>
      <c r="CU65" s="77">
        <f>Capex_W!CU101</f>
        <v>6046.1414006460509</v>
      </c>
      <c r="CV65" s="80">
        <f>Capex_W!CV101</f>
        <v>6046.1414006460509</v>
      </c>
      <c r="CW65" s="77">
        <f>Capex_W!CW101</f>
        <v>6046.1414006460509</v>
      </c>
      <c r="CX65" s="77">
        <f>Capex_W!CX101</f>
        <v>6046.1414006460509</v>
      </c>
      <c r="CY65" s="77">
        <f>Capex_W!CY101</f>
        <v>6046.1414006460509</v>
      </c>
      <c r="CZ65" s="77">
        <f>Capex_W!CZ101</f>
        <v>6046.1414006460509</v>
      </c>
      <c r="DA65" s="77">
        <f>Capex_W!DA101</f>
        <v>6046.1414006460509</v>
      </c>
      <c r="DB65" s="77">
        <f>Capex_W!DB101</f>
        <v>6046.1414006460509</v>
      </c>
      <c r="DC65" s="77">
        <f>Capex_W!DC101</f>
        <v>6046.1414006460509</v>
      </c>
      <c r="DD65" s="77">
        <f>Capex_W!DD101</f>
        <v>6046.1414006460509</v>
      </c>
      <c r="DE65" s="77">
        <f>Capex_W!DE101</f>
        <v>6046.1414006460509</v>
      </c>
      <c r="DF65" s="77">
        <f>Capex_W!DF101</f>
        <v>6046.1414006460509</v>
      </c>
      <c r="DG65" s="77">
        <f>Capex_W!DG101</f>
        <v>6046.1414006460509</v>
      </c>
      <c r="DH65" s="80">
        <f>Capex_W!DH101</f>
        <v>6046.1414006460509</v>
      </c>
      <c r="DI65" s="77">
        <f>Capex_W!DI101</f>
        <v>6046.1414006460509</v>
      </c>
      <c r="DJ65" s="77">
        <f>Capex_W!DJ101</f>
        <v>6046.1414006460509</v>
      </c>
      <c r="DK65" s="77">
        <f>Capex_W!DK101</f>
        <v>6046.1414006460509</v>
      </c>
      <c r="DL65" s="77">
        <f>Capex_W!DL101</f>
        <v>6046.1414006460509</v>
      </c>
      <c r="DM65" s="77">
        <f>Capex_W!DM101</f>
        <v>6046.1414006460509</v>
      </c>
      <c r="DN65" s="77">
        <f>Capex_W!DN101</f>
        <v>6046.1414006460509</v>
      </c>
      <c r="DO65" s="77">
        <f>Capex_W!DO101</f>
        <v>6046.1414006460509</v>
      </c>
      <c r="DP65" s="77">
        <f>Capex_W!DP101</f>
        <v>6046.1414006460509</v>
      </c>
      <c r="DQ65" s="77">
        <f>Capex_W!DQ101</f>
        <v>6046.1414006460509</v>
      </c>
      <c r="DR65" s="77">
        <f>Capex_W!DR101</f>
        <v>6046.1414006460509</v>
      </c>
      <c r="DS65" s="77">
        <f>Capex_W!DS101</f>
        <v>6046.1414006460509</v>
      </c>
      <c r="DT65" s="77">
        <f>Capex_W!DT101</f>
        <v>6046.1414006460509</v>
      </c>
      <c r="DU65" s="49">
        <f t="shared" ref="DU65:ED66" si="71">SUMIF($E$28:$DT$28,DU$28,$E65:$DT65)</f>
        <v>11527.933036190387</v>
      </c>
      <c r="DV65" s="50">
        <f t="shared" si="71"/>
        <v>56094.346676790905</v>
      </c>
      <c r="DW65" s="50">
        <f t="shared" si="71"/>
        <v>82591.670182752598</v>
      </c>
      <c r="DX65" s="50">
        <f t="shared" si="71"/>
        <v>82889.827807752619</v>
      </c>
      <c r="DY65" s="50">
        <f t="shared" si="71"/>
        <v>77489.86193275261</v>
      </c>
      <c r="DZ65" s="50">
        <f t="shared" si="71"/>
        <v>73646.941432752603</v>
      </c>
      <c r="EA65" s="50">
        <f t="shared" si="71"/>
        <v>72553.696807752625</v>
      </c>
      <c r="EB65" s="50">
        <f t="shared" si="71"/>
        <v>72553.696807752625</v>
      </c>
      <c r="EC65" s="50">
        <f t="shared" si="71"/>
        <v>72553.696807752625</v>
      </c>
      <c r="ED65" s="51">
        <f t="shared" si="71"/>
        <v>72553.696807752625</v>
      </c>
    </row>
    <row r="66" spans="2:134">
      <c r="B66" s="5" t="s">
        <v>45</v>
      </c>
      <c r="E66" s="77">
        <v>0</v>
      </c>
      <c r="F66" s="77">
        <v>0</v>
      </c>
      <c r="G66" s="77">
        <v>0</v>
      </c>
      <c r="H66" s="77">
        <v>0</v>
      </c>
      <c r="I66" s="77">
        <v>963.70650173515958</v>
      </c>
      <c r="J66" s="77">
        <v>1394.0452264044661</v>
      </c>
      <c r="K66" s="77">
        <v>1601.8397602565803</v>
      </c>
      <c r="L66" s="77">
        <v>1909.0806148822685</v>
      </c>
      <c r="M66" s="77">
        <v>2376.5256221077129</v>
      </c>
      <c r="N66" s="77">
        <v>2578.3291529248595</v>
      </c>
      <c r="O66" s="77">
        <v>2921.6530746948415</v>
      </c>
      <c r="P66" s="80">
        <v>3235.1558565375058</v>
      </c>
      <c r="Q66" s="77">
        <v>3594.2851464082073</v>
      </c>
      <c r="R66" s="77">
        <v>4238.3048163977282</v>
      </c>
      <c r="S66" s="77">
        <v>4922.0217618273045</v>
      </c>
      <c r="T66" s="77">
        <v>5212.896422543633</v>
      </c>
      <c r="U66" s="77">
        <v>5723.3012416281454</v>
      </c>
      <c r="V66" s="77">
        <v>6323.2011108638171</v>
      </c>
      <c r="W66" s="77">
        <v>6562.1609339788038</v>
      </c>
      <c r="X66" s="77">
        <v>7135.6638584007706</v>
      </c>
      <c r="Y66" s="77">
        <v>7681.7857227124614</v>
      </c>
      <c r="Z66" s="77">
        <v>7982.9368521690367</v>
      </c>
      <c r="AA66" s="77">
        <v>8569.4954957729078</v>
      </c>
      <c r="AB66" s="80">
        <v>9062.0290453666075</v>
      </c>
      <c r="AC66" s="77">
        <v>9559.1122504562481</v>
      </c>
      <c r="AD66" s="77">
        <v>9127.8576852691276</v>
      </c>
      <c r="AE66" s="77">
        <v>8799.6407561319756</v>
      </c>
      <c r="AF66" s="77">
        <v>8898.1473146332955</v>
      </c>
      <c r="AG66" s="77">
        <v>8997.242218719628</v>
      </c>
      <c r="AH66" s="77">
        <v>9096.9313518468243</v>
      </c>
      <c r="AI66" s="77">
        <v>9197.2206563052932</v>
      </c>
      <c r="AJ66" s="77">
        <v>9298.1161338083457</v>
      </c>
      <c r="AK66" s="77">
        <v>9399.6238460864297</v>
      </c>
      <c r="AL66" s="77">
        <v>9501.749915487293</v>
      </c>
      <c r="AM66" s="77">
        <v>9604.500525582167</v>
      </c>
      <c r="AN66" s="80">
        <v>9707.8819217779874</v>
      </c>
      <c r="AO66" s="77">
        <v>9811.9004119357669</v>
      </c>
      <c r="AP66" s="77">
        <v>9890.3995185551248</v>
      </c>
      <c r="AQ66" s="77">
        <v>9990.2910437406772</v>
      </c>
      <c r="AR66" s="77">
        <v>10091.181484178083</v>
      </c>
      <c r="AS66" s="77">
        <v>10193.080829019864</v>
      </c>
      <c r="AT66" s="77">
        <v>10295.999167310063</v>
      </c>
      <c r="AU66" s="77">
        <v>10399.946688983162</v>
      </c>
      <c r="AV66" s="77">
        <v>10504.933685872995</v>
      </c>
      <c r="AW66" s="77">
        <v>10610.970552731724</v>
      </c>
      <c r="AX66" s="77">
        <v>10718.067788259043</v>
      </c>
      <c r="AY66" s="77">
        <v>10826.235996141633</v>
      </c>
      <c r="AZ66" s="80">
        <v>10935.48588610305</v>
      </c>
      <c r="BA66" s="77">
        <v>11045.82827496408</v>
      </c>
      <c r="BB66" s="77">
        <v>11157.27408771372</v>
      </c>
      <c r="BC66" s="77">
        <v>11269.834358590857</v>
      </c>
      <c r="BD66" s="77">
        <v>11383.520232176767</v>
      </c>
      <c r="BE66" s="77">
        <v>11498.342964498532</v>
      </c>
      <c r="BF66" s="77">
        <v>11614.313924143518</v>
      </c>
      <c r="BG66" s="77">
        <v>11731.444593384955</v>
      </c>
      <c r="BH66" s="77">
        <v>11849.746569318804</v>
      </c>
      <c r="BI66" s="77">
        <v>11969.231565011991</v>
      </c>
      <c r="BJ66" s="77">
        <v>12089.911410662113</v>
      </c>
      <c r="BK66" s="77">
        <v>12211.798054768733</v>
      </c>
      <c r="BL66" s="80">
        <v>12334.903565316419</v>
      </c>
      <c r="BM66" s="77">
        <v>12459.240130969583</v>
      </c>
      <c r="BN66" s="77">
        <v>12584.820062279279</v>
      </c>
      <c r="BO66" s="77">
        <v>12711.655792902071</v>
      </c>
      <c r="BP66" s="77">
        <v>12839.759880831094</v>
      </c>
      <c r="BQ66" s="77">
        <v>12969.145009639404</v>
      </c>
      <c r="BR66" s="77">
        <v>13099.8239897358</v>
      </c>
      <c r="BS66" s="77">
        <v>13231.809759633157</v>
      </c>
      <c r="BT66" s="77">
        <v>13365.115387229489</v>
      </c>
      <c r="BU66" s="77">
        <v>13499.754071101785</v>
      </c>
      <c r="BV66" s="77">
        <v>13635.739141812801</v>
      </c>
      <c r="BW66" s="77">
        <v>13773.084063230928</v>
      </c>
      <c r="BX66" s="80">
        <v>13911.802433863239</v>
      </c>
      <c r="BY66" s="77">
        <v>14051.90798820187</v>
      </c>
      <c r="BZ66" s="77">
        <v>14193.414598083889</v>
      </c>
      <c r="CA66" s="77">
        <v>14336.336274064728</v>
      </c>
      <c r="CB66" s="77">
        <v>14480.687166805377</v>
      </c>
      <c r="CC66" s="77">
        <v>14626.481568473429</v>
      </c>
      <c r="CD66" s="77">
        <v>14773.733914158163</v>
      </c>
      <c r="CE66" s="77">
        <v>14922.458783299744</v>
      </c>
      <c r="CF66" s="77">
        <v>15072.670901132742</v>
      </c>
      <c r="CG66" s="77">
        <v>15224.38514014407</v>
      </c>
      <c r="CH66" s="77">
        <v>15377.616521545511</v>
      </c>
      <c r="CI66" s="77">
        <v>15532.380216760967</v>
      </c>
      <c r="CJ66" s="80">
        <v>15688.691548928575</v>
      </c>
      <c r="CK66" s="77">
        <v>15846.565994417862</v>
      </c>
      <c r="CL66" s="77">
        <v>16006.019184362041</v>
      </c>
      <c r="CM66" s="77">
        <v>16167.06690620566</v>
      </c>
      <c r="CN66" s="77">
        <v>16329.725105267717</v>
      </c>
      <c r="CO66" s="77">
        <v>16494.009886320393</v>
      </c>
      <c r="CP66" s="77">
        <v>16659.937515183599</v>
      </c>
      <c r="CQ66" s="77">
        <v>16827.524420335434</v>
      </c>
      <c r="CR66" s="77">
        <v>16996.787194538789</v>
      </c>
      <c r="CS66" s="77">
        <v>17167.742596484179</v>
      </c>
      <c r="CT66" s="77">
        <v>17340.407552449018</v>
      </c>
      <c r="CU66" s="77">
        <v>17514.799157973506</v>
      </c>
      <c r="CV66" s="80">
        <v>17690.934679553244</v>
      </c>
      <c r="CW66" s="77">
        <v>17868.831556348778</v>
      </c>
      <c r="CX66" s="77">
        <v>18048.507401912262</v>
      </c>
      <c r="CY66" s="77">
        <v>18229.980005931386</v>
      </c>
      <c r="CZ66" s="77">
        <v>18413.267335990702</v>
      </c>
      <c r="DA66" s="77">
        <v>18598.38753935061</v>
      </c>
      <c r="DB66" s="77">
        <v>18785.358944744115</v>
      </c>
      <c r="DC66" s="77">
        <v>18974.200064191555</v>
      </c>
      <c r="DD66" s="77">
        <v>19164.929594833473</v>
      </c>
      <c r="DE66" s="77">
        <v>19357.566420781804</v>
      </c>
      <c r="DF66" s="77">
        <v>19552.129614989626</v>
      </c>
      <c r="DG66" s="77">
        <v>19748.638441139519</v>
      </c>
      <c r="DH66" s="80">
        <v>19947.112355550915</v>
      </c>
      <c r="DI66" s="77">
        <v>20147.571009106421</v>
      </c>
      <c r="DJ66" s="77">
        <v>20350.034249197488</v>
      </c>
      <c r="DK66" s="77">
        <v>20554.522121689464</v>
      </c>
      <c r="DL66" s="77">
        <v>20761.054872906359</v>
      </c>
      <c r="DM66" s="77">
        <v>20969.652951635424</v>
      </c>
      <c r="DN66" s="77">
        <v>21180.337011151776</v>
      </c>
      <c r="DO66" s="77">
        <v>21393.127911263295</v>
      </c>
      <c r="DP66" s="77">
        <v>21608.046720375925</v>
      </c>
      <c r="DQ66" s="77">
        <v>21825.114717579683</v>
      </c>
      <c r="DR66" s="77">
        <v>22044.353394755482</v>
      </c>
      <c r="DS66" s="77">
        <v>22265.784458703041</v>
      </c>
      <c r="DT66" s="77">
        <v>22489.429833290069</v>
      </c>
      <c r="DU66" s="49">
        <f t="shared" si="71"/>
        <v>16980.335809543394</v>
      </c>
      <c r="DV66" s="50">
        <f t="shared" si="71"/>
        <v>77008.082408069415</v>
      </c>
      <c r="DW66" s="50">
        <f t="shared" si="71"/>
        <v>111188.02457610461</v>
      </c>
      <c r="DX66" s="50">
        <f t="shared" si="71"/>
        <v>124268.4930528312</v>
      </c>
      <c r="DY66" s="50">
        <f t="shared" si="71"/>
        <v>140156.14960055047</v>
      </c>
      <c r="DZ66" s="50">
        <f t="shared" si="71"/>
        <v>158081.74972322863</v>
      </c>
      <c r="EA66" s="50">
        <f t="shared" si="71"/>
        <v>178280.76462159905</v>
      </c>
      <c r="EB66" s="50">
        <f t="shared" si="71"/>
        <v>201041.52019309139</v>
      </c>
      <c r="EC66" s="50">
        <f t="shared" si="71"/>
        <v>226688.90927576474</v>
      </c>
      <c r="ED66" s="51">
        <f t="shared" si="71"/>
        <v>255589.02925165443</v>
      </c>
    </row>
    <row r="67" spans="2:134">
      <c r="B67" s="217" t="s">
        <v>17</v>
      </c>
      <c r="C67" s="237"/>
      <c r="D67" s="237"/>
      <c r="E67" s="238">
        <f t="shared" ref="E67:BP67" si="72">SUBTOTAL(9,E65:E66)</f>
        <v>0</v>
      </c>
      <c r="F67" s="238">
        <f t="shared" si="72"/>
        <v>0</v>
      </c>
      <c r="G67" s="238">
        <f t="shared" si="72"/>
        <v>0</v>
      </c>
      <c r="H67" s="238">
        <f t="shared" si="72"/>
        <v>242.01865689426876</v>
      </c>
      <c r="I67" s="238">
        <f t="shared" si="72"/>
        <v>1475.4290204768467</v>
      </c>
      <c r="J67" s="238">
        <f t="shared" si="72"/>
        <v>2147.7864020404222</v>
      </c>
      <c r="K67" s="238">
        <f t="shared" si="72"/>
        <v>2597.5995927868048</v>
      </c>
      <c r="L67" s="238">
        <f t="shared" si="72"/>
        <v>3188.7167759265776</v>
      </c>
      <c r="M67" s="238">
        <f t="shared" si="72"/>
        <v>3912.3529067129575</v>
      </c>
      <c r="N67" s="238">
        <f t="shared" si="72"/>
        <v>4379.5759627420894</v>
      </c>
      <c r="O67" s="238">
        <f t="shared" si="72"/>
        <v>4988.3194097240576</v>
      </c>
      <c r="P67" s="239">
        <f t="shared" si="72"/>
        <v>5576.4701184297564</v>
      </c>
      <c r="Q67" s="238">
        <f t="shared" si="72"/>
        <v>6267.58917972165</v>
      </c>
      <c r="R67" s="238">
        <f t="shared" si="72"/>
        <v>7300.3887851388226</v>
      </c>
      <c r="S67" s="238">
        <f t="shared" si="72"/>
        <v>8330.2930429912049</v>
      </c>
      <c r="T67" s="238">
        <f t="shared" si="72"/>
        <v>8983.1775571319558</v>
      </c>
      <c r="U67" s="238">
        <f t="shared" si="72"/>
        <v>9883.9873116441195</v>
      </c>
      <c r="V67" s="238">
        <f t="shared" si="72"/>
        <v>10817.501952300983</v>
      </c>
      <c r="W67" s="238">
        <f t="shared" si="72"/>
        <v>11418.471628840391</v>
      </c>
      <c r="X67" s="238">
        <f t="shared" si="72"/>
        <v>12368.181947688396</v>
      </c>
      <c r="Y67" s="238">
        <f t="shared" si="72"/>
        <v>13247.918583421279</v>
      </c>
      <c r="Z67" s="238">
        <f t="shared" si="72"/>
        <v>13911.079566302276</v>
      </c>
      <c r="AA67" s="238">
        <f t="shared" si="72"/>
        <v>14859.648063330569</v>
      </c>
      <c r="AB67" s="239">
        <f t="shared" si="72"/>
        <v>15714.19146634869</v>
      </c>
      <c r="AC67" s="238">
        <f t="shared" si="72"/>
        <v>16350.647713602299</v>
      </c>
      <c r="AD67" s="238">
        <f t="shared" si="72"/>
        <v>15935.957460915179</v>
      </c>
      <c r="AE67" s="238">
        <f t="shared" si="72"/>
        <v>15624.304844278027</v>
      </c>
      <c r="AF67" s="238">
        <f t="shared" si="72"/>
        <v>15739.375715279346</v>
      </c>
      <c r="AG67" s="238">
        <f t="shared" si="72"/>
        <v>15855.034931865679</v>
      </c>
      <c r="AH67" s="238">
        <f t="shared" si="72"/>
        <v>15971.288377492874</v>
      </c>
      <c r="AI67" s="238">
        <f t="shared" si="72"/>
        <v>16088.141994451344</v>
      </c>
      <c r="AJ67" s="238">
        <f t="shared" si="72"/>
        <v>16205.601784454397</v>
      </c>
      <c r="AK67" s="238">
        <f t="shared" si="72"/>
        <v>16323.673809232481</v>
      </c>
      <c r="AL67" s="238">
        <f t="shared" si="72"/>
        <v>16442.364191133343</v>
      </c>
      <c r="AM67" s="238">
        <f t="shared" si="72"/>
        <v>16561.67911372822</v>
      </c>
      <c r="AN67" s="239">
        <f t="shared" si="72"/>
        <v>16681.624822424041</v>
      </c>
      <c r="AO67" s="238">
        <f t="shared" si="72"/>
        <v>16785.643312581818</v>
      </c>
      <c r="AP67" s="238">
        <f t="shared" si="72"/>
        <v>16864.142419201176</v>
      </c>
      <c r="AQ67" s="238">
        <f t="shared" si="72"/>
        <v>16964.033944386727</v>
      </c>
      <c r="AR67" s="238">
        <f t="shared" si="72"/>
        <v>17064.924384824135</v>
      </c>
      <c r="AS67" s="238">
        <f t="shared" si="72"/>
        <v>17166.823729665914</v>
      </c>
      <c r="AT67" s="238">
        <f t="shared" si="72"/>
        <v>17269.742067956115</v>
      </c>
      <c r="AU67" s="238">
        <f t="shared" si="72"/>
        <v>17373.689589629212</v>
      </c>
      <c r="AV67" s="238">
        <f t="shared" si="72"/>
        <v>17425.670786519047</v>
      </c>
      <c r="AW67" s="238">
        <f t="shared" si="72"/>
        <v>17478.701853377774</v>
      </c>
      <c r="AX67" s="238">
        <f t="shared" si="72"/>
        <v>17532.793288905094</v>
      </c>
      <c r="AY67" s="238">
        <f t="shared" si="72"/>
        <v>17587.955696787685</v>
      </c>
      <c r="AZ67" s="239">
        <f t="shared" si="72"/>
        <v>17644.199786749101</v>
      </c>
      <c r="BA67" s="238">
        <f t="shared" si="72"/>
        <v>17715.892113110131</v>
      </c>
      <c r="BB67" s="238">
        <f t="shared" si="72"/>
        <v>17788.68786335977</v>
      </c>
      <c r="BC67" s="238">
        <f t="shared" si="72"/>
        <v>17862.598071736909</v>
      </c>
      <c r="BD67" s="238">
        <f t="shared" si="72"/>
        <v>17937.633882822818</v>
      </c>
      <c r="BE67" s="238">
        <f t="shared" si="72"/>
        <v>18013.806552644583</v>
      </c>
      <c r="BF67" s="238">
        <f t="shared" si="72"/>
        <v>18091.127449789568</v>
      </c>
      <c r="BG67" s="238">
        <f t="shared" si="72"/>
        <v>18169.608056531004</v>
      </c>
      <c r="BH67" s="238">
        <f t="shared" si="72"/>
        <v>18249.259969964856</v>
      </c>
      <c r="BI67" s="238">
        <f t="shared" si="72"/>
        <v>18330.094903158042</v>
      </c>
      <c r="BJ67" s="238">
        <f t="shared" si="72"/>
        <v>18412.124686308161</v>
      </c>
      <c r="BK67" s="238">
        <f t="shared" si="72"/>
        <v>18495.361267914785</v>
      </c>
      <c r="BL67" s="239">
        <f t="shared" si="72"/>
        <v>18579.816715962472</v>
      </c>
      <c r="BM67" s="238">
        <f t="shared" si="72"/>
        <v>18687.588969115634</v>
      </c>
      <c r="BN67" s="238">
        <f t="shared" si="72"/>
        <v>18796.604587925329</v>
      </c>
      <c r="BO67" s="238">
        <f t="shared" si="72"/>
        <v>18906.876006048122</v>
      </c>
      <c r="BP67" s="238">
        <f t="shared" si="72"/>
        <v>19018.415781477146</v>
      </c>
      <c r="BQ67" s="238">
        <f t="shared" ref="BQ67:EB67" si="73">SUBTOTAL(9,BQ65:BQ66)</f>
        <v>19131.236597785453</v>
      </c>
      <c r="BR67" s="238">
        <f t="shared" si="73"/>
        <v>19245.351265381851</v>
      </c>
      <c r="BS67" s="238">
        <f t="shared" si="73"/>
        <v>19360.772722779209</v>
      </c>
      <c r="BT67" s="238">
        <f t="shared" si="73"/>
        <v>19477.514037875539</v>
      </c>
      <c r="BU67" s="238">
        <f t="shared" si="73"/>
        <v>19595.588409247837</v>
      </c>
      <c r="BV67" s="238">
        <f t="shared" si="73"/>
        <v>19715.009167458851</v>
      </c>
      <c r="BW67" s="238">
        <f t="shared" si="73"/>
        <v>19835.78977637698</v>
      </c>
      <c r="BX67" s="239">
        <f t="shared" si="73"/>
        <v>19957.943834509289</v>
      </c>
      <c r="BY67" s="238">
        <f t="shared" si="73"/>
        <v>20098.049388847921</v>
      </c>
      <c r="BZ67" s="238">
        <f t="shared" si="73"/>
        <v>20239.555998729942</v>
      </c>
      <c r="CA67" s="238">
        <f t="shared" si="73"/>
        <v>20382.477674710779</v>
      </c>
      <c r="CB67" s="238">
        <f t="shared" si="73"/>
        <v>20526.828567451426</v>
      </c>
      <c r="CC67" s="238">
        <f t="shared" si="73"/>
        <v>20672.622969119482</v>
      </c>
      <c r="CD67" s="238">
        <f t="shared" si="73"/>
        <v>20819.875314804216</v>
      </c>
      <c r="CE67" s="238">
        <f t="shared" si="73"/>
        <v>20968.600183945797</v>
      </c>
      <c r="CF67" s="238">
        <f t="shared" si="73"/>
        <v>21118.812301778795</v>
      </c>
      <c r="CG67" s="238">
        <f t="shared" si="73"/>
        <v>21270.526540790121</v>
      </c>
      <c r="CH67" s="238">
        <f t="shared" si="73"/>
        <v>21423.757922191562</v>
      </c>
      <c r="CI67" s="238">
        <f t="shared" si="73"/>
        <v>21578.521617407016</v>
      </c>
      <c r="CJ67" s="239">
        <f t="shared" si="73"/>
        <v>21734.832949574626</v>
      </c>
      <c r="CK67" s="238">
        <f t="shared" si="73"/>
        <v>21892.707395063913</v>
      </c>
      <c r="CL67" s="238">
        <f t="shared" si="73"/>
        <v>22052.160585008092</v>
      </c>
      <c r="CM67" s="238">
        <f t="shared" si="73"/>
        <v>22213.208306851709</v>
      </c>
      <c r="CN67" s="238">
        <f t="shared" si="73"/>
        <v>22375.866505913767</v>
      </c>
      <c r="CO67" s="238">
        <f t="shared" si="73"/>
        <v>22540.151286966444</v>
      </c>
      <c r="CP67" s="238">
        <f t="shared" si="73"/>
        <v>22706.07891582965</v>
      </c>
      <c r="CQ67" s="238">
        <f t="shared" si="73"/>
        <v>22873.665820981485</v>
      </c>
      <c r="CR67" s="238">
        <f t="shared" si="73"/>
        <v>23042.92859518484</v>
      </c>
      <c r="CS67" s="238">
        <f t="shared" si="73"/>
        <v>23213.88399713023</v>
      </c>
      <c r="CT67" s="238">
        <f t="shared" si="73"/>
        <v>23386.548953095069</v>
      </c>
      <c r="CU67" s="238">
        <f t="shared" si="73"/>
        <v>23560.940558619557</v>
      </c>
      <c r="CV67" s="239">
        <f t="shared" si="73"/>
        <v>23737.076080199295</v>
      </c>
      <c r="CW67" s="238">
        <f t="shared" si="73"/>
        <v>23914.972956994829</v>
      </c>
      <c r="CX67" s="238">
        <f t="shared" si="73"/>
        <v>24094.648802558313</v>
      </c>
      <c r="CY67" s="238">
        <f t="shared" si="73"/>
        <v>24276.121406577437</v>
      </c>
      <c r="CZ67" s="238">
        <f t="shared" si="73"/>
        <v>24459.408736636753</v>
      </c>
      <c r="DA67" s="238">
        <f t="shared" si="73"/>
        <v>24644.52893999666</v>
      </c>
      <c r="DB67" s="238">
        <f t="shared" si="73"/>
        <v>24831.500345390166</v>
      </c>
      <c r="DC67" s="238">
        <f t="shared" si="73"/>
        <v>25020.341464837606</v>
      </c>
      <c r="DD67" s="238">
        <f t="shared" si="73"/>
        <v>25211.070995479524</v>
      </c>
      <c r="DE67" s="238">
        <f t="shared" si="73"/>
        <v>25403.707821427855</v>
      </c>
      <c r="DF67" s="238">
        <f t="shared" si="73"/>
        <v>25598.271015635677</v>
      </c>
      <c r="DG67" s="238">
        <f t="shared" si="73"/>
        <v>25794.77984178557</v>
      </c>
      <c r="DH67" s="239">
        <f t="shared" si="73"/>
        <v>25993.253756196966</v>
      </c>
      <c r="DI67" s="238">
        <f t="shared" si="73"/>
        <v>26193.712409752472</v>
      </c>
      <c r="DJ67" s="238">
        <f t="shared" si="73"/>
        <v>26396.175649843539</v>
      </c>
      <c r="DK67" s="238">
        <f t="shared" si="73"/>
        <v>26600.663522335515</v>
      </c>
      <c r="DL67" s="238">
        <f t="shared" si="73"/>
        <v>26807.19627355241</v>
      </c>
      <c r="DM67" s="238">
        <f t="shared" si="73"/>
        <v>27015.794352281475</v>
      </c>
      <c r="DN67" s="238">
        <f t="shared" si="73"/>
        <v>27226.478411797827</v>
      </c>
      <c r="DO67" s="238">
        <f t="shared" si="73"/>
        <v>27439.269311909346</v>
      </c>
      <c r="DP67" s="238">
        <f t="shared" si="73"/>
        <v>27654.188121021976</v>
      </c>
      <c r="DQ67" s="238">
        <f t="shared" si="73"/>
        <v>27871.256118225734</v>
      </c>
      <c r="DR67" s="238">
        <f t="shared" si="73"/>
        <v>28090.494795401533</v>
      </c>
      <c r="DS67" s="238">
        <f t="shared" si="73"/>
        <v>28311.925859349092</v>
      </c>
      <c r="DT67" s="238">
        <f t="shared" si="73"/>
        <v>28535.57123393612</v>
      </c>
      <c r="DU67" s="240">
        <f t="shared" si="73"/>
        <v>28508.268845733779</v>
      </c>
      <c r="DV67" s="241">
        <f t="shared" si="73"/>
        <v>133102.42908486031</v>
      </c>
      <c r="DW67" s="241">
        <f t="shared" si="73"/>
        <v>193779.69475885719</v>
      </c>
      <c r="DX67" s="241">
        <f t="shared" si="73"/>
        <v>207158.3208605838</v>
      </c>
      <c r="DY67" s="241">
        <f t="shared" si="73"/>
        <v>217646.01153330307</v>
      </c>
      <c r="DZ67" s="241">
        <f t="shared" si="73"/>
        <v>231728.69115598121</v>
      </c>
      <c r="EA67" s="241">
        <f t="shared" si="73"/>
        <v>250834.46142935168</v>
      </c>
      <c r="EB67" s="241">
        <f t="shared" si="73"/>
        <v>273595.21700084402</v>
      </c>
      <c r="EC67" s="241">
        <f t="shared" ref="EC67" si="74">SUBTOTAL(9,EC65:EC66)</f>
        <v>299242.60608351737</v>
      </c>
      <c r="ED67" s="242">
        <f>SUBTOTAL(9,ED65:ED66)</f>
        <v>328142.72605940705</v>
      </c>
    </row>
    <row r="68" spans="2:134">
      <c r="B68" s="119" t="s">
        <v>18</v>
      </c>
      <c r="C68" s="112"/>
      <c r="D68" s="112"/>
      <c r="E68" s="122">
        <f>E54-E61-E67</f>
        <v>0</v>
      </c>
      <c r="F68" s="122">
        <f t="shared" ref="F68:BQ68" si="75">F54-F61-F67</f>
        <v>0</v>
      </c>
      <c r="G68" s="122">
        <f t="shared" si="75"/>
        <v>0</v>
      </c>
      <c r="H68" s="122">
        <f t="shared" si="75"/>
        <v>-276.14365689426876</v>
      </c>
      <c r="I68" s="122">
        <f t="shared" si="75"/>
        <v>-1548.5540204768467</v>
      </c>
      <c r="J68" s="122">
        <f t="shared" si="75"/>
        <v>-2255.0364020404222</v>
      </c>
      <c r="K68" s="122">
        <f t="shared" si="75"/>
        <v>-2738.9745927868048</v>
      </c>
      <c r="L68" s="122">
        <f t="shared" si="75"/>
        <v>-4587.3951759265774</v>
      </c>
      <c r="M68" s="122">
        <f t="shared" si="75"/>
        <v>-5218.2059067129576</v>
      </c>
      <c r="N68" s="122">
        <f t="shared" si="75"/>
        <v>-5594.2285627420897</v>
      </c>
      <c r="O68" s="122">
        <f t="shared" si="75"/>
        <v>-6111.7716097240573</v>
      </c>
      <c r="P68" s="123">
        <f t="shared" si="75"/>
        <v>-6610.3469184297564</v>
      </c>
      <c r="Q68" s="122">
        <f t="shared" si="75"/>
        <v>-7252.1626797216504</v>
      </c>
      <c r="R68" s="122">
        <f t="shared" si="75"/>
        <v>-8252.3942851388219</v>
      </c>
      <c r="S68" s="122">
        <f t="shared" si="75"/>
        <v>-9242.2305429912049</v>
      </c>
      <c r="T68" s="122">
        <f t="shared" si="75"/>
        <v>-9857.5470571319565</v>
      </c>
      <c r="U68" s="122">
        <f t="shared" si="75"/>
        <v>-10725.788811644119</v>
      </c>
      <c r="V68" s="122">
        <f t="shared" si="75"/>
        <v>-11616.735452300984</v>
      </c>
      <c r="W68" s="122">
        <f t="shared" si="75"/>
        <v>-12180.13712884039</v>
      </c>
      <c r="X68" s="122">
        <f t="shared" si="75"/>
        <v>-13094.779447688396</v>
      </c>
      <c r="Y68" s="122">
        <f t="shared" si="75"/>
        <v>-13931.948083421279</v>
      </c>
      <c r="Z68" s="122">
        <f t="shared" si="75"/>
        <v>-14557.541066302278</v>
      </c>
      <c r="AA68" s="122">
        <f t="shared" si="75"/>
        <v>-15468.541563330569</v>
      </c>
      <c r="AB68" s="123">
        <f t="shared" si="75"/>
        <v>-16285.51696634869</v>
      </c>
      <c r="AC68" s="122">
        <f t="shared" si="75"/>
        <v>-16893.564213602298</v>
      </c>
      <c r="AD68" s="122">
        <f t="shared" si="75"/>
        <v>-16439.201960915179</v>
      </c>
      <c r="AE68" s="122">
        <f t="shared" si="75"/>
        <v>-16087.877344278028</v>
      </c>
      <c r="AF68" s="122">
        <f t="shared" si="75"/>
        <v>-16163.276215279348</v>
      </c>
      <c r="AG68" s="122">
        <f t="shared" si="75"/>
        <v>-16239.26343186568</v>
      </c>
      <c r="AH68" s="122">
        <f t="shared" si="75"/>
        <v>-16315.844877492875</v>
      </c>
      <c r="AI68" s="122">
        <f t="shared" si="75"/>
        <v>-16393.026494451344</v>
      </c>
      <c r="AJ68" s="122">
        <f t="shared" si="75"/>
        <v>-16470.814284454398</v>
      </c>
      <c r="AK68" s="122">
        <f t="shared" si="75"/>
        <v>-16549.214309232484</v>
      </c>
      <c r="AL68" s="122">
        <f t="shared" si="75"/>
        <v>-16628.232691133344</v>
      </c>
      <c r="AM68" s="122">
        <f t="shared" si="75"/>
        <v>-16707.875613728222</v>
      </c>
      <c r="AN68" s="123">
        <f t="shared" si="75"/>
        <v>-16788.149322424044</v>
      </c>
      <c r="AO68" s="122">
        <f t="shared" si="75"/>
        <v>-16884.396312581819</v>
      </c>
      <c r="AP68" s="122">
        <f t="shared" si="75"/>
        <v>-16962.895419201177</v>
      </c>
      <c r="AQ68" s="122">
        <f t="shared" si="75"/>
        <v>-17062.786944386728</v>
      </c>
      <c r="AR68" s="122">
        <f t="shared" si="75"/>
        <v>-17163.677384824136</v>
      </c>
      <c r="AS68" s="122">
        <f t="shared" si="75"/>
        <v>-17265.576729665914</v>
      </c>
      <c r="AT68" s="122">
        <f t="shared" si="75"/>
        <v>-17368.495067956115</v>
      </c>
      <c r="AU68" s="122">
        <f t="shared" si="75"/>
        <v>-17472.442589629212</v>
      </c>
      <c r="AV68" s="122">
        <f t="shared" si="75"/>
        <v>-17524.423786519048</v>
      </c>
      <c r="AW68" s="122">
        <f t="shared" si="75"/>
        <v>-17577.454853377774</v>
      </c>
      <c r="AX68" s="122">
        <f t="shared" si="75"/>
        <v>-17631.546288905094</v>
      </c>
      <c r="AY68" s="122">
        <f t="shared" si="75"/>
        <v>-17686.708696787686</v>
      </c>
      <c r="AZ68" s="123">
        <f t="shared" si="75"/>
        <v>-17742.952786749102</v>
      </c>
      <c r="BA68" s="122">
        <f t="shared" si="75"/>
        <v>-17814.645113110131</v>
      </c>
      <c r="BB68" s="122">
        <f t="shared" si="75"/>
        <v>-17887.44086335977</v>
      </c>
      <c r="BC68" s="122">
        <f t="shared" si="75"/>
        <v>-17961.35107173691</v>
      </c>
      <c r="BD68" s="122">
        <f t="shared" si="75"/>
        <v>-18036.386882822819</v>
      </c>
      <c r="BE68" s="122">
        <f t="shared" si="75"/>
        <v>-18112.559552644583</v>
      </c>
      <c r="BF68" s="122">
        <f t="shared" si="75"/>
        <v>-18189.880449789569</v>
      </c>
      <c r="BG68" s="122">
        <f t="shared" si="75"/>
        <v>-18268.361056531005</v>
      </c>
      <c r="BH68" s="122">
        <f t="shared" si="75"/>
        <v>-18348.012969964857</v>
      </c>
      <c r="BI68" s="122">
        <f t="shared" si="75"/>
        <v>-18428.847903158043</v>
      </c>
      <c r="BJ68" s="122">
        <f t="shared" si="75"/>
        <v>-18510.877686308162</v>
      </c>
      <c r="BK68" s="122">
        <f t="shared" si="75"/>
        <v>-18594.114267914785</v>
      </c>
      <c r="BL68" s="123">
        <f t="shared" si="75"/>
        <v>-18678.569715962472</v>
      </c>
      <c r="BM68" s="122">
        <f t="shared" si="75"/>
        <v>-18786.341969115634</v>
      </c>
      <c r="BN68" s="122">
        <f t="shared" si="75"/>
        <v>-18895.357587925329</v>
      </c>
      <c r="BO68" s="122">
        <f t="shared" si="75"/>
        <v>-19005.629006048122</v>
      </c>
      <c r="BP68" s="122">
        <f t="shared" si="75"/>
        <v>-19117.168781477147</v>
      </c>
      <c r="BQ68" s="122">
        <f t="shared" si="75"/>
        <v>-19229.989597785454</v>
      </c>
      <c r="BR68" s="122">
        <f t="shared" ref="BR68:EC68" si="76">BR54-BR61-BR67</f>
        <v>-19344.104265381851</v>
      </c>
      <c r="BS68" s="122">
        <f t="shared" si="76"/>
        <v>-19459.52572277921</v>
      </c>
      <c r="BT68" s="122">
        <f t="shared" si="76"/>
        <v>-19576.267037875539</v>
      </c>
      <c r="BU68" s="122">
        <f t="shared" si="76"/>
        <v>-19694.341409247838</v>
      </c>
      <c r="BV68" s="122">
        <f t="shared" si="76"/>
        <v>-19813.762167458852</v>
      </c>
      <c r="BW68" s="122">
        <f t="shared" si="76"/>
        <v>-19934.54277637698</v>
      </c>
      <c r="BX68" s="123">
        <f t="shared" si="76"/>
        <v>-20056.69683450929</v>
      </c>
      <c r="BY68" s="122">
        <f t="shared" si="76"/>
        <v>-20196.802388847922</v>
      </c>
      <c r="BZ68" s="122">
        <f t="shared" si="76"/>
        <v>-20338.308998729943</v>
      </c>
      <c r="CA68" s="122">
        <f t="shared" si="76"/>
        <v>-20481.23067471078</v>
      </c>
      <c r="CB68" s="122">
        <f t="shared" si="76"/>
        <v>-20625.581567451427</v>
      </c>
      <c r="CC68" s="122">
        <f t="shared" si="76"/>
        <v>-20771.375969119483</v>
      </c>
      <c r="CD68" s="122">
        <f t="shared" si="76"/>
        <v>-20918.628314804217</v>
      </c>
      <c r="CE68" s="122">
        <f t="shared" si="76"/>
        <v>-21067.353183945797</v>
      </c>
      <c r="CF68" s="122">
        <f t="shared" si="76"/>
        <v>-21217.565301778795</v>
      </c>
      <c r="CG68" s="122">
        <f t="shared" si="76"/>
        <v>-21369.279540790121</v>
      </c>
      <c r="CH68" s="122">
        <f t="shared" si="76"/>
        <v>-21522.510922191563</v>
      </c>
      <c r="CI68" s="122">
        <f t="shared" si="76"/>
        <v>-21677.274617407016</v>
      </c>
      <c r="CJ68" s="123">
        <f t="shared" si="76"/>
        <v>-21833.585949574626</v>
      </c>
      <c r="CK68" s="122">
        <f t="shared" si="76"/>
        <v>-21991.460395063914</v>
      </c>
      <c r="CL68" s="122">
        <f t="shared" si="76"/>
        <v>-22150.913585008093</v>
      </c>
      <c r="CM68" s="122">
        <f t="shared" si="76"/>
        <v>-22311.96130685171</v>
      </c>
      <c r="CN68" s="122">
        <f t="shared" si="76"/>
        <v>-22474.619505913768</v>
      </c>
      <c r="CO68" s="122">
        <f t="shared" si="76"/>
        <v>-22638.904286966444</v>
      </c>
      <c r="CP68" s="122">
        <f t="shared" si="76"/>
        <v>-22804.831915829651</v>
      </c>
      <c r="CQ68" s="122">
        <f t="shared" si="76"/>
        <v>-22972.418820981486</v>
      </c>
      <c r="CR68" s="122">
        <f t="shared" si="76"/>
        <v>-23141.68159518484</v>
      </c>
      <c r="CS68" s="122">
        <f t="shared" si="76"/>
        <v>-23312.63699713023</v>
      </c>
      <c r="CT68" s="122">
        <f t="shared" si="76"/>
        <v>-23485.30195309507</v>
      </c>
      <c r="CU68" s="122">
        <f t="shared" si="76"/>
        <v>-23659.693558619558</v>
      </c>
      <c r="CV68" s="123">
        <f t="shared" si="76"/>
        <v>-23835.829080199295</v>
      </c>
      <c r="CW68" s="122">
        <f t="shared" si="76"/>
        <v>-24013.725956994829</v>
      </c>
      <c r="CX68" s="122">
        <f t="shared" si="76"/>
        <v>-24193.401802558314</v>
      </c>
      <c r="CY68" s="122">
        <f t="shared" si="76"/>
        <v>-24374.874406577437</v>
      </c>
      <c r="CZ68" s="122">
        <f t="shared" si="76"/>
        <v>-24558.161736636754</v>
      </c>
      <c r="DA68" s="122">
        <f t="shared" si="76"/>
        <v>-24743.281939996661</v>
      </c>
      <c r="DB68" s="122">
        <f t="shared" si="76"/>
        <v>-24930.253345390167</v>
      </c>
      <c r="DC68" s="122">
        <f t="shared" si="76"/>
        <v>-25119.094464837606</v>
      </c>
      <c r="DD68" s="122">
        <f t="shared" si="76"/>
        <v>-25309.823995479524</v>
      </c>
      <c r="DE68" s="122">
        <f t="shared" si="76"/>
        <v>-25502.460821427856</v>
      </c>
      <c r="DF68" s="122">
        <f t="shared" si="76"/>
        <v>-25697.024015635678</v>
      </c>
      <c r="DG68" s="122">
        <f t="shared" si="76"/>
        <v>-25893.532841785571</v>
      </c>
      <c r="DH68" s="123">
        <f t="shared" si="76"/>
        <v>-26092.006756196966</v>
      </c>
      <c r="DI68" s="122">
        <f t="shared" si="76"/>
        <v>-26292.465409752473</v>
      </c>
      <c r="DJ68" s="122">
        <f t="shared" si="76"/>
        <v>-26494.928649843539</v>
      </c>
      <c r="DK68" s="122">
        <f t="shared" si="76"/>
        <v>-26699.416522335516</v>
      </c>
      <c r="DL68" s="122">
        <f t="shared" si="76"/>
        <v>-26905.949273552411</v>
      </c>
      <c r="DM68" s="122">
        <f t="shared" si="76"/>
        <v>-27114.547352281475</v>
      </c>
      <c r="DN68" s="122">
        <f t="shared" si="76"/>
        <v>-27325.231411797828</v>
      </c>
      <c r="DO68" s="122">
        <f t="shared" si="76"/>
        <v>-27538.022311909346</v>
      </c>
      <c r="DP68" s="122">
        <f t="shared" si="76"/>
        <v>-27752.941121021977</v>
      </c>
      <c r="DQ68" s="122">
        <f t="shared" si="76"/>
        <v>-27970.009118225735</v>
      </c>
      <c r="DR68" s="122">
        <f t="shared" si="76"/>
        <v>-28189.247795401534</v>
      </c>
      <c r="DS68" s="122">
        <f t="shared" si="76"/>
        <v>-28410.678859349093</v>
      </c>
      <c r="DT68" s="122">
        <f t="shared" si="76"/>
        <v>-28634.32423393612</v>
      </c>
      <c r="DU68" s="248">
        <f t="shared" si="76"/>
        <v>-34940.656845733778</v>
      </c>
      <c r="DV68" s="165">
        <f t="shared" si="76"/>
        <v>-142465.32308486031</v>
      </c>
      <c r="DW68" s="165">
        <f t="shared" si="76"/>
        <v>-197676.3407588572</v>
      </c>
      <c r="DX68" s="165">
        <f t="shared" si="76"/>
        <v>-208343.35686058382</v>
      </c>
      <c r="DY68" s="165">
        <f t="shared" si="76"/>
        <v>-218831.04753330309</v>
      </c>
      <c r="DZ68" s="165">
        <f t="shared" si="76"/>
        <v>-232913.72715598124</v>
      </c>
      <c r="EA68" s="165">
        <f t="shared" si="76"/>
        <v>-252019.4974293517</v>
      </c>
      <c r="EB68" s="165">
        <f t="shared" si="76"/>
        <v>-274780.25300084404</v>
      </c>
      <c r="EC68" s="165">
        <f t="shared" si="76"/>
        <v>-300427.64208351739</v>
      </c>
      <c r="ED68" s="166">
        <f t="shared" ref="ED68" si="77">ED54-ED61-ED67</f>
        <v>-329327.76205940708</v>
      </c>
    </row>
    <row r="69" spans="2:134" s="23" customFormat="1" ht="15.75" thickBot="1">
      <c r="B69" s="249" t="s">
        <v>46</v>
      </c>
      <c r="C69" s="189"/>
      <c r="D69" s="189"/>
      <c r="E69" s="250">
        <f t="shared" ref="E69:BP69" si="78">IF(ABS(IFERROR((E68/E$46),1))&gt;5,"n/m",IFERROR((E68/E$46),1))</f>
        <v>1</v>
      </c>
      <c r="F69" s="250">
        <f t="shared" si="78"/>
        <v>1</v>
      </c>
      <c r="G69" s="250">
        <f t="shared" si="78"/>
        <v>1</v>
      </c>
      <c r="H69" s="250">
        <f t="shared" si="78"/>
        <v>1</v>
      </c>
      <c r="I69" s="250">
        <f t="shared" si="78"/>
        <v>1</v>
      </c>
      <c r="J69" s="250">
        <f t="shared" si="78"/>
        <v>1</v>
      </c>
      <c r="K69" s="250">
        <f t="shared" si="78"/>
        <v>1</v>
      </c>
      <c r="L69" s="250" t="str">
        <f t="shared" si="78"/>
        <v>n/m</v>
      </c>
      <c r="M69" s="250" t="str">
        <f t="shared" si="78"/>
        <v>n/m</v>
      </c>
      <c r="N69" s="250" t="str">
        <f t="shared" si="78"/>
        <v>n/m</v>
      </c>
      <c r="O69" s="250" t="str">
        <f t="shared" si="78"/>
        <v>n/m</v>
      </c>
      <c r="P69" s="251" t="str">
        <f t="shared" si="78"/>
        <v>n/m</v>
      </c>
      <c r="Q69" s="250" t="str">
        <f t="shared" si="78"/>
        <v>n/m</v>
      </c>
      <c r="R69" s="250" t="str">
        <f t="shared" si="78"/>
        <v>n/m</v>
      </c>
      <c r="S69" s="250" t="str">
        <f t="shared" si="78"/>
        <v>n/m</v>
      </c>
      <c r="T69" s="250" t="str">
        <f t="shared" si="78"/>
        <v>n/m</v>
      </c>
      <c r="U69" s="250" t="str">
        <f t="shared" si="78"/>
        <v>n/m</v>
      </c>
      <c r="V69" s="250" t="str">
        <f t="shared" si="78"/>
        <v>n/m</v>
      </c>
      <c r="W69" s="250" t="str">
        <f t="shared" si="78"/>
        <v>n/m</v>
      </c>
      <c r="X69" s="250" t="str">
        <f t="shared" si="78"/>
        <v>n/m</v>
      </c>
      <c r="Y69" s="250" t="str">
        <f t="shared" si="78"/>
        <v>n/m</v>
      </c>
      <c r="Z69" s="250" t="str">
        <f t="shared" si="78"/>
        <v>n/m</v>
      </c>
      <c r="AA69" s="250" t="str">
        <f t="shared" si="78"/>
        <v>n/m</v>
      </c>
      <c r="AB69" s="251" t="str">
        <f t="shared" si="78"/>
        <v>n/m</v>
      </c>
      <c r="AC69" s="250" t="str">
        <f t="shared" si="78"/>
        <v>n/m</v>
      </c>
      <c r="AD69" s="250" t="str">
        <f t="shared" si="78"/>
        <v>n/m</v>
      </c>
      <c r="AE69" s="250" t="str">
        <f t="shared" si="78"/>
        <v>n/m</v>
      </c>
      <c r="AF69" s="250" t="str">
        <f t="shared" si="78"/>
        <v>n/m</v>
      </c>
      <c r="AG69" s="250" t="str">
        <f t="shared" si="78"/>
        <v>n/m</v>
      </c>
      <c r="AH69" s="250" t="str">
        <f t="shared" si="78"/>
        <v>n/m</v>
      </c>
      <c r="AI69" s="250" t="str">
        <f t="shared" si="78"/>
        <v>n/m</v>
      </c>
      <c r="AJ69" s="250" t="str">
        <f t="shared" si="78"/>
        <v>n/m</v>
      </c>
      <c r="AK69" s="250" t="str">
        <f t="shared" si="78"/>
        <v>n/m</v>
      </c>
      <c r="AL69" s="250" t="str">
        <f t="shared" si="78"/>
        <v>n/m</v>
      </c>
      <c r="AM69" s="250" t="str">
        <f t="shared" si="78"/>
        <v>n/m</v>
      </c>
      <c r="AN69" s="251" t="str">
        <f t="shared" si="78"/>
        <v>n/m</v>
      </c>
      <c r="AO69" s="250" t="str">
        <f t="shared" si="78"/>
        <v>n/m</v>
      </c>
      <c r="AP69" s="250" t="str">
        <f t="shared" si="78"/>
        <v>n/m</v>
      </c>
      <c r="AQ69" s="250" t="str">
        <f t="shared" si="78"/>
        <v>n/m</v>
      </c>
      <c r="AR69" s="250" t="str">
        <f t="shared" si="78"/>
        <v>n/m</v>
      </c>
      <c r="AS69" s="250" t="str">
        <f t="shared" si="78"/>
        <v>n/m</v>
      </c>
      <c r="AT69" s="250" t="str">
        <f t="shared" si="78"/>
        <v>n/m</v>
      </c>
      <c r="AU69" s="250" t="str">
        <f t="shared" si="78"/>
        <v>n/m</v>
      </c>
      <c r="AV69" s="250" t="str">
        <f t="shared" si="78"/>
        <v>n/m</v>
      </c>
      <c r="AW69" s="250" t="str">
        <f t="shared" si="78"/>
        <v>n/m</v>
      </c>
      <c r="AX69" s="250" t="str">
        <f t="shared" si="78"/>
        <v>n/m</v>
      </c>
      <c r="AY69" s="250" t="str">
        <f t="shared" si="78"/>
        <v>n/m</v>
      </c>
      <c r="AZ69" s="251" t="str">
        <f t="shared" si="78"/>
        <v>n/m</v>
      </c>
      <c r="BA69" s="250" t="str">
        <f t="shared" si="78"/>
        <v>n/m</v>
      </c>
      <c r="BB69" s="250" t="str">
        <f t="shared" si="78"/>
        <v>n/m</v>
      </c>
      <c r="BC69" s="250" t="str">
        <f t="shared" si="78"/>
        <v>n/m</v>
      </c>
      <c r="BD69" s="250" t="str">
        <f t="shared" si="78"/>
        <v>n/m</v>
      </c>
      <c r="BE69" s="250" t="str">
        <f t="shared" si="78"/>
        <v>n/m</v>
      </c>
      <c r="BF69" s="250" t="str">
        <f t="shared" si="78"/>
        <v>n/m</v>
      </c>
      <c r="BG69" s="250" t="str">
        <f t="shared" si="78"/>
        <v>n/m</v>
      </c>
      <c r="BH69" s="250" t="str">
        <f t="shared" si="78"/>
        <v>n/m</v>
      </c>
      <c r="BI69" s="250" t="str">
        <f t="shared" si="78"/>
        <v>n/m</v>
      </c>
      <c r="BJ69" s="250" t="str">
        <f t="shared" si="78"/>
        <v>n/m</v>
      </c>
      <c r="BK69" s="250" t="str">
        <f t="shared" si="78"/>
        <v>n/m</v>
      </c>
      <c r="BL69" s="251" t="str">
        <f t="shared" si="78"/>
        <v>n/m</v>
      </c>
      <c r="BM69" s="250" t="str">
        <f t="shared" si="78"/>
        <v>n/m</v>
      </c>
      <c r="BN69" s="250" t="str">
        <f t="shared" si="78"/>
        <v>n/m</v>
      </c>
      <c r="BO69" s="250" t="str">
        <f t="shared" si="78"/>
        <v>n/m</v>
      </c>
      <c r="BP69" s="250" t="str">
        <f t="shared" si="78"/>
        <v>n/m</v>
      </c>
      <c r="BQ69" s="250" t="str">
        <f t="shared" ref="BQ69:DS69" si="79">IF(ABS(IFERROR((BQ68/BQ$46),1))&gt;5,"n/m",IFERROR((BQ68/BQ$46),1))</f>
        <v>n/m</v>
      </c>
      <c r="BR69" s="250" t="str">
        <f t="shared" si="79"/>
        <v>n/m</v>
      </c>
      <c r="BS69" s="250" t="str">
        <f t="shared" si="79"/>
        <v>n/m</v>
      </c>
      <c r="BT69" s="250" t="str">
        <f t="shared" si="79"/>
        <v>n/m</v>
      </c>
      <c r="BU69" s="250" t="str">
        <f t="shared" si="79"/>
        <v>n/m</v>
      </c>
      <c r="BV69" s="250" t="str">
        <f t="shared" si="79"/>
        <v>n/m</v>
      </c>
      <c r="BW69" s="250" t="str">
        <f t="shared" si="79"/>
        <v>n/m</v>
      </c>
      <c r="BX69" s="251" t="str">
        <f t="shared" si="79"/>
        <v>n/m</v>
      </c>
      <c r="BY69" s="250" t="str">
        <f t="shared" si="79"/>
        <v>n/m</v>
      </c>
      <c r="BZ69" s="250" t="str">
        <f t="shared" si="79"/>
        <v>n/m</v>
      </c>
      <c r="CA69" s="250" t="str">
        <f t="shared" si="79"/>
        <v>n/m</v>
      </c>
      <c r="CB69" s="250" t="str">
        <f t="shared" si="79"/>
        <v>n/m</v>
      </c>
      <c r="CC69" s="250" t="str">
        <f t="shared" si="79"/>
        <v>n/m</v>
      </c>
      <c r="CD69" s="250" t="str">
        <f t="shared" si="79"/>
        <v>n/m</v>
      </c>
      <c r="CE69" s="250" t="str">
        <f t="shared" si="79"/>
        <v>n/m</v>
      </c>
      <c r="CF69" s="250" t="str">
        <f t="shared" si="79"/>
        <v>n/m</v>
      </c>
      <c r="CG69" s="250" t="str">
        <f t="shared" si="79"/>
        <v>n/m</v>
      </c>
      <c r="CH69" s="250" t="str">
        <f t="shared" si="79"/>
        <v>n/m</v>
      </c>
      <c r="CI69" s="250" t="str">
        <f t="shared" si="79"/>
        <v>n/m</v>
      </c>
      <c r="CJ69" s="251" t="str">
        <f t="shared" si="79"/>
        <v>n/m</v>
      </c>
      <c r="CK69" s="250" t="str">
        <f t="shared" si="79"/>
        <v>n/m</v>
      </c>
      <c r="CL69" s="250" t="str">
        <f t="shared" si="79"/>
        <v>n/m</v>
      </c>
      <c r="CM69" s="250" t="str">
        <f t="shared" si="79"/>
        <v>n/m</v>
      </c>
      <c r="CN69" s="250" t="str">
        <f t="shared" si="79"/>
        <v>n/m</v>
      </c>
      <c r="CO69" s="250" t="str">
        <f t="shared" si="79"/>
        <v>n/m</v>
      </c>
      <c r="CP69" s="250" t="str">
        <f t="shared" si="79"/>
        <v>n/m</v>
      </c>
      <c r="CQ69" s="250" t="str">
        <f t="shared" si="79"/>
        <v>n/m</v>
      </c>
      <c r="CR69" s="250" t="str">
        <f t="shared" si="79"/>
        <v>n/m</v>
      </c>
      <c r="CS69" s="250" t="str">
        <f t="shared" si="79"/>
        <v>n/m</v>
      </c>
      <c r="CT69" s="250" t="str">
        <f t="shared" si="79"/>
        <v>n/m</v>
      </c>
      <c r="CU69" s="250" t="str">
        <f t="shared" si="79"/>
        <v>n/m</v>
      </c>
      <c r="CV69" s="251" t="str">
        <f t="shared" si="79"/>
        <v>n/m</v>
      </c>
      <c r="CW69" s="250" t="str">
        <f t="shared" si="79"/>
        <v>n/m</v>
      </c>
      <c r="CX69" s="250" t="str">
        <f t="shared" si="79"/>
        <v>n/m</v>
      </c>
      <c r="CY69" s="250" t="str">
        <f t="shared" si="79"/>
        <v>n/m</v>
      </c>
      <c r="CZ69" s="250" t="str">
        <f t="shared" si="79"/>
        <v>n/m</v>
      </c>
      <c r="DA69" s="250" t="str">
        <f t="shared" si="79"/>
        <v>n/m</v>
      </c>
      <c r="DB69" s="250" t="str">
        <f t="shared" si="79"/>
        <v>n/m</v>
      </c>
      <c r="DC69" s="250" t="str">
        <f t="shared" si="79"/>
        <v>n/m</v>
      </c>
      <c r="DD69" s="250" t="str">
        <f t="shared" si="79"/>
        <v>n/m</v>
      </c>
      <c r="DE69" s="250" t="str">
        <f t="shared" si="79"/>
        <v>n/m</v>
      </c>
      <c r="DF69" s="250" t="str">
        <f t="shared" si="79"/>
        <v>n/m</v>
      </c>
      <c r="DG69" s="250" t="str">
        <f t="shared" si="79"/>
        <v>n/m</v>
      </c>
      <c r="DH69" s="251" t="str">
        <f t="shared" si="79"/>
        <v>n/m</v>
      </c>
      <c r="DI69" s="250" t="str">
        <f t="shared" si="79"/>
        <v>n/m</v>
      </c>
      <c r="DJ69" s="250" t="str">
        <f t="shared" si="79"/>
        <v>n/m</v>
      </c>
      <c r="DK69" s="250" t="str">
        <f t="shared" si="79"/>
        <v>n/m</v>
      </c>
      <c r="DL69" s="250" t="str">
        <f t="shared" si="79"/>
        <v>n/m</v>
      </c>
      <c r="DM69" s="250" t="str">
        <f t="shared" si="79"/>
        <v>n/m</v>
      </c>
      <c r="DN69" s="250" t="str">
        <f t="shared" si="79"/>
        <v>n/m</v>
      </c>
      <c r="DO69" s="250" t="str">
        <f t="shared" si="79"/>
        <v>n/m</v>
      </c>
      <c r="DP69" s="250" t="str">
        <f t="shared" si="79"/>
        <v>n/m</v>
      </c>
      <c r="DQ69" s="250" t="str">
        <f t="shared" si="79"/>
        <v>n/m</v>
      </c>
      <c r="DR69" s="250" t="str">
        <f t="shared" si="79"/>
        <v>n/m</v>
      </c>
      <c r="DS69" s="250" t="str">
        <f t="shared" si="79"/>
        <v>n/m</v>
      </c>
      <c r="DT69" s="250" t="str">
        <f>IF(ABS(IFERROR((DT68/DT$46),1))&gt;5,"n/m",IFERROR((DT68/DT$46),1))</f>
        <v>n/m</v>
      </c>
      <c r="DU69" s="252" t="str">
        <f t="shared" ref="DU69:ED69" si="80">IF(ABS(IFERROR((DU68/DU$46),1))&gt;5,"n/m",IFERROR((DU68/DU$46),1))</f>
        <v>n/m</v>
      </c>
      <c r="DV69" s="253" t="str">
        <f t="shared" si="80"/>
        <v>n/m</v>
      </c>
      <c r="DW69" s="253" t="str">
        <f t="shared" si="80"/>
        <v>n/m</v>
      </c>
      <c r="DX69" s="253" t="str">
        <f t="shared" si="80"/>
        <v>n/m</v>
      </c>
      <c r="DY69" s="253" t="str">
        <f t="shared" si="80"/>
        <v>n/m</v>
      </c>
      <c r="DZ69" s="253" t="str">
        <f t="shared" si="80"/>
        <v>n/m</v>
      </c>
      <c r="EA69" s="253" t="str">
        <f t="shared" si="80"/>
        <v>n/m</v>
      </c>
      <c r="EB69" s="253" t="str">
        <f t="shared" si="80"/>
        <v>n/m</v>
      </c>
      <c r="EC69" s="253" t="str">
        <f t="shared" si="80"/>
        <v>n/m</v>
      </c>
      <c r="ED69" s="254" t="str">
        <f t="shared" si="80"/>
        <v>n/m</v>
      </c>
    </row>
    <row r="70" spans="2:134">
      <c r="B70" s="255"/>
    </row>
    <row r="71" spans="2:134" hidden="1" outlineLevel="1">
      <c r="B71" t="s">
        <v>47</v>
      </c>
      <c r="E71" s="256">
        <f>IFERROR((E45/E33),0)</f>
        <v>0</v>
      </c>
      <c r="F71" s="256">
        <f t="shared" ref="F71:BQ71" si="81">IFERROR((F45/F33),0)</f>
        <v>0</v>
      </c>
      <c r="G71" s="256">
        <f t="shared" si="81"/>
        <v>0</v>
      </c>
      <c r="H71" s="256">
        <f t="shared" si="81"/>
        <v>0</v>
      </c>
      <c r="I71" s="256">
        <f t="shared" si="81"/>
        <v>0</v>
      </c>
      <c r="J71" s="256">
        <f t="shared" si="81"/>
        <v>0</v>
      </c>
      <c r="K71" s="256">
        <f t="shared" si="81"/>
        <v>0</v>
      </c>
      <c r="L71" s="256">
        <f t="shared" si="81"/>
        <v>76.440000000000012</v>
      </c>
      <c r="M71" s="256">
        <f t="shared" si="81"/>
        <v>76.440000000000012</v>
      </c>
      <c r="N71" s="256">
        <f t="shared" si="81"/>
        <v>76.44</v>
      </c>
      <c r="O71" s="256">
        <f t="shared" si="81"/>
        <v>76.440000000000012</v>
      </c>
      <c r="P71" s="256">
        <f t="shared" si="81"/>
        <v>76.440000000000012</v>
      </c>
      <c r="Q71" s="256">
        <f t="shared" si="81"/>
        <v>76.44</v>
      </c>
      <c r="R71" s="256">
        <f t="shared" si="81"/>
        <v>76.44</v>
      </c>
      <c r="S71" s="256">
        <f t="shared" si="81"/>
        <v>76.44</v>
      </c>
      <c r="T71" s="256">
        <f t="shared" si="81"/>
        <v>76.44</v>
      </c>
      <c r="U71" s="256">
        <f t="shared" si="81"/>
        <v>76.44</v>
      </c>
      <c r="V71" s="256">
        <f t="shared" si="81"/>
        <v>76.440000000000012</v>
      </c>
      <c r="W71" s="256">
        <f t="shared" si="81"/>
        <v>76.440000000000012</v>
      </c>
      <c r="X71" s="256">
        <f t="shared" si="81"/>
        <v>76.440000000000012</v>
      </c>
      <c r="Y71" s="256">
        <f t="shared" si="81"/>
        <v>76.44</v>
      </c>
      <c r="Z71" s="256">
        <f t="shared" si="81"/>
        <v>76.44</v>
      </c>
      <c r="AA71" s="256">
        <f t="shared" si="81"/>
        <v>76.439999999999984</v>
      </c>
      <c r="AB71" s="256">
        <f t="shared" si="81"/>
        <v>76.439999999999984</v>
      </c>
      <c r="AC71" s="256">
        <f t="shared" si="81"/>
        <v>76.44</v>
      </c>
      <c r="AD71" s="256">
        <f t="shared" si="81"/>
        <v>76.44</v>
      </c>
      <c r="AE71" s="256">
        <f t="shared" si="81"/>
        <v>76.44</v>
      </c>
      <c r="AF71" s="256">
        <f t="shared" si="81"/>
        <v>76.439999999999984</v>
      </c>
      <c r="AG71" s="256">
        <f t="shared" si="81"/>
        <v>76.44</v>
      </c>
      <c r="AH71" s="256">
        <f t="shared" si="81"/>
        <v>76.44</v>
      </c>
      <c r="AI71" s="256">
        <f t="shared" si="81"/>
        <v>76.44</v>
      </c>
      <c r="AJ71" s="256">
        <f t="shared" si="81"/>
        <v>76.44</v>
      </c>
      <c r="AK71" s="256">
        <f t="shared" si="81"/>
        <v>76.44</v>
      </c>
      <c r="AL71" s="256">
        <f t="shared" si="81"/>
        <v>76.44</v>
      </c>
      <c r="AM71" s="256">
        <f t="shared" si="81"/>
        <v>76.44</v>
      </c>
      <c r="AN71" s="256">
        <f t="shared" si="81"/>
        <v>76.44</v>
      </c>
      <c r="AO71" s="256">
        <f t="shared" si="81"/>
        <v>76.44</v>
      </c>
      <c r="AP71" s="256">
        <f t="shared" si="81"/>
        <v>76.44</v>
      </c>
      <c r="AQ71" s="256">
        <f t="shared" si="81"/>
        <v>76.44</v>
      </c>
      <c r="AR71" s="256">
        <f t="shared" si="81"/>
        <v>76.44</v>
      </c>
      <c r="AS71" s="256">
        <f t="shared" si="81"/>
        <v>76.44</v>
      </c>
      <c r="AT71" s="256">
        <f t="shared" si="81"/>
        <v>76.44</v>
      </c>
      <c r="AU71" s="256">
        <f t="shared" si="81"/>
        <v>76.44</v>
      </c>
      <c r="AV71" s="256">
        <f t="shared" si="81"/>
        <v>76.44</v>
      </c>
      <c r="AW71" s="256">
        <f t="shared" si="81"/>
        <v>76.44</v>
      </c>
      <c r="AX71" s="256">
        <f t="shared" si="81"/>
        <v>76.44</v>
      </c>
      <c r="AY71" s="256">
        <f t="shared" si="81"/>
        <v>76.44</v>
      </c>
      <c r="AZ71" s="256">
        <f t="shared" si="81"/>
        <v>76.44</v>
      </c>
      <c r="BA71" s="256">
        <f t="shared" si="81"/>
        <v>76.44</v>
      </c>
      <c r="BB71" s="256">
        <f t="shared" si="81"/>
        <v>76.44</v>
      </c>
      <c r="BC71" s="256">
        <f t="shared" si="81"/>
        <v>76.44</v>
      </c>
      <c r="BD71" s="256">
        <f t="shared" si="81"/>
        <v>76.44</v>
      </c>
      <c r="BE71" s="256">
        <f t="shared" si="81"/>
        <v>76.44</v>
      </c>
      <c r="BF71" s="256">
        <f t="shared" si="81"/>
        <v>76.44</v>
      </c>
      <c r="BG71" s="256">
        <f t="shared" si="81"/>
        <v>76.44</v>
      </c>
      <c r="BH71" s="256">
        <f t="shared" si="81"/>
        <v>76.44</v>
      </c>
      <c r="BI71" s="256">
        <f t="shared" si="81"/>
        <v>76.44</v>
      </c>
      <c r="BJ71" s="256">
        <f t="shared" si="81"/>
        <v>76.44</v>
      </c>
      <c r="BK71" s="256">
        <f t="shared" si="81"/>
        <v>76.44</v>
      </c>
      <c r="BL71" s="256">
        <f t="shared" si="81"/>
        <v>76.44</v>
      </c>
      <c r="BM71" s="256">
        <f t="shared" si="81"/>
        <v>76.44</v>
      </c>
      <c r="BN71" s="256">
        <f t="shared" si="81"/>
        <v>76.44</v>
      </c>
      <c r="BO71" s="256">
        <f t="shared" si="81"/>
        <v>76.44</v>
      </c>
      <c r="BP71" s="256">
        <f t="shared" si="81"/>
        <v>76.44</v>
      </c>
      <c r="BQ71" s="256">
        <f t="shared" si="81"/>
        <v>76.44</v>
      </c>
      <c r="BR71" s="256">
        <f t="shared" ref="BR71:DT71" si="82">IFERROR((BR45/BR33),0)</f>
        <v>76.44</v>
      </c>
      <c r="BS71" s="256">
        <f t="shared" si="82"/>
        <v>76.44</v>
      </c>
      <c r="BT71" s="256">
        <f t="shared" si="82"/>
        <v>76.44</v>
      </c>
      <c r="BU71" s="256">
        <f t="shared" si="82"/>
        <v>76.44</v>
      </c>
      <c r="BV71" s="256">
        <f t="shared" si="82"/>
        <v>76.44</v>
      </c>
      <c r="BW71" s="256">
        <f t="shared" si="82"/>
        <v>76.44</v>
      </c>
      <c r="BX71" s="256">
        <f t="shared" si="82"/>
        <v>76.44</v>
      </c>
      <c r="BY71" s="256">
        <f t="shared" si="82"/>
        <v>76.44</v>
      </c>
      <c r="BZ71" s="256">
        <f t="shared" si="82"/>
        <v>76.44</v>
      </c>
      <c r="CA71" s="256">
        <f t="shared" si="82"/>
        <v>76.44</v>
      </c>
      <c r="CB71" s="256">
        <f t="shared" si="82"/>
        <v>76.44</v>
      </c>
      <c r="CC71" s="256">
        <f t="shared" si="82"/>
        <v>76.44</v>
      </c>
      <c r="CD71" s="256">
        <f t="shared" si="82"/>
        <v>76.44</v>
      </c>
      <c r="CE71" s="256">
        <f t="shared" si="82"/>
        <v>76.44</v>
      </c>
      <c r="CF71" s="256">
        <f t="shared" si="82"/>
        <v>76.44</v>
      </c>
      <c r="CG71" s="256">
        <f t="shared" si="82"/>
        <v>76.44</v>
      </c>
      <c r="CH71" s="256">
        <f t="shared" si="82"/>
        <v>76.44</v>
      </c>
      <c r="CI71" s="256">
        <f t="shared" si="82"/>
        <v>76.44</v>
      </c>
      <c r="CJ71" s="256">
        <f t="shared" si="82"/>
        <v>76.44</v>
      </c>
      <c r="CK71" s="256">
        <f t="shared" si="82"/>
        <v>76.44</v>
      </c>
      <c r="CL71" s="256">
        <f t="shared" si="82"/>
        <v>76.44</v>
      </c>
      <c r="CM71" s="256">
        <f t="shared" si="82"/>
        <v>76.44</v>
      </c>
      <c r="CN71" s="256">
        <f t="shared" si="82"/>
        <v>76.44</v>
      </c>
      <c r="CO71" s="256">
        <f t="shared" si="82"/>
        <v>76.44</v>
      </c>
      <c r="CP71" s="256">
        <f t="shared" si="82"/>
        <v>76.44</v>
      </c>
      <c r="CQ71" s="256">
        <f t="shared" si="82"/>
        <v>76.44</v>
      </c>
      <c r="CR71" s="256">
        <f t="shared" si="82"/>
        <v>76.44</v>
      </c>
      <c r="CS71" s="256">
        <f t="shared" si="82"/>
        <v>76.44</v>
      </c>
      <c r="CT71" s="256">
        <f t="shared" si="82"/>
        <v>76.44</v>
      </c>
      <c r="CU71" s="256">
        <f t="shared" si="82"/>
        <v>76.44</v>
      </c>
      <c r="CV71" s="256">
        <f t="shared" si="82"/>
        <v>76.44</v>
      </c>
      <c r="CW71" s="256">
        <f t="shared" si="82"/>
        <v>76.44</v>
      </c>
      <c r="CX71" s="256">
        <f t="shared" si="82"/>
        <v>76.44</v>
      </c>
      <c r="CY71" s="256">
        <f t="shared" si="82"/>
        <v>76.44</v>
      </c>
      <c r="CZ71" s="256">
        <f t="shared" si="82"/>
        <v>76.44</v>
      </c>
      <c r="DA71" s="256">
        <f t="shared" si="82"/>
        <v>76.44</v>
      </c>
      <c r="DB71" s="256">
        <f t="shared" si="82"/>
        <v>76.44</v>
      </c>
      <c r="DC71" s="256">
        <f t="shared" si="82"/>
        <v>76.44</v>
      </c>
      <c r="DD71" s="256">
        <f t="shared" si="82"/>
        <v>76.44</v>
      </c>
      <c r="DE71" s="256">
        <f t="shared" si="82"/>
        <v>76.44</v>
      </c>
      <c r="DF71" s="256">
        <f t="shared" si="82"/>
        <v>76.44</v>
      </c>
      <c r="DG71" s="256">
        <f t="shared" si="82"/>
        <v>76.44</v>
      </c>
      <c r="DH71" s="256">
        <f t="shared" si="82"/>
        <v>76.44</v>
      </c>
      <c r="DI71" s="256">
        <f t="shared" si="82"/>
        <v>76.44</v>
      </c>
      <c r="DJ71" s="256">
        <f t="shared" si="82"/>
        <v>76.44</v>
      </c>
      <c r="DK71" s="256">
        <f t="shared" si="82"/>
        <v>76.44</v>
      </c>
      <c r="DL71" s="256">
        <f t="shared" si="82"/>
        <v>76.44</v>
      </c>
      <c r="DM71" s="256">
        <f t="shared" si="82"/>
        <v>76.44</v>
      </c>
      <c r="DN71" s="256">
        <f t="shared" si="82"/>
        <v>76.44</v>
      </c>
      <c r="DO71" s="256">
        <f t="shared" si="82"/>
        <v>76.44</v>
      </c>
      <c r="DP71" s="256">
        <f t="shared" si="82"/>
        <v>76.44</v>
      </c>
      <c r="DQ71" s="256">
        <f t="shared" si="82"/>
        <v>76.44</v>
      </c>
      <c r="DR71" s="256">
        <f t="shared" si="82"/>
        <v>76.44</v>
      </c>
      <c r="DS71" s="256">
        <f t="shared" si="82"/>
        <v>76.44</v>
      </c>
      <c r="DT71" s="256">
        <f t="shared" si="82"/>
        <v>76.44</v>
      </c>
      <c r="DU71" s="256">
        <f t="shared" ref="DU71:ED71" si="83">DU45/DU33/12</f>
        <v>19.110000000000003</v>
      </c>
      <c r="DV71" s="256">
        <f t="shared" si="83"/>
        <v>54.14500000000001</v>
      </c>
      <c r="DW71" s="256">
        <f t="shared" si="83"/>
        <v>68.932500000000019</v>
      </c>
      <c r="DX71" s="256">
        <f t="shared" si="83"/>
        <v>76.439999999999984</v>
      </c>
      <c r="DY71" s="256">
        <f t="shared" si="83"/>
        <v>76.439999999999984</v>
      </c>
      <c r="DZ71" s="256">
        <f t="shared" si="83"/>
        <v>76.439999999999984</v>
      </c>
      <c r="EA71" s="256">
        <f t="shared" si="83"/>
        <v>76.439999999999984</v>
      </c>
      <c r="EB71" s="256">
        <f t="shared" si="83"/>
        <v>76.439999999999984</v>
      </c>
      <c r="EC71" s="256">
        <f t="shared" si="83"/>
        <v>76.439999999999984</v>
      </c>
      <c r="ED71" s="256">
        <f t="shared" si="83"/>
        <v>76.439999999999984</v>
      </c>
    </row>
    <row r="72" spans="2:134" collapsed="1"/>
    <row r="73" spans="2:134" hidden="1" outlineLevel="1">
      <c r="B73" t="s">
        <v>48</v>
      </c>
      <c r="E73">
        <f>IF(Capex_W!E35&gt;=1,0,1)</f>
        <v>1</v>
      </c>
      <c r="F73">
        <f>IF(Capex_W!F35&gt;=1,0,1)</f>
        <v>1</v>
      </c>
      <c r="G73">
        <f>IF(Capex_W!G35&gt;=1,0,1)</f>
        <v>1</v>
      </c>
      <c r="H73">
        <f>IF(Capex_W!H35&gt;=1,0,1)</f>
        <v>1</v>
      </c>
      <c r="I73">
        <f>IF(Capex_W!I35&gt;=1,0,1)</f>
        <v>1</v>
      </c>
      <c r="J73">
        <f>IF(Capex_W!J35&gt;=1,0,1)</f>
        <v>1</v>
      </c>
      <c r="K73">
        <f>IF(Capex_W!K35&gt;=1,0,1)</f>
        <v>1</v>
      </c>
      <c r="L73">
        <f>IF(Capex_W!L35&gt;=1,0,1)</f>
        <v>1</v>
      </c>
      <c r="M73">
        <f>IF(Capex_W!M35&gt;=1,0,1)</f>
        <v>1</v>
      </c>
      <c r="N73">
        <f>IF(Capex_W!N35&gt;=1,0,1)</f>
        <v>1</v>
      </c>
      <c r="O73">
        <f>IF(Capex_W!O35&gt;=1,0,1)</f>
        <v>1</v>
      </c>
      <c r="P73">
        <f>IF(Capex_W!P35&gt;=1,0,1)</f>
        <v>1</v>
      </c>
      <c r="Q73">
        <f>IF(Capex_W!Q35&gt;=1,0,1)</f>
        <v>1</v>
      </c>
      <c r="R73">
        <f>IF(Capex_W!R35&gt;=1,0,1)</f>
        <v>1</v>
      </c>
      <c r="S73">
        <f>IF(Capex_W!S35&gt;=1,0,1)</f>
        <v>1</v>
      </c>
      <c r="T73">
        <f>IF(Capex_W!T35&gt;=1,0,1)</f>
        <v>1</v>
      </c>
      <c r="U73">
        <f>IF(Capex_W!U35&gt;=1,0,1)</f>
        <v>1</v>
      </c>
      <c r="V73">
        <f>IF(Capex_W!V35&gt;=1,0,1)</f>
        <v>1</v>
      </c>
      <c r="W73">
        <f>IF(Capex_W!W35&gt;=1,0,1)</f>
        <v>1</v>
      </c>
      <c r="X73">
        <f>IF(Capex_W!X35&gt;=1,0,1)</f>
        <v>1</v>
      </c>
      <c r="Y73">
        <f>IF(Capex_W!Y35&gt;=1,0,1)</f>
        <v>1</v>
      </c>
      <c r="Z73">
        <f>IF(Capex_W!Z35&gt;=1,0,1)</f>
        <v>1</v>
      </c>
      <c r="AA73">
        <f>IF(Capex_W!AA35&gt;=1,0,1)</f>
        <v>1</v>
      </c>
      <c r="AB73">
        <f>IF(Capex_W!AB35&gt;=1,0,1)</f>
        <v>1</v>
      </c>
      <c r="AC73">
        <f>IF(Capex_W!AC35&gt;=1,0,1)</f>
        <v>0</v>
      </c>
      <c r="AD73">
        <f>IF(Capex_W!AD35&gt;=1,0,1)</f>
        <v>0</v>
      </c>
      <c r="AE73">
        <f>IF(Capex_W!AE35&gt;=1,0,1)</f>
        <v>0</v>
      </c>
      <c r="AF73">
        <f>IF(Capex_W!AF35&gt;=1,0,1)</f>
        <v>0</v>
      </c>
      <c r="AG73">
        <f>IF(Capex_W!AG35&gt;=1,0,1)</f>
        <v>0</v>
      </c>
      <c r="AH73">
        <f>IF(Capex_W!AH35&gt;=1,0,1)</f>
        <v>0</v>
      </c>
      <c r="AI73">
        <f>IF(Capex_W!AI35&gt;=1,0,1)</f>
        <v>0</v>
      </c>
      <c r="AJ73">
        <f>IF(Capex_W!AJ35&gt;=1,0,1)</f>
        <v>0</v>
      </c>
      <c r="AK73">
        <f>IF(Capex_W!AK35&gt;=1,0,1)</f>
        <v>0</v>
      </c>
      <c r="AL73">
        <f>IF(Capex_W!AL35&gt;=1,0,1)</f>
        <v>0</v>
      </c>
      <c r="AM73">
        <f>IF(Capex_W!AM35&gt;=1,0,1)</f>
        <v>0</v>
      </c>
      <c r="AN73">
        <f>IF(Capex_W!AN35&gt;=1,0,1)</f>
        <v>0</v>
      </c>
      <c r="AO73">
        <f>IF(Capex_W!AO35&gt;=1,0,1)</f>
        <v>0</v>
      </c>
      <c r="AP73">
        <f>IF(Capex_W!AP35&gt;=1,0,1)</f>
        <v>0</v>
      </c>
      <c r="AQ73">
        <f>IF(Capex_W!AQ35&gt;=1,0,1)</f>
        <v>0</v>
      </c>
      <c r="AR73">
        <f>IF(Capex_W!AR35&gt;=1,0,1)</f>
        <v>0</v>
      </c>
      <c r="AS73">
        <f>IF(Capex_W!AS35&gt;=1,0,1)</f>
        <v>0</v>
      </c>
      <c r="AT73">
        <f>IF(Capex_W!AT35&gt;=1,0,1)</f>
        <v>0</v>
      </c>
      <c r="AU73">
        <f>IF(Capex_W!AU35&gt;=1,0,1)</f>
        <v>0</v>
      </c>
      <c r="AV73">
        <f>IF(Capex_W!AV35&gt;=1,0,1)</f>
        <v>0</v>
      </c>
      <c r="AW73">
        <f>IF(Capex_W!AW35&gt;=1,0,1)</f>
        <v>0</v>
      </c>
      <c r="AX73">
        <f>IF(Capex_W!AX35&gt;=1,0,1)</f>
        <v>0</v>
      </c>
      <c r="AY73">
        <f>IF(Capex_W!AY35&gt;=1,0,1)</f>
        <v>0</v>
      </c>
      <c r="AZ73">
        <f>IF(Capex_W!AZ35&gt;=1,0,1)</f>
        <v>0</v>
      </c>
      <c r="BA73">
        <f>IF(Capex_W!BA35&gt;=1,0,1)</f>
        <v>0</v>
      </c>
      <c r="BB73">
        <f>IF(Capex_W!BB35&gt;=1,0,1)</f>
        <v>0</v>
      </c>
      <c r="BC73">
        <f>IF(Capex_W!BC35&gt;=1,0,1)</f>
        <v>0</v>
      </c>
      <c r="BD73">
        <f>IF(Capex_W!BD35&gt;=1,0,1)</f>
        <v>0</v>
      </c>
      <c r="BE73">
        <f>IF(Capex_W!BE35&gt;=1,0,1)</f>
        <v>0</v>
      </c>
      <c r="BF73">
        <f>IF(Capex_W!BF35&gt;=1,0,1)</f>
        <v>0</v>
      </c>
      <c r="BG73">
        <f>IF(Capex_W!BG35&gt;=1,0,1)</f>
        <v>0</v>
      </c>
      <c r="BH73">
        <f>IF(Capex_W!BH35&gt;=1,0,1)</f>
        <v>0</v>
      </c>
      <c r="BI73">
        <f>IF(Capex_W!BI35&gt;=1,0,1)</f>
        <v>0</v>
      </c>
      <c r="BJ73">
        <f>IF(Capex_W!BJ35&gt;=1,0,1)</f>
        <v>0</v>
      </c>
      <c r="BK73">
        <f>IF(Capex_W!BK35&gt;=1,0,1)</f>
        <v>0</v>
      </c>
      <c r="BL73">
        <f>IF(Capex_W!BL35&gt;=1,0,1)</f>
        <v>0</v>
      </c>
      <c r="BM73">
        <f>IF(Capex_W!BM35&gt;=1,0,1)</f>
        <v>0</v>
      </c>
      <c r="BN73">
        <f>IF(Capex_W!BN35&gt;=1,0,1)</f>
        <v>0</v>
      </c>
      <c r="BO73">
        <f>IF(Capex_W!BO35&gt;=1,0,1)</f>
        <v>0</v>
      </c>
      <c r="BP73">
        <f>IF(Capex_W!BP35&gt;=1,0,1)</f>
        <v>0</v>
      </c>
      <c r="BQ73">
        <f>IF(Capex_W!BQ35&gt;=1,0,1)</f>
        <v>0</v>
      </c>
      <c r="BR73">
        <f>IF(Capex_W!BR35&gt;=1,0,1)</f>
        <v>0</v>
      </c>
      <c r="BS73">
        <f>IF(Capex_W!BS35&gt;=1,0,1)</f>
        <v>0</v>
      </c>
      <c r="BT73">
        <f>IF(Capex_W!BT35&gt;=1,0,1)</f>
        <v>0</v>
      </c>
      <c r="BU73">
        <f>IF(Capex_W!BU35&gt;=1,0,1)</f>
        <v>0</v>
      </c>
      <c r="BV73">
        <f>IF(Capex_W!BV35&gt;=1,0,1)</f>
        <v>0</v>
      </c>
      <c r="BW73">
        <f>IF(Capex_W!BW35&gt;=1,0,1)</f>
        <v>0</v>
      </c>
      <c r="BX73">
        <f>IF(Capex_W!BX35&gt;=1,0,1)</f>
        <v>0</v>
      </c>
      <c r="BY73">
        <f>IF(Capex_W!BY35&gt;=1,0,1)</f>
        <v>0</v>
      </c>
      <c r="BZ73">
        <f>IF(Capex_W!BZ35&gt;=1,0,1)</f>
        <v>0</v>
      </c>
      <c r="CA73">
        <f>IF(Capex_W!CA35&gt;=1,0,1)</f>
        <v>0</v>
      </c>
      <c r="CB73">
        <f>IF(Capex_W!CB35&gt;=1,0,1)</f>
        <v>0</v>
      </c>
      <c r="CC73">
        <f>IF(Capex_W!CC35&gt;=1,0,1)</f>
        <v>0</v>
      </c>
      <c r="CD73">
        <f>IF(Capex_W!CD35&gt;=1,0,1)</f>
        <v>0</v>
      </c>
      <c r="CE73">
        <f>IF(Capex_W!CE35&gt;=1,0,1)</f>
        <v>0</v>
      </c>
      <c r="CF73">
        <f>IF(Capex_W!CF35&gt;=1,0,1)</f>
        <v>0</v>
      </c>
      <c r="CG73">
        <f>IF(Capex_W!CG35&gt;=1,0,1)</f>
        <v>0</v>
      </c>
      <c r="CH73">
        <f>IF(Capex_W!CH35&gt;=1,0,1)</f>
        <v>0</v>
      </c>
      <c r="CI73">
        <f>IF(Capex_W!CI35&gt;=1,0,1)</f>
        <v>0</v>
      </c>
      <c r="CJ73">
        <f>IF(Capex_W!CJ35&gt;=1,0,1)</f>
        <v>0</v>
      </c>
      <c r="CK73">
        <f>IF(Capex_W!CK35&gt;=1,0,1)</f>
        <v>0</v>
      </c>
      <c r="CL73">
        <f>IF(Capex_W!CL35&gt;=1,0,1)</f>
        <v>0</v>
      </c>
      <c r="CM73">
        <f>IF(Capex_W!CM35&gt;=1,0,1)</f>
        <v>0</v>
      </c>
      <c r="CN73">
        <f>IF(Capex_W!CN35&gt;=1,0,1)</f>
        <v>0</v>
      </c>
      <c r="CO73">
        <f>IF(Capex_W!CO35&gt;=1,0,1)</f>
        <v>0</v>
      </c>
      <c r="CP73">
        <f>IF(Capex_W!CP35&gt;=1,0,1)</f>
        <v>0</v>
      </c>
      <c r="CQ73">
        <f>IF(Capex_W!CQ35&gt;=1,0,1)</f>
        <v>0</v>
      </c>
      <c r="CR73">
        <f>IF(Capex_W!CR35&gt;=1,0,1)</f>
        <v>0</v>
      </c>
      <c r="CS73">
        <f>IF(Capex_W!CS35&gt;=1,0,1)</f>
        <v>0</v>
      </c>
      <c r="CT73">
        <f>IF(Capex_W!CT35&gt;=1,0,1)</f>
        <v>0</v>
      </c>
      <c r="CU73">
        <f>IF(Capex_W!CU35&gt;=1,0,1)</f>
        <v>0</v>
      </c>
      <c r="CV73">
        <f>IF(Capex_W!CV35&gt;=1,0,1)</f>
        <v>0</v>
      </c>
      <c r="CW73">
        <f>IF(Capex_W!CW35&gt;=1,0,1)</f>
        <v>0</v>
      </c>
      <c r="CX73">
        <f>IF(Capex_W!CX35&gt;=1,0,1)</f>
        <v>0</v>
      </c>
      <c r="CY73">
        <f>IF(Capex_W!CY35&gt;=1,0,1)</f>
        <v>0</v>
      </c>
      <c r="CZ73">
        <f>IF(Capex_W!CZ35&gt;=1,0,1)</f>
        <v>0</v>
      </c>
      <c r="DA73">
        <f>IF(Capex_W!DA35&gt;=1,0,1)</f>
        <v>0</v>
      </c>
      <c r="DB73">
        <f>IF(Capex_W!DB35&gt;=1,0,1)</f>
        <v>0</v>
      </c>
      <c r="DC73">
        <f>IF(Capex_W!DC35&gt;=1,0,1)</f>
        <v>0</v>
      </c>
      <c r="DD73">
        <f>IF(Capex_W!DD35&gt;=1,0,1)</f>
        <v>0</v>
      </c>
      <c r="DE73">
        <f>IF(Capex_W!DE35&gt;=1,0,1)</f>
        <v>0</v>
      </c>
      <c r="DF73">
        <f>IF(Capex_W!DF35&gt;=1,0,1)</f>
        <v>0</v>
      </c>
      <c r="DG73">
        <f>IF(Capex_W!DG35&gt;=1,0,1)</f>
        <v>0</v>
      </c>
      <c r="DH73">
        <f>IF(Capex_W!DH35&gt;=1,0,1)</f>
        <v>0</v>
      </c>
      <c r="DI73">
        <f>IF(Capex_W!DI35&gt;=1,0,1)</f>
        <v>0</v>
      </c>
      <c r="DJ73">
        <f>IF(Capex_W!DJ35&gt;=1,0,1)</f>
        <v>0</v>
      </c>
      <c r="DK73">
        <f>IF(Capex_W!DK35&gt;=1,0,1)</f>
        <v>0</v>
      </c>
      <c r="DL73">
        <f>IF(Capex_W!DL35&gt;=1,0,1)</f>
        <v>0</v>
      </c>
      <c r="DM73">
        <f>IF(Capex_W!DM35&gt;=1,0,1)</f>
        <v>0</v>
      </c>
      <c r="DN73">
        <f>IF(Capex_W!DN35&gt;=1,0,1)</f>
        <v>0</v>
      </c>
      <c r="DO73">
        <f>IF(Capex_W!DO35&gt;=1,0,1)</f>
        <v>0</v>
      </c>
      <c r="DP73">
        <f>IF(Capex_W!DP35&gt;=1,0,1)</f>
        <v>0</v>
      </c>
      <c r="DQ73">
        <f>IF(Capex_W!DQ35&gt;=1,0,1)</f>
        <v>0</v>
      </c>
      <c r="DR73">
        <f>IF(Capex_W!DR35&gt;=1,0,1)</f>
        <v>0</v>
      </c>
      <c r="DS73">
        <f>IF(Capex_W!DS35&gt;=1,0,1)</f>
        <v>0</v>
      </c>
      <c r="DT73">
        <f>IF(Capex_W!DT35&gt;=1,0,1)</f>
        <v>0</v>
      </c>
    </row>
    <row r="74" spans="2:134" collapsed="1"/>
  </sheetData>
  <pageMargins left="0.7" right="0.7" top="0.75" bottom="0.75" header="0.3" footer="0.3"/>
  <pageSetup scale="37"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3E099-D60B-4739-A419-49416B14F7E2}">
  <sheetPr>
    <pageSetUpPr fitToPage="1"/>
  </sheetPr>
  <dimension ref="A10:ED79"/>
  <sheetViews>
    <sheetView showGridLines="0" zoomScale="85" zoomScaleNormal="85" workbookViewId="0">
      <pane xSplit="4" ySplit="25" topLeftCell="E47" activePane="bottomRight" state="frozen"/>
      <selection pane="bottomRight" activeCell="I28" sqref="I28"/>
      <selection pane="bottomLeft" activeCell="I28" sqref="I28"/>
      <selection pane="topRight" activeCell="I28" sqref="I28"/>
    </sheetView>
  </sheetViews>
  <sheetFormatPr defaultRowHeight="15" outlineLevelRow="1" outlineLevelCol="1"/>
  <cols>
    <col min="1" max="1" width="3.85546875" customWidth="1"/>
    <col min="2" max="2" width="3.28515625" customWidth="1"/>
    <col min="3" max="3" width="40.42578125" bestFit="1" customWidth="1"/>
    <col min="4" max="4" width="15.28515625" bestFit="1" customWidth="1"/>
    <col min="5" max="5" width="15.5703125" bestFit="1" customWidth="1"/>
    <col min="6" max="14" width="11.5703125" bestFit="1" customWidth="1"/>
    <col min="15" max="16" width="10.5703125" bestFit="1" customWidth="1"/>
    <col min="17" max="18" width="11.28515625" hidden="1" customWidth="1" outlineLevel="1"/>
    <col min="19" max="112" width="11.5703125" hidden="1" customWidth="1" outlineLevel="1"/>
    <col min="113" max="124" width="12.28515625" hidden="1" customWidth="1" outlineLevel="1"/>
    <col min="125" max="125" width="10.5703125" bestFit="1" customWidth="1" collapsed="1"/>
    <col min="126" max="130" width="11.5703125" bestFit="1" customWidth="1"/>
    <col min="131" max="134" width="12.28515625" bestFit="1" customWidth="1"/>
  </cols>
  <sheetData>
    <row r="10" spans="2:14" ht="17.25">
      <c r="B10" s="205" t="s">
        <v>121</v>
      </c>
    </row>
    <row r="11" spans="2:14" ht="19.5" customHeight="1">
      <c r="B11" s="1" t="s">
        <v>49</v>
      </c>
      <c r="C11" s="1"/>
      <c r="D11" s="1"/>
      <c r="E11" s="1"/>
      <c r="F11" s="1"/>
      <c r="G11" s="1"/>
      <c r="H11" s="1"/>
      <c r="I11" s="1"/>
      <c r="J11" s="1"/>
      <c r="K11" s="1"/>
      <c r="L11" s="1"/>
      <c r="M11" s="1"/>
      <c r="N11" s="1"/>
    </row>
    <row r="12" spans="2:14" ht="15.75" thickBot="1">
      <c r="B12" s="2"/>
      <c r="C12" s="3"/>
      <c r="D12" s="3" t="s">
        <v>6</v>
      </c>
      <c r="E12" s="3">
        <v>1</v>
      </c>
      <c r="F12" s="3">
        <f>E12+1</f>
        <v>2</v>
      </c>
      <c r="G12" s="3">
        <f t="shared" ref="G12:N12" si="0">F12+1</f>
        <v>3</v>
      </c>
      <c r="H12" s="3">
        <f t="shared" si="0"/>
        <v>4</v>
      </c>
      <c r="I12" s="3">
        <f t="shared" si="0"/>
        <v>5</v>
      </c>
      <c r="J12" s="3">
        <f t="shared" si="0"/>
        <v>6</v>
      </c>
      <c r="K12" s="3">
        <f t="shared" si="0"/>
        <v>7</v>
      </c>
      <c r="L12" s="3">
        <f t="shared" si="0"/>
        <v>8</v>
      </c>
      <c r="M12" s="3">
        <f t="shared" si="0"/>
        <v>9</v>
      </c>
      <c r="N12" s="4">
        <f t="shared" si="0"/>
        <v>10</v>
      </c>
    </row>
    <row r="13" spans="2:14" hidden="1" outlineLevel="1">
      <c r="B13" s="5" t="s">
        <v>7</v>
      </c>
      <c r="E13" s="6">
        <f>DU27</f>
        <v>0.32337500000000002</v>
      </c>
      <c r="F13" s="7">
        <f t="shared" ref="F13:N13" si="1">DV27</f>
        <v>0.65500000000000003</v>
      </c>
      <c r="G13" s="7">
        <f t="shared" si="1"/>
        <v>2.1624999999999672E-2</v>
      </c>
      <c r="H13" s="7">
        <f t="shared" si="1"/>
        <v>0</v>
      </c>
      <c r="I13" s="8">
        <f t="shared" si="1"/>
        <v>0</v>
      </c>
      <c r="J13" s="8">
        <f t="shared" si="1"/>
        <v>0</v>
      </c>
      <c r="K13" s="8">
        <f t="shared" si="1"/>
        <v>0</v>
      </c>
      <c r="L13" s="8">
        <f t="shared" si="1"/>
        <v>0</v>
      </c>
      <c r="M13" s="8">
        <f t="shared" si="1"/>
        <v>0</v>
      </c>
      <c r="N13" s="9">
        <f t="shared" si="1"/>
        <v>0</v>
      </c>
    </row>
    <row r="14" spans="2:14" ht="15.75" hidden="1" outlineLevel="1" thickBot="1">
      <c r="B14" s="5" t="s">
        <v>8</v>
      </c>
      <c r="E14" s="6">
        <f>DU26</f>
        <v>0.32337500000000002</v>
      </c>
      <c r="F14" s="7">
        <f t="shared" ref="F14:N14" si="2">DV26</f>
        <v>0.97837500000000033</v>
      </c>
      <c r="G14" s="7">
        <f t="shared" si="2"/>
        <v>1</v>
      </c>
      <c r="H14" s="7">
        <f t="shared" si="2"/>
        <v>1</v>
      </c>
      <c r="I14" s="8">
        <f t="shared" si="2"/>
        <v>1</v>
      </c>
      <c r="J14" s="8">
        <f t="shared" si="2"/>
        <v>1</v>
      </c>
      <c r="K14" s="8">
        <f t="shared" si="2"/>
        <v>1</v>
      </c>
      <c r="L14" s="8">
        <f t="shared" si="2"/>
        <v>1</v>
      </c>
      <c r="M14" s="8">
        <f t="shared" si="2"/>
        <v>1</v>
      </c>
      <c r="N14" s="9">
        <f t="shared" si="2"/>
        <v>1</v>
      </c>
    </row>
    <row r="15" spans="2:14" collapsed="1">
      <c r="B15" s="257" t="s">
        <v>50</v>
      </c>
      <c r="C15" s="258"/>
      <c r="D15" s="258"/>
      <c r="E15" s="259">
        <f>DU32</f>
        <v>0</v>
      </c>
      <c r="F15" s="259">
        <f t="shared" ref="F15:N15" si="3">DV32</f>
        <v>-3.637978807091713E-11</v>
      </c>
      <c r="G15" s="259">
        <f t="shared" si="3"/>
        <v>-4.7293724492192268E-11</v>
      </c>
      <c r="H15" s="259">
        <f t="shared" si="3"/>
        <v>3.1832314562052488E-11</v>
      </c>
      <c r="I15" s="259">
        <f t="shared" si="3"/>
        <v>-8.4583007264882326E-11</v>
      </c>
      <c r="J15" s="259">
        <f t="shared" si="3"/>
        <v>-2.2737367544323206E-11</v>
      </c>
      <c r="K15" s="259">
        <f t="shared" si="3"/>
        <v>1.0095391189679503E-10</v>
      </c>
      <c r="L15" s="259">
        <f t="shared" si="3"/>
        <v>4.2746250983327627E-11</v>
      </c>
      <c r="M15" s="259">
        <f t="shared" si="3"/>
        <v>-4.8203219193965197E-11</v>
      </c>
      <c r="N15" s="260">
        <f t="shared" si="3"/>
        <v>2.319211489520967E-10</v>
      </c>
    </row>
    <row r="16" spans="2:14">
      <c r="B16" s="139" t="s">
        <v>51</v>
      </c>
      <c r="E16" s="197">
        <f>DU33+DU34</f>
        <v>81227.721529540562</v>
      </c>
      <c r="F16" s="197">
        <f t="shared" ref="F16:N16" si="4">DV33+DV34</f>
        <v>114860.69895432891</v>
      </c>
      <c r="G16" s="197">
        <f t="shared" si="4"/>
        <v>2778.7767614999993</v>
      </c>
      <c r="H16" s="197">
        <f t="shared" si="4"/>
        <v>704.05826399999933</v>
      </c>
      <c r="I16" s="197">
        <f t="shared" si="4"/>
        <v>704.05826399999933</v>
      </c>
      <c r="J16" s="197">
        <f t="shared" si="4"/>
        <v>704.05826399999933</v>
      </c>
      <c r="K16" s="197">
        <f t="shared" si="4"/>
        <v>704.05826399999933</v>
      </c>
      <c r="L16" s="197">
        <f t="shared" si="4"/>
        <v>704.05826399999933</v>
      </c>
      <c r="M16" s="197">
        <f t="shared" si="4"/>
        <v>704.05826399999933</v>
      </c>
      <c r="N16" s="261">
        <f t="shared" si="4"/>
        <v>704.05826399999933</v>
      </c>
    </row>
    <row r="17" spans="1:134">
      <c r="B17" s="139" t="s">
        <v>52</v>
      </c>
      <c r="E17" s="197">
        <f>DU41</f>
        <v>247167.3423908797</v>
      </c>
      <c r="F17" s="197">
        <f t="shared" ref="F17:N17" si="5">DV41</f>
        <v>669415.51180486847</v>
      </c>
      <c r="G17" s="197">
        <f t="shared" si="5"/>
        <v>608716.67218179198</v>
      </c>
      <c r="H17" s="197">
        <f t="shared" si="5"/>
        <v>525826.84437403933</v>
      </c>
      <c r="I17" s="197">
        <f t="shared" si="5"/>
        <v>448336.98244128673</v>
      </c>
      <c r="J17" s="197">
        <f t="shared" si="5"/>
        <v>374690.04100853408</v>
      </c>
      <c r="K17" s="197">
        <f t="shared" si="5"/>
        <v>302136.34420078126</v>
      </c>
      <c r="L17" s="197">
        <f t="shared" si="5"/>
        <v>229582.64739302848</v>
      </c>
      <c r="M17" s="197">
        <f t="shared" si="5"/>
        <v>157028.95058527566</v>
      </c>
      <c r="N17" s="261">
        <f t="shared" si="5"/>
        <v>84475.253777522827</v>
      </c>
    </row>
    <row r="18" spans="1:134">
      <c r="B18" s="139" t="s">
        <v>53</v>
      </c>
      <c r="E18" s="197">
        <f>DU47</f>
        <v>3907.2061253333331</v>
      </c>
      <c r="F18" s="197">
        <f t="shared" ref="F18:N18" si="6">DV47</f>
        <v>5770.9656441666675</v>
      </c>
      <c r="G18" s="197">
        <f t="shared" si="6"/>
        <v>5387.7284391666653</v>
      </c>
      <c r="H18" s="197">
        <f t="shared" si="6"/>
        <v>5373.7526916666657</v>
      </c>
      <c r="I18" s="197">
        <f t="shared" si="6"/>
        <v>5373.7526916666657</v>
      </c>
      <c r="J18" s="197">
        <f t="shared" si="6"/>
        <v>5373.7526916666657</v>
      </c>
      <c r="K18" s="197">
        <f t="shared" si="6"/>
        <v>5373.7526916666657</v>
      </c>
      <c r="L18" s="197">
        <f t="shared" si="6"/>
        <v>5373.7526916666657</v>
      </c>
      <c r="M18" s="197">
        <f t="shared" si="6"/>
        <v>5373.7526916666657</v>
      </c>
      <c r="N18" s="261">
        <f t="shared" si="6"/>
        <v>5373.7526916666657</v>
      </c>
    </row>
    <row r="19" spans="1:134">
      <c r="B19" s="139" t="s">
        <v>54</v>
      </c>
      <c r="E19" s="197">
        <f>DU50</f>
        <v>359428.51464082074</v>
      </c>
      <c r="F19" s="197">
        <f t="shared" ref="F19:N19" si="7">DV50</f>
        <v>955911.22504562489</v>
      </c>
      <c r="G19" s="197">
        <f t="shared" si="7"/>
        <v>981190.04119357676</v>
      </c>
      <c r="H19" s="197">
        <f t="shared" si="7"/>
        <v>1104582.827496408</v>
      </c>
      <c r="I19" s="197">
        <f t="shared" si="7"/>
        <v>1245924.0130969584</v>
      </c>
      <c r="J19" s="197">
        <f t="shared" si="7"/>
        <v>1405190.7988201871</v>
      </c>
      <c r="K19" s="197">
        <f t="shared" si="7"/>
        <v>1584656.5994417863</v>
      </c>
      <c r="L19" s="197">
        <f t="shared" si="7"/>
        <v>1786883.1556348777</v>
      </c>
      <c r="M19" s="197">
        <f t="shared" si="7"/>
        <v>2014757.1009106424</v>
      </c>
      <c r="N19" s="261">
        <f t="shared" si="7"/>
        <v>2271531.1661622971</v>
      </c>
    </row>
    <row r="20" spans="1:134" ht="15.75" thickBot="1">
      <c r="B20" s="262" t="s">
        <v>55</v>
      </c>
      <c r="C20" s="263"/>
      <c r="D20" s="263"/>
      <c r="E20" s="264">
        <f>E58</f>
        <v>0</v>
      </c>
      <c r="F20" s="264">
        <f t="shared" ref="F20:N20" si="8">F58</f>
        <v>0</v>
      </c>
      <c r="G20" s="264">
        <f t="shared" si="8"/>
        <v>0</v>
      </c>
      <c r="H20" s="264">
        <f t="shared" si="8"/>
        <v>-276.14365689426876</v>
      </c>
      <c r="I20" s="264">
        <f t="shared" si="8"/>
        <v>-1824.6976773711156</v>
      </c>
      <c r="J20" s="264">
        <f t="shared" si="8"/>
        <v>-4079.734079411538</v>
      </c>
      <c r="K20" s="264">
        <f t="shared" si="8"/>
        <v>-6818.7086721983433</v>
      </c>
      <c r="L20" s="264">
        <f t="shared" si="8"/>
        <v>-11406.10384812492</v>
      </c>
      <c r="M20" s="264">
        <f t="shared" si="8"/>
        <v>-16624.309754837879</v>
      </c>
      <c r="N20" s="265">
        <f t="shared" si="8"/>
        <v>-22218.538317579969</v>
      </c>
    </row>
    <row r="22" spans="1:134">
      <c r="P22">
        <v>1</v>
      </c>
      <c r="AB22">
        <f>+P22+1</f>
        <v>2</v>
      </c>
      <c r="AN22">
        <f>+AB22+1</f>
        <v>3</v>
      </c>
      <c r="AZ22">
        <f>+AN22+1</f>
        <v>4</v>
      </c>
      <c r="BL22">
        <f>+AZ22+1</f>
        <v>5</v>
      </c>
      <c r="BX22">
        <f>+BL22+1</f>
        <v>6</v>
      </c>
      <c r="CJ22">
        <f>+BX22+1</f>
        <v>7</v>
      </c>
      <c r="CV22">
        <f>+CJ22+1</f>
        <v>8</v>
      </c>
      <c r="DH22">
        <f>+CV22+1</f>
        <v>9</v>
      </c>
      <c r="DT22">
        <f>+DH22+1</f>
        <v>10</v>
      </c>
    </row>
    <row r="23" spans="1:134" ht="19.5" customHeight="1">
      <c r="B23" s="1" t="s">
        <v>56</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22"/>
    </row>
    <row r="24" spans="1:134" s="23" customFormat="1">
      <c r="B24" s="24"/>
      <c r="C24" s="25" t="s">
        <v>20</v>
      </c>
      <c r="D24" s="25"/>
      <c r="E24" s="25">
        <v>1</v>
      </c>
      <c r="F24" s="25">
        <v>1</v>
      </c>
      <c r="G24" s="25">
        <v>1</v>
      </c>
      <c r="H24" s="25">
        <v>1</v>
      </c>
      <c r="I24" s="25">
        <v>1</v>
      </c>
      <c r="J24" s="25">
        <v>1</v>
      </c>
      <c r="K24" s="25">
        <v>1</v>
      </c>
      <c r="L24" s="25">
        <v>1</v>
      </c>
      <c r="M24" s="25">
        <v>1</v>
      </c>
      <c r="N24" s="25">
        <v>1</v>
      </c>
      <c r="O24" s="25">
        <v>1</v>
      </c>
      <c r="P24" s="26">
        <v>1</v>
      </c>
      <c r="Q24" s="25">
        <f>E24+1</f>
        <v>2</v>
      </c>
      <c r="R24" s="25">
        <f t="shared" ref="R24:AA24" si="9">F24+1</f>
        <v>2</v>
      </c>
      <c r="S24" s="25">
        <f t="shared" si="9"/>
        <v>2</v>
      </c>
      <c r="T24" s="25">
        <f t="shared" si="9"/>
        <v>2</v>
      </c>
      <c r="U24" s="25">
        <f t="shared" si="9"/>
        <v>2</v>
      </c>
      <c r="V24" s="25">
        <f t="shared" si="9"/>
        <v>2</v>
      </c>
      <c r="W24" s="25">
        <f t="shared" si="9"/>
        <v>2</v>
      </c>
      <c r="X24" s="25">
        <f t="shared" si="9"/>
        <v>2</v>
      </c>
      <c r="Y24" s="25">
        <f t="shared" si="9"/>
        <v>2</v>
      </c>
      <c r="Z24" s="25">
        <f t="shared" si="9"/>
        <v>2</v>
      </c>
      <c r="AA24" s="25">
        <f t="shared" si="9"/>
        <v>2</v>
      </c>
      <c r="AB24" s="26">
        <f>P24+1</f>
        <v>2</v>
      </c>
      <c r="AC24" s="25">
        <f>Q24+1</f>
        <v>3</v>
      </c>
      <c r="AD24" s="25">
        <f t="shared" ref="AD24:AM24" si="10">R24+1</f>
        <v>3</v>
      </c>
      <c r="AE24" s="25">
        <f t="shared" si="10"/>
        <v>3</v>
      </c>
      <c r="AF24" s="25">
        <f t="shared" si="10"/>
        <v>3</v>
      </c>
      <c r="AG24" s="25">
        <f t="shared" si="10"/>
        <v>3</v>
      </c>
      <c r="AH24" s="25">
        <f t="shared" si="10"/>
        <v>3</v>
      </c>
      <c r="AI24" s="25">
        <f t="shared" si="10"/>
        <v>3</v>
      </c>
      <c r="AJ24" s="25">
        <f t="shared" si="10"/>
        <v>3</v>
      </c>
      <c r="AK24" s="25">
        <f t="shared" si="10"/>
        <v>3</v>
      </c>
      <c r="AL24" s="25">
        <f t="shared" si="10"/>
        <v>3</v>
      </c>
      <c r="AM24" s="25">
        <f t="shared" si="10"/>
        <v>3</v>
      </c>
      <c r="AN24" s="26">
        <f>AB24+1</f>
        <v>3</v>
      </c>
      <c r="AO24" s="25">
        <f>AC24+1</f>
        <v>4</v>
      </c>
      <c r="AP24" s="25">
        <f t="shared" ref="AP24:AY24" si="11">AD24+1</f>
        <v>4</v>
      </c>
      <c r="AQ24" s="25">
        <f t="shared" si="11"/>
        <v>4</v>
      </c>
      <c r="AR24" s="25">
        <f t="shared" si="11"/>
        <v>4</v>
      </c>
      <c r="AS24" s="25">
        <f t="shared" si="11"/>
        <v>4</v>
      </c>
      <c r="AT24" s="25">
        <f t="shared" si="11"/>
        <v>4</v>
      </c>
      <c r="AU24" s="25">
        <f t="shared" si="11"/>
        <v>4</v>
      </c>
      <c r="AV24" s="25">
        <f t="shared" si="11"/>
        <v>4</v>
      </c>
      <c r="AW24" s="25">
        <f t="shared" si="11"/>
        <v>4</v>
      </c>
      <c r="AX24" s="25">
        <f t="shared" si="11"/>
        <v>4</v>
      </c>
      <c r="AY24" s="25">
        <f t="shared" si="11"/>
        <v>4</v>
      </c>
      <c r="AZ24" s="26">
        <f>AN24+1</f>
        <v>4</v>
      </c>
      <c r="BA24" s="25">
        <f>AO24+1</f>
        <v>5</v>
      </c>
      <c r="BB24" s="25">
        <f t="shared" ref="BB24:BK24" si="12">AP24+1</f>
        <v>5</v>
      </c>
      <c r="BC24" s="25">
        <f t="shared" si="12"/>
        <v>5</v>
      </c>
      <c r="BD24" s="25">
        <f t="shared" si="12"/>
        <v>5</v>
      </c>
      <c r="BE24" s="25">
        <f t="shared" si="12"/>
        <v>5</v>
      </c>
      <c r="BF24" s="25">
        <f t="shared" si="12"/>
        <v>5</v>
      </c>
      <c r="BG24" s="25">
        <f t="shared" si="12"/>
        <v>5</v>
      </c>
      <c r="BH24" s="25">
        <f t="shared" si="12"/>
        <v>5</v>
      </c>
      <c r="BI24" s="25">
        <f t="shared" si="12"/>
        <v>5</v>
      </c>
      <c r="BJ24" s="25">
        <f t="shared" si="12"/>
        <v>5</v>
      </c>
      <c r="BK24" s="25">
        <f t="shared" si="12"/>
        <v>5</v>
      </c>
      <c r="BL24" s="26">
        <f>AZ24+1</f>
        <v>5</v>
      </c>
      <c r="BM24" s="25">
        <f>BA24+1</f>
        <v>6</v>
      </c>
      <c r="BN24" s="25">
        <f t="shared" ref="BN24:BW24" si="13">BB24+1</f>
        <v>6</v>
      </c>
      <c r="BO24" s="25">
        <f t="shared" si="13"/>
        <v>6</v>
      </c>
      <c r="BP24" s="25">
        <f t="shared" si="13"/>
        <v>6</v>
      </c>
      <c r="BQ24" s="25">
        <f t="shared" si="13"/>
        <v>6</v>
      </c>
      <c r="BR24" s="25">
        <f t="shared" si="13"/>
        <v>6</v>
      </c>
      <c r="BS24" s="25">
        <f t="shared" si="13"/>
        <v>6</v>
      </c>
      <c r="BT24" s="25">
        <f t="shared" si="13"/>
        <v>6</v>
      </c>
      <c r="BU24" s="25">
        <f t="shared" si="13"/>
        <v>6</v>
      </c>
      <c r="BV24" s="25">
        <f t="shared" si="13"/>
        <v>6</v>
      </c>
      <c r="BW24" s="25">
        <f t="shared" si="13"/>
        <v>6</v>
      </c>
      <c r="BX24" s="26">
        <f>BL24+1</f>
        <v>6</v>
      </c>
      <c r="BY24" s="25">
        <f>BM24+1</f>
        <v>7</v>
      </c>
      <c r="BZ24" s="25">
        <f t="shared" ref="BZ24:CI24" si="14">BN24+1</f>
        <v>7</v>
      </c>
      <c r="CA24" s="25">
        <f t="shared" si="14"/>
        <v>7</v>
      </c>
      <c r="CB24" s="25">
        <f t="shared" si="14"/>
        <v>7</v>
      </c>
      <c r="CC24" s="25">
        <f t="shared" si="14"/>
        <v>7</v>
      </c>
      <c r="CD24" s="25">
        <f t="shared" si="14"/>
        <v>7</v>
      </c>
      <c r="CE24" s="25">
        <f t="shared" si="14"/>
        <v>7</v>
      </c>
      <c r="CF24" s="25">
        <f t="shared" si="14"/>
        <v>7</v>
      </c>
      <c r="CG24" s="25">
        <f t="shared" si="14"/>
        <v>7</v>
      </c>
      <c r="CH24" s="25">
        <f t="shared" si="14"/>
        <v>7</v>
      </c>
      <c r="CI24" s="25">
        <f t="shared" si="14"/>
        <v>7</v>
      </c>
      <c r="CJ24" s="26">
        <f>BX24+1</f>
        <v>7</v>
      </c>
      <c r="CK24" s="25">
        <f>BY24+1</f>
        <v>8</v>
      </c>
      <c r="CL24" s="25">
        <f t="shared" ref="CL24:CU24" si="15">BZ24+1</f>
        <v>8</v>
      </c>
      <c r="CM24" s="25">
        <f t="shared" si="15"/>
        <v>8</v>
      </c>
      <c r="CN24" s="25">
        <f t="shared" si="15"/>
        <v>8</v>
      </c>
      <c r="CO24" s="25">
        <f t="shared" si="15"/>
        <v>8</v>
      </c>
      <c r="CP24" s="25">
        <f t="shared" si="15"/>
        <v>8</v>
      </c>
      <c r="CQ24" s="25">
        <f t="shared" si="15"/>
        <v>8</v>
      </c>
      <c r="CR24" s="25">
        <f t="shared" si="15"/>
        <v>8</v>
      </c>
      <c r="CS24" s="25">
        <f t="shared" si="15"/>
        <v>8</v>
      </c>
      <c r="CT24" s="25">
        <f t="shared" si="15"/>
        <v>8</v>
      </c>
      <c r="CU24" s="25">
        <f t="shared" si="15"/>
        <v>8</v>
      </c>
      <c r="CV24" s="26">
        <f>CJ24+1</f>
        <v>8</v>
      </c>
      <c r="CW24" s="25">
        <f>CK24+1</f>
        <v>9</v>
      </c>
      <c r="CX24" s="25">
        <f t="shared" ref="CX24:DG24" si="16">CL24+1</f>
        <v>9</v>
      </c>
      <c r="CY24" s="25">
        <f t="shared" si="16"/>
        <v>9</v>
      </c>
      <c r="CZ24" s="25">
        <f t="shared" si="16"/>
        <v>9</v>
      </c>
      <c r="DA24" s="25">
        <f t="shared" si="16"/>
        <v>9</v>
      </c>
      <c r="DB24" s="25">
        <f t="shared" si="16"/>
        <v>9</v>
      </c>
      <c r="DC24" s="25">
        <f t="shared" si="16"/>
        <v>9</v>
      </c>
      <c r="DD24" s="25">
        <f t="shared" si="16"/>
        <v>9</v>
      </c>
      <c r="DE24" s="25">
        <f t="shared" si="16"/>
        <v>9</v>
      </c>
      <c r="DF24" s="25">
        <f t="shared" si="16"/>
        <v>9</v>
      </c>
      <c r="DG24" s="25">
        <f t="shared" si="16"/>
        <v>9</v>
      </c>
      <c r="DH24" s="26">
        <f>CV24+1</f>
        <v>9</v>
      </c>
      <c r="DI24" s="25">
        <f>CW24+1</f>
        <v>10</v>
      </c>
      <c r="DJ24" s="25">
        <f t="shared" ref="DJ24:DS24" si="17">CX24+1</f>
        <v>10</v>
      </c>
      <c r="DK24" s="25">
        <f t="shared" si="17"/>
        <v>10</v>
      </c>
      <c r="DL24" s="25">
        <f t="shared" si="17"/>
        <v>10</v>
      </c>
      <c r="DM24" s="25">
        <f t="shared" si="17"/>
        <v>10</v>
      </c>
      <c r="DN24" s="25">
        <f t="shared" si="17"/>
        <v>10</v>
      </c>
      <c r="DO24" s="25">
        <f t="shared" si="17"/>
        <v>10</v>
      </c>
      <c r="DP24" s="25">
        <f t="shared" si="17"/>
        <v>10</v>
      </c>
      <c r="DQ24" s="25">
        <f t="shared" si="17"/>
        <v>10</v>
      </c>
      <c r="DR24" s="25">
        <f t="shared" si="17"/>
        <v>10</v>
      </c>
      <c r="DS24" s="25">
        <f t="shared" si="17"/>
        <v>10</v>
      </c>
      <c r="DT24" s="266">
        <f>DH24+1</f>
        <v>10</v>
      </c>
      <c r="DU24" s="28">
        <v>1</v>
      </c>
      <c r="DV24" s="28">
        <f>DU24+1</f>
        <v>2</v>
      </c>
      <c r="DW24" s="28">
        <f t="shared" ref="DW24:ED24" si="18">DV24+1</f>
        <v>3</v>
      </c>
      <c r="DX24" s="28">
        <f t="shared" si="18"/>
        <v>4</v>
      </c>
      <c r="DY24" s="28">
        <f t="shared" si="18"/>
        <v>5</v>
      </c>
      <c r="DZ24" s="28">
        <f t="shared" si="18"/>
        <v>6</v>
      </c>
      <c r="EA24" s="28">
        <f t="shared" si="18"/>
        <v>7</v>
      </c>
      <c r="EB24" s="28">
        <f t="shared" si="18"/>
        <v>8</v>
      </c>
      <c r="EC24" s="28">
        <f t="shared" si="18"/>
        <v>9</v>
      </c>
      <c r="ED24" s="29">
        <f t="shared" si="18"/>
        <v>10</v>
      </c>
    </row>
    <row r="25" spans="1:134" s="23" customFormat="1">
      <c r="A25"/>
      <c r="B25" s="31"/>
      <c r="C25" s="32" t="s">
        <v>21</v>
      </c>
      <c r="D25" s="32"/>
      <c r="E25" s="33">
        <v>45444</v>
      </c>
      <c r="F25" s="33">
        <f>EOMONTH(E25,1)</f>
        <v>45504</v>
      </c>
      <c r="G25" s="33">
        <f t="shared" ref="G25:BR25" si="19">EOMONTH(F25,1)</f>
        <v>45535</v>
      </c>
      <c r="H25" s="33">
        <f t="shared" si="19"/>
        <v>45565</v>
      </c>
      <c r="I25" s="33">
        <f t="shared" si="19"/>
        <v>45596</v>
      </c>
      <c r="J25" s="33">
        <f t="shared" si="19"/>
        <v>45626</v>
      </c>
      <c r="K25" s="33">
        <f t="shared" si="19"/>
        <v>45657</v>
      </c>
      <c r="L25" s="33">
        <f t="shared" si="19"/>
        <v>45688</v>
      </c>
      <c r="M25" s="33">
        <f t="shared" si="19"/>
        <v>45716</v>
      </c>
      <c r="N25" s="33">
        <f t="shared" si="19"/>
        <v>45747</v>
      </c>
      <c r="O25" s="33">
        <f t="shared" si="19"/>
        <v>45777</v>
      </c>
      <c r="P25" s="34">
        <f t="shared" si="19"/>
        <v>45808</v>
      </c>
      <c r="Q25" s="33">
        <f t="shared" si="19"/>
        <v>45838</v>
      </c>
      <c r="R25" s="33">
        <f t="shared" si="19"/>
        <v>45869</v>
      </c>
      <c r="S25" s="33">
        <f t="shared" si="19"/>
        <v>45900</v>
      </c>
      <c r="T25" s="33">
        <f t="shared" si="19"/>
        <v>45930</v>
      </c>
      <c r="U25" s="33">
        <f t="shared" si="19"/>
        <v>45961</v>
      </c>
      <c r="V25" s="33">
        <f t="shared" si="19"/>
        <v>45991</v>
      </c>
      <c r="W25" s="33">
        <f t="shared" si="19"/>
        <v>46022</v>
      </c>
      <c r="X25" s="33">
        <f t="shared" si="19"/>
        <v>46053</v>
      </c>
      <c r="Y25" s="33">
        <f t="shared" si="19"/>
        <v>46081</v>
      </c>
      <c r="Z25" s="33">
        <f t="shared" si="19"/>
        <v>46112</v>
      </c>
      <c r="AA25" s="33">
        <f t="shared" si="19"/>
        <v>46142</v>
      </c>
      <c r="AB25" s="34">
        <f t="shared" si="19"/>
        <v>46173</v>
      </c>
      <c r="AC25" s="33">
        <f t="shared" si="19"/>
        <v>46203</v>
      </c>
      <c r="AD25" s="33">
        <f t="shared" si="19"/>
        <v>46234</v>
      </c>
      <c r="AE25" s="33">
        <f t="shared" si="19"/>
        <v>46265</v>
      </c>
      <c r="AF25" s="33">
        <f t="shared" si="19"/>
        <v>46295</v>
      </c>
      <c r="AG25" s="33">
        <f t="shared" si="19"/>
        <v>46326</v>
      </c>
      <c r="AH25" s="33">
        <f t="shared" si="19"/>
        <v>46356</v>
      </c>
      <c r="AI25" s="33">
        <f t="shared" si="19"/>
        <v>46387</v>
      </c>
      <c r="AJ25" s="33">
        <f t="shared" si="19"/>
        <v>46418</v>
      </c>
      <c r="AK25" s="33">
        <f t="shared" si="19"/>
        <v>46446</v>
      </c>
      <c r="AL25" s="33">
        <f t="shared" si="19"/>
        <v>46477</v>
      </c>
      <c r="AM25" s="33">
        <f t="shared" si="19"/>
        <v>46507</v>
      </c>
      <c r="AN25" s="34">
        <f t="shared" si="19"/>
        <v>46538</v>
      </c>
      <c r="AO25" s="33">
        <f t="shared" si="19"/>
        <v>46568</v>
      </c>
      <c r="AP25" s="33">
        <f t="shared" si="19"/>
        <v>46599</v>
      </c>
      <c r="AQ25" s="33">
        <f t="shared" si="19"/>
        <v>46630</v>
      </c>
      <c r="AR25" s="33">
        <f t="shared" si="19"/>
        <v>46660</v>
      </c>
      <c r="AS25" s="33">
        <f t="shared" si="19"/>
        <v>46691</v>
      </c>
      <c r="AT25" s="33">
        <f t="shared" si="19"/>
        <v>46721</v>
      </c>
      <c r="AU25" s="33">
        <f t="shared" si="19"/>
        <v>46752</v>
      </c>
      <c r="AV25" s="33">
        <f t="shared" si="19"/>
        <v>46783</v>
      </c>
      <c r="AW25" s="33">
        <f t="shared" si="19"/>
        <v>46812</v>
      </c>
      <c r="AX25" s="33">
        <f t="shared" si="19"/>
        <v>46843</v>
      </c>
      <c r="AY25" s="33">
        <f t="shared" si="19"/>
        <v>46873</v>
      </c>
      <c r="AZ25" s="34">
        <f t="shared" si="19"/>
        <v>46904</v>
      </c>
      <c r="BA25" s="33">
        <f t="shared" si="19"/>
        <v>46934</v>
      </c>
      <c r="BB25" s="33">
        <f t="shared" si="19"/>
        <v>46965</v>
      </c>
      <c r="BC25" s="33">
        <f t="shared" si="19"/>
        <v>46996</v>
      </c>
      <c r="BD25" s="33">
        <f t="shared" si="19"/>
        <v>47026</v>
      </c>
      <c r="BE25" s="33">
        <f t="shared" si="19"/>
        <v>47057</v>
      </c>
      <c r="BF25" s="33">
        <f t="shared" si="19"/>
        <v>47087</v>
      </c>
      <c r="BG25" s="33">
        <f t="shared" si="19"/>
        <v>47118</v>
      </c>
      <c r="BH25" s="33">
        <f t="shared" si="19"/>
        <v>47149</v>
      </c>
      <c r="BI25" s="33">
        <f t="shared" si="19"/>
        <v>47177</v>
      </c>
      <c r="BJ25" s="33">
        <f t="shared" si="19"/>
        <v>47208</v>
      </c>
      <c r="BK25" s="33">
        <f t="shared" si="19"/>
        <v>47238</v>
      </c>
      <c r="BL25" s="34">
        <f t="shared" si="19"/>
        <v>47269</v>
      </c>
      <c r="BM25" s="33">
        <f t="shared" si="19"/>
        <v>47299</v>
      </c>
      <c r="BN25" s="33">
        <f t="shared" si="19"/>
        <v>47330</v>
      </c>
      <c r="BO25" s="33">
        <f t="shared" si="19"/>
        <v>47361</v>
      </c>
      <c r="BP25" s="33">
        <f t="shared" si="19"/>
        <v>47391</v>
      </c>
      <c r="BQ25" s="33">
        <f t="shared" si="19"/>
        <v>47422</v>
      </c>
      <c r="BR25" s="33">
        <f t="shared" si="19"/>
        <v>47452</v>
      </c>
      <c r="BS25" s="33">
        <f t="shared" ref="BS25:DT25" si="20">EOMONTH(BR25,1)</f>
        <v>47483</v>
      </c>
      <c r="BT25" s="33">
        <f t="shared" si="20"/>
        <v>47514</v>
      </c>
      <c r="BU25" s="33">
        <f t="shared" si="20"/>
        <v>47542</v>
      </c>
      <c r="BV25" s="33">
        <f t="shared" si="20"/>
        <v>47573</v>
      </c>
      <c r="BW25" s="33">
        <f t="shared" si="20"/>
        <v>47603</v>
      </c>
      <c r="BX25" s="34">
        <f t="shared" si="20"/>
        <v>47634</v>
      </c>
      <c r="BY25" s="33">
        <f t="shared" si="20"/>
        <v>47664</v>
      </c>
      <c r="BZ25" s="33">
        <f t="shared" si="20"/>
        <v>47695</v>
      </c>
      <c r="CA25" s="33">
        <f t="shared" si="20"/>
        <v>47726</v>
      </c>
      <c r="CB25" s="33">
        <f t="shared" si="20"/>
        <v>47756</v>
      </c>
      <c r="CC25" s="33">
        <f t="shared" si="20"/>
        <v>47787</v>
      </c>
      <c r="CD25" s="33">
        <f t="shared" si="20"/>
        <v>47817</v>
      </c>
      <c r="CE25" s="33">
        <f t="shared" si="20"/>
        <v>47848</v>
      </c>
      <c r="CF25" s="33">
        <f t="shared" si="20"/>
        <v>47879</v>
      </c>
      <c r="CG25" s="33">
        <f t="shared" si="20"/>
        <v>47907</v>
      </c>
      <c r="CH25" s="33">
        <f t="shared" si="20"/>
        <v>47938</v>
      </c>
      <c r="CI25" s="33">
        <f t="shared" si="20"/>
        <v>47968</v>
      </c>
      <c r="CJ25" s="34">
        <f t="shared" si="20"/>
        <v>47999</v>
      </c>
      <c r="CK25" s="33">
        <f t="shared" si="20"/>
        <v>48029</v>
      </c>
      <c r="CL25" s="33">
        <f t="shared" si="20"/>
        <v>48060</v>
      </c>
      <c r="CM25" s="33">
        <f t="shared" si="20"/>
        <v>48091</v>
      </c>
      <c r="CN25" s="33">
        <f t="shared" si="20"/>
        <v>48121</v>
      </c>
      <c r="CO25" s="33">
        <f t="shared" si="20"/>
        <v>48152</v>
      </c>
      <c r="CP25" s="33">
        <f t="shared" si="20"/>
        <v>48182</v>
      </c>
      <c r="CQ25" s="33">
        <f t="shared" si="20"/>
        <v>48213</v>
      </c>
      <c r="CR25" s="33">
        <f t="shared" si="20"/>
        <v>48244</v>
      </c>
      <c r="CS25" s="33">
        <f t="shared" si="20"/>
        <v>48273</v>
      </c>
      <c r="CT25" s="33">
        <f t="shared" si="20"/>
        <v>48304</v>
      </c>
      <c r="CU25" s="33">
        <f t="shared" si="20"/>
        <v>48334</v>
      </c>
      <c r="CV25" s="34">
        <f t="shared" si="20"/>
        <v>48365</v>
      </c>
      <c r="CW25" s="33">
        <f t="shared" si="20"/>
        <v>48395</v>
      </c>
      <c r="CX25" s="33">
        <f t="shared" si="20"/>
        <v>48426</v>
      </c>
      <c r="CY25" s="33">
        <f t="shared" si="20"/>
        <v>48457</v>
      </c>
      <c r="CZ25" s="33">
        <f t="shared" si="20"/>
        <v>48487</v>
      </c>
      <c r="DA25" s="33">
        <f t="shared" si="20"/>
        <v>48518</v>
      </c>
      <c r="DB25" s="33">
        <f t="shared" si="20"/>
        <v>48548</v>
      </c>
      <c r="DC25" s="33">
        <f t="shared" si="20"/>
        <v>48579</v>
      </c>
      <c r="DD25" s="33">
        <f t="shared" si="20"/>
        <v>48610</v>
      </c>
      <c r="DE25" s="33">
        <f t="shared" si="20"/>
        <v>48638</v>
      </c>
      <c r="DF25" s="33">
        <f t="shared" si="20"/>
        <v>48669</v>
      </c>
      <c r="DG25" s="33">
        <f t="shared" si="20"/>
        <v>48699</v>
      </c>
      <c r="DH25" s="34">
        <f t="shared" si="20"/>
        <v>48730</v>
      </c>
      <c r="DI25" s="33">
        <f t="shared" si="20"/>
        <v>48760</v>
      </c>
      <c r="DJ25" s="33">
        <f t="shared" si="20"/>
        <v>48791</v>
      </c>
      <c r="DK25" s="33">
        <f t="shared" si="20"/>
        <v>48822</v>
      </c>
      <c r="DL25" s="33">
        <f t="shared" si="20"/>
        <v>48852</v>
      </c>
      <c r="DM25" s="33">
        <f t="shared" si="20"/>
        <v>48883</v>
      </c>
      <c r="DN25" s="33">
        <f t="shared" si="20"/>
        <v>48913</v>
      </c>
      <c r="DO25" s="33">
        <f t="shared" si="20"/>
        <v>48944</v>
      </c>
      <c r="DP25" s="33">
        <f t="shared" si="20"/>
        <v>48975</v>
      </c>
      <c r="DQ25" s="33">
        <f t="shared" si="20"/>
        <v>49003</v>
      </c>
      <c r="DR25" s="33">
        <f t="shared" si="20"/>
        <v>49034</v>
      </c>
      <c r="DS25" s="33">
        <f t="shared" si="20"/>
        <v>49064</v>
      </c>
      <c r="DT25" s="146">
        <f t="shared" si="20"/>
        <v>49095</v>
      </c>
      <c r="DU25" s="147"/>
      <c r="DV25" s="147"/>
      <c r="DW25" s="147"/>
      <c r="DX25" s="147"/>
      <c r="DY25" s="147"/>
      <c r="DZ25" s="147"/>
      <c r="EA25" s="147"/>
      <c r="EB25" s="147"/>
      <c r="EC25" s="147"/>
      <c r="ED25" s="38"/>
    </row>
    <row r="26" spans="1:134" hidden="1" outlineLevel="1">
      <c r="B26" s="220" t="s">
        <v>22</v>
      </c>
      <c r="C26" s="221"/>
      <c r="D26" s="222"/>
      <c r="E26" s="223">
        <f>Capex_W!E$35</f>
        <v>0</v>
      </c>
      <c r="F26" s="223">
        <f>Capex_W!F$35</f>
        <v>0</v>
      </c>
      <c r="G26" s="223">
        <f>Capex_W!G$35</f>
        <v>0</v>
      </c>
      <c r="H26" s="223">
        <f>Capex_W!H$35</f>
        <v>3.4125000000000003E-2</v>
      </c>
      <c r="I26" s="223">
        <f>Capex_W!I$35</f>
        <v>7.3125000000000009E-2</v>
      </c>
      <c r="J26" s="223">
        <f>Capex_W!J$35</f>
        <v>0.10725000000000001</v>
      </c>
      <c r="K26" s="223">
        <f>Capex_W!K$35</f>
        <v>0.14137500000000003</v>
      </c>
      <c r="L26" s="223">
        <f>Capex_W!L$35</f>
        <v>0.18037500000000004</v>
      </c>
      <c r="M26" s="223">
        <f>Capex_W!M$35</f>
        <v>0.21450000000000002</v>
      </c>
      <c r="N26" s="223">
        <f>Capex_W!N$35</f>
        <v>0.25025000000000003</v>
      </c>
      <c r="O26" s="223">
        <f>Capex_W!O$35</f>
        <v>0.28600000000000003</v>
      </c>
      <c r="P26" s="224">
        <f>Capex_W!P$35</f>
        <v>0.32337500000000002</v>
      </c>
      <c r="Q26" s="223">
        <f>Capex_W!Q$35</f>
        <v>0.37337500000000001</v>
      </c>
      <c r="R26" s="223">
        <f>Capex_W!R$35</f>
        <v>0.43337500000000001</v>
      </c>
      <c r="S26" s="223">
        <f>Capex_W!S$35</f>
        <v>0.485875</v>
      </c>
      <c r="T26" s="223">
        <f>Capex_W!T$35</f>
        <v>0.54087499999999999</v>
      </c>
      <c r="U26" s="223">
        <f>Capex_W!U$35</f>
        <v>0.60087500000000005</v>
      </c>
      <c r="V26" s="223">
        <f>Capex_W!V$35</f>
        <v>0.65087500000000009</v>
      </c>
      <c r="W26" s="223">
        <f>Capex_W!W$35</f>
        <v>0.70587500000000014</v>
      </c>
      <c r="X26" s="223">
        <f>Capex_W!X$35</f>
        <v>0.76337500000000014</v>
      </c>
      <c r="Y26" s="223">
        <f>Capex_W!Y$35</f>
        <v>0.81337500000000018</v>
      </c>
      <c r="Z26" s="223">
        <f>Capex_W!Z$35</f>
        <v>0.86837500000000023</v>
      </c>
      <c r="AA26" s="223">
        <f>Capex_W!AA$35</f>
        <v>0.92337500000000028</v>
      </c>
      <c r="AB26" s="224">
        <f>Capex_W!AB$35</f>
        <v>0.97837500000000033</v>
      </c>
      <c r="AC26" s="223">
        <f>Capex_W!AC$35</f>
        <v>1</v>
      </c>
      <c r="AD26" s="223">
        <f>Capex_W!AD$35</f>
        <v>1</v>
      </c>
      <c r="AE26" s="223">
        <f>Capex_W!AE$35</f>
        <v>1</v>
      </c>
      <c r="AF26" s="223">
        <f>Capex_W!AF$35</f>
        <v>1</v>
      </c>
      <c r="AG26" s="223">
        <f>Capex_W!AG$35</f>
        <v>1</v>
      </c>
      <c r="AH26" s="223">
        <f>Capex_W!AH$35</f>
        <v>1</v>
      </c>
      <c r="AI26" s="223">
        <f>Capex_W!AI$35</f>
        <v>1</v>
      </c>
      <c r="AJ26" s="223">
        <f>Capex_W!AJ$35</f>
        <v>1</v>
      </c>
      <c r="AK26" s="223">
        <f>Capex_W!AK$35</f>
        <v>1</v>
      </c>
      <c r="AL26" s="223">
        <f>Capex_W!AL$35</f>
        <v>1</v>
      </c>
      <c r="AM26" s="223">
        <f>Capex_W!AM$35</f>
        <v>1</v>
      </c>
      <c r="AN26" s="224">
        <f>Capex_W!AN$35</f>
        <v>1</v>
      </c>
      <c r="AO26" s="223">
        <f>Capex_W!AO$35</f>
        <v>1</v>
      </c>
      <c r="AP26" s="223">
        <f>Capex_W!AP$35</f>
        <v>1</v>
      </c>
      <c r="AQ26" s="223">
        <f>Capex_W!AQ$35</f>
        <v>1</v>
      </c>
      <c r="AR26" s="223">
        <f>Capex_W!AR$35</f>
        <v>1</v>
      </c>
      <c r="AS26" s="223">
        <f>Capex_W!AS$35</f>
        <v>1</v>
      </c>
      <c r="AT26" s="223">
        <f>Capex_W!AT$35</f>
        <v>1</v>
      </c>
      <c r="AU26" s="223">
        <f>Capex_W!AU$35</f>
        <v>1</v>
      </c>
      <c r="AV26" s="223">
        <f>Capex_W!AV$35</f>
        <v>1</v>
      </c>
      <c r="AW26" s="223">
        <f>Capex_W!AW$35</f>
        <v>1</v>
      </c>
      <c r="AX26" s="223">
        <f>Capex_W!AX$35</f>
        <v>1</v>
      </c>
      <c r="AY26" s="223">
        <f>Capex_W!AY$35</f>
        <v>1</v>
      </c>
      <c r="AZ26" s="224">
        <f>Capex_W!AZ$35</f>
        <v>1</v>
      </c>
      <c r="BA26" s="223">
        <f>Capex_W!BA$35</f>
        <v>1</v>
      </c>
      <c r="BB26" s="223">
        <f>Capex_W!BB$35</f>
        <v>1</v>
      </c>
      <c r="BC26" s="223">
        <f>Capex_W!BC$35</f>
        <v>1</v>
      </c>
      <c r="BD26" s="223">
        <f>Capex_W!BD$35</f>
        <v>1</v>
      </c>
      <c r="BE26" s="223">
        <f>Capex_W!BE$35</f>
        <v>1</v>
      </c>
      <c r="BF26" s="223">
        <f>Capex_W!BF$35</f>
        <v>1</v>
      </c>
      <c r="BG26" s="223">
        <f>Capex_W!BG$35</f>
        <v>1</v>
      </c>
      <c r="BH26" s="223">
        <f>Capex_W!BH$35</f>
        <v>1</v>
      </c>
      <c r="BI26" s="223">
        <f>Capex_W!BI$35</f>
        <v>1</v>
      </c>
      <c r="BJ26" s="223">
        <f>Capex_W!BJ$35</f>
        <v>1</v>
      </c>
      <c r="BK26" s="223">
        <f>Capex_W!BK$35</f>
        <v>1</v>
      </c>
      <c r="BL26" s="224">
        <f>Capex_W!BL$35</f>
        <v>1</v>
      </c>
      <c r="BM26" s="223">
        <f>Capex_W!BM$35</f>
        <v>1</v>
      </c>
      <c r="BN26" s="223">
        <f>Capex_W!BN$35</f>
        <v>1</v>
      </c>
      <c r="BO26" s="223">
        <f>Capex_W!BO$35</f>
        <v>1</v>
      </c>
      <c r="BP26" s="223">
        <f>Capex_W!BP$35</f>
        <v>1</v>
      </c>
      <c r="BQ26" s="223">
        <f>Capex_W!BQ$35</f>
        <v>1</v>
      </c>
      <c r="BR26" s="223">
        <f>Capex_W!BR$35</f>
        <v>1</v>
      </c>
      <c r="BS26" s="223">
        <f>Capex_W!BS$35</f>
        <v>1</v>
      </c>
      <c r="BT26" s="223">
        <f>Capex_W!BT$35</f>
        <v>1</v>
      </c>
      <c r="BU26" s="223">
        <f>Capex_W!BU$35</f>
        <v>1</v>
      </c>
      <c r="BV26" s="223">
        <f>Capex_W!BV$35</f>
        <v>1</v>
      </c>
      <c r="BW26" s="223">
        <f>Capex_W!BW$35</f>
        <v>1</v>
      </c>
      <c r="BX26" s="224">
        <f>Capex_W!BX$35</f>
        <v>1</v>
      </c>
      <c r="BY26" s="223">
        <f>Capex_W!BY$35</f>
        <v>1</v>
      </c>
      <c r="BZ26" s="223">
        <f>Capex_W!BZ$35</f>
        <v>1</v>
      </c>
      <c r="CA26" s="223">
        <f>Capex_W!CA$35</f>
        <v>1</v>
      </c>
      <c r="CB26" s="223">
        <f>Capex_W!CB$35</f>
        <v>1</v>
      </c>
      <c r="CC26" s="223">
        <f>Capex_W!CC$35</f>
        <v>1</v>
      </c>
      <c r="CD26" s="223">
        <f>Capex_W!CD$35</f>
        <v>1</v>
      </c>
      <c r="CE26" s="223">
        <f>Capex_W!CE$35</f>
        <v>1</v>
      </c>
      <c r="CF26" s="223">
        <f>Capex_W!CF$35</f>
        <v>1</v>
      </c>
      <c r="CG26" s="223">
        <f>Capex_W!CG$35</f>
        <v>1</v>
      </c>
      <c r="CH26" s="223">
        <f>Capex_W!CH$35</f>
        <v>1</v>
      </c>
      <c r="CI26" s="223">
        <f>Capex_W!CI$35</f>
        <v>1</v>
      </c>
      <c r="CJ26" s="224">
        <f>Capex_W!CJ$35</f>
        <v>1</v>
      </c>
      <c r="CK26" s="223">
        <f>Capex_W!CK$35</f>
        <v>1</v>
      </c>
      <c r="CL26" s="223">
        <f>Capex_W!CL$35</f>
        <v>1</v>
      </c>
      <c r="CM26" s="223">
        <f>Capex_W!CM$35</f>
        <v>1</v>
      </c>
      <c r="CN26" s="223">
        <f>Capex_W!CN$35</f>
        <v>1</v>
      </c>
      <c r="CO26" s="223">
        <f>Capex_W!CO$35</f>
        <v>1</v>
      </c>
      <c r="CP26" s="223">
        <f>Capex_W!CP$35</f>
        <v>1</v>
      </c>
      <c r="CQ26" s="223">
        <f>Capex_W!CQ$35</f>
        <v>1</v>
      </c>
      <c r="CR26" s="223">
        <f>Capex_W!CR$35</f>
        <v>1</v>
      </c>
      <c r="CS26" s="223">
        <f>Capex_W!CS$35</f>
        <v>1</v>
      </c>
      <c r="CT26" s="223">
        <f>Capex_W!CT$35</f>
        <v>1</v>
      </c>
      <c r="CU26" s="223">
        <f>Capex_W!CU$35</f>
        <v>1</v>
      </c>
      <c r="CV26" s="224">
        <f>Capex_W!CV$35</f>
        <v>1</v>
      </c>
      <c r="CW26" s="223">
        <f>Capex_W!CW$35</f>
        <v>1</v>
      </c>
      <c r="CX26" s="223">
        <f>Capex_W!CX$35</f>
        <v>1</v>
      </c>
      <c r="CY26" s="223">
        <f>Capex_W!CY$35</f>
        <v>1</v>
      </c>
      <c r="CZ26" s="223">
        <f>Capex_W!CZ$35</f>
        <v>1</v>
      </c>
      <c r="DA26" s="223">
        <f>Capex_W!DA$35</f>
        <v>1</v>
      </c>
      <c r="DB26" s="223">
        <f>Capex_W!DB$35</f>
        <v>1</v>
      </c>
      <c r="DC26" s="223">
        <f>Capex_W!DC$35</f>
        <v>1</v>
      </c>
      <c r="DD26" s="223">
        <f>Capex_W!DD$35</f>
        <v>1</v>
      </c>
      <c r="DE26" s="223">
        <f>Capex_W!DE$35</f>
        <v>1</v>
      </c>
      <c r="DF26" s="223">
        <f>Capex_W!DF$35</f>
        <v>1</v>
      </c>
      <c r="DG26" s="223">
        <f>Capex_W!DG$35</f>
        <v>1</v>
      </c>
      <c r="DH26" s="224">
        <f>Capex_W!DH$35</f>
        <v>1</v>
      </c>
      <c r="DI26" s="223">
        <f>Capex_W!DI$35</f>
        <v>1</v>
      </c>
      <c r="DJ26" s="223">
        <f>Capex_W!DJ$35</f>
        <v>1</v>
      </c>
      <c r="DK26" s="223">
        <f>Capex_W!DK$35</f>
        <v>1</v>
      </c>
      <c r="DL26" s="223">
        <f>Capex_W!DL$35</f>
        <v>1</v>
      </c>
      <c r="DM26" s="223">
        <f>Capex_W!DM$35</f>
        <v>1</v>
      </c>
      <c r="DN26" s="223">
        <f>Capex_W!DN$35</f>
        <v>1</v>
      </c>
      <c r="DO26" s="223">
        <f>Capex_W!DO$35</f>
        <v>1</v>
      </c>
      <c r="DP26" s="223">
        <f>Capex_W!DP$35</f>
        <v>1</v>
      </c>
      <c r="DQ26" s="223">
        <f>Capex_W!DQ$35</f>
        <v>1</v>
      </c>
      <c r="DR26" s="223">
        <f>Capex_W!DR$35</f>
        <v>1</v>
      </c>
      <c r="DS26" s="223">
        <f>Capex_W!DS$35</f>
        <v>1</v>
      </c>
      <c r="DT26" s="267">
        <f>Capex_W!DT$35</f>
        <v>1</v>
      </c>
      <c r="DU26" s="268">
        <f>Capex_W!DU$35</f>
        <v>0.32337500000000002</v>
      </c>
      <c r="DV26" s="44">
        <f>Capex_W!DV$35</f>
        <v>0.97837500000000033</v>
      </c>
      <c r="DW26" s="44">
        <f>Capex_W!DW$35</f>
        <v>1</v>
      </c>
      <c r="DX26" s="44">
        <f>Capex_W!DX$35</f>
        <v>1</v>
      </c>
      <c r="DY26" s="44">
        <f>Capex_W!DY$35</f>
        <v>1</v>
      </c>
      <c r="DZ26" s="44">
        <f>Capex_W!DZ$35</f>
        <v>1</v>
      </c>
      <c r="EA26" s="44">
        <f>Capex_W!EA$35</f>
        <v>1</v>
      </c>
      <c r="EB26" s="44">
        <f>Capex_W!EB$35</f>
        <v>1</v>
      </c>
      <c r="EC26" s="44">
        <f>Capex_W!EC$35</f>
        <v>1</v>
      </c>
      <c r="ED26" s="45">
        <f>Capex_W!ED$35</f>
        <v>1</v>
      </c>
    </row>
    <row r="27" spans="1:134" hidden="1" outlineLevel="1">
      <c r="B27" s="220" t="s">
        <v>7</v>
      </c>
      <c r="C27" s="221"/>
      <c r="D27" s="225"/>
      <c r="E27" s="223">
        <f>Capex_W!E$36</f>
        <v>0</v>
      </c>
      <c r="F27" s="223">
        <f>Capex_W!F$36</f>
        <v>0</v>
      </c>
      <c r="G27" s="223">
        <f>Capex_W!G$36</f>
        <v>0</v>
      </c>
      <c r="H27" s="223">
        <f>Capex_W!H$36</f>
        <v>3.4125000000000003E-2</v>
      </c>
      <c r="I27" s="223">
        <f>Capex_W!I$36</f>
        <v>3.9000000000000007E-2</v>
      </c>
      <c r="J27" s="223">
        <f>Capex_W!J$36</f>
        <v>3.4125000000000003E-2</v>
      </c>
      <c r="K27" s="223">
        <f>Capex_W!K$36</f>
        <v>3.4125000000000003E-2</v>
      </c>
      <c r="L27" s="223">
        <f>Capex_W!L$36</f>
        <v>3.9000000000000007E-2</v>
      </c>
      <c r="M27" s="223">
        <f>Capex_W!M$36</f>
        <v>3.4125000000000003E-2</v>
      </c>
      <c r="N27" s="223">
        <f>Capex_W!N$36</f>
        <v>3.5750000000000004E-2</v>
      </c>
      <c r="O27" s="223">
        <f>Capex_W!O$36</f>
        <v>3.5750000000000004E-2</v>
      </c>
      <c r="P27" s="224">
        <f>Capex_W!P$36</f>
        <v>3.7375000000000005E-2</v>
      </c>
      <c r="Q27" s="223">
        <f>Capex_W!Q$36</f>
        <v>0.05</v>
      </c>
      <c r="R27" s="223">
        <f>Capex_W!R$36</f>
        <v>0.06</v>
      </c>
      <c r="S27" s="223">
        <f>Capex_W!S$36</f>
        <v>5.2499999999999998E-2</v>
      </c>
      <c r="T27" s="223">
        <f>Capex_W!T$36</f>
        <v>5.5E-2</v>
      </c>
      <c r="U27" s="223">
        <f>Capex_W!U$36</f>
        <v>0.06</v>
      </c>
      <c r="V27" s="223">
        <f>Capex_W!V$36</f>
        <v>0.05</v>
      </c>
      <c r="W27" s="223">
        <f>Capex_W!W$36</f>
        <v>5.5E-2</v>
      </c>
      <c r="X27" s="223">
        <f>Capex_W!X$36</f>
        <v>5.7500000000000002E-2</v>
      </c>
      <c r="Y27" s="223">
        <f>Capex_W!Y$36</f>
        <v>0.05</v>
      </c>
      <c r="Z27" s="223">
        <f>Capex_W!Z$36</f>
        <v>5.5E-2</v>
      </c>
      <c r="AA27" s="223">
        <f>Capex_W!AA$36</f>
        <v>5.5E-2</v>
      </c>
      <c r="AB27" s="224">
        <f>Capex_W!AB$36</f>
        <v>5.5E-2</v>
      </c>
      <c r="AC27" s="223">
        <f>Capex_W!AC$36</f>
        <v>2.1624999999999672E-2</v>
      </c>
      <c r="AD27" s="223">
        <f>Capex_W!AD$36</f>
        <v>0</v>
      </c>
      <c r="AE27" s="223">
        <f>Capex_W!AE$36</f>
        <v>0</v>
      </c>
      <c r="AF27" s="223">
        <f>Capex_W!AF$36</f>
        <v>0</v>
      </c>
      <c r="AG27" s="223">
        <f>Capex_W!AG$36</f>
        <v>0</v>
      </c>
      <c r="AH27" s="223">
        <f>Capex_W!AH$36</f>
        <v>0</v>
      </c>
      <c r="AI27" s="223">
        <f>Capex_W!AI$36</f>
        <v>0</v>
      </c>
      <c r="AJ27" s="223">
        <f>Capex_W!AJ$36</f>
        <v>0</v>
      </c>
      <c r="AK27" s="223">
        <f>Capex_W!AK$36</f>
        <v>0</v>
      </c>
      <c r="AL27" s="223">
        <f>Capex_W!AL$36</f>
        <v>0</v>
      </c>
      <c r="AM27" s="223">
        <f>Capex_W!AM$36</f>
        <v>0</v>
      </c>
      <c r="AN27" s="224">
        <f>Capex_W!AN$36</f>
        <v>0</v>
      </c>
      <c r="AO27" s="223">
        <f>Capex_W!AO$36</f>
        <v>0</v>
      </c>
      <c r="AP27" s="223">
        <f>Capex_W!AP$36</f>
        <v>0</v>
      </c>
      <c r="AQ27" s="223">
        <f>Capex_W!AQ$36</f>
        <v>0</v>
      </c>
      <c r="AR27" s="223">
        <f>Capex_W!AR$36</f>
        <v>0</v>
      </c>
      <c r="AS27" s="223">
        <f>Capex_W!AS$36</f>
        <v>0</v>
      </c>
      <c r="AT27" s="223">
        <f>Capex_W!AT$36</f>
        <v>0</v>
      </c>
      <c r="AU27" s="223">
        <f>Capex_W!AU$36</f>
        <v>0</v>
      </c>
      <c r="AV27" s="223">
        <f>Capex_W!AV$36</f>
        <v>0</v>
      </c>
      <c r="AW27" s="223">
        <f>Capex_W!AW$36</f>
        <v>0</v>
      </c>
      <c r="AX27" s="223">
        <f>Capex_W!AX$36</f>
        <v>0</v>
      </c>
      <c r="AY27" s="223">
        <f>Capex_W!AY$36</f>
        <v>0</v>
      </c>
      <c r="AZ27" s="224">
        <f>Capex_W!AZ$36</f>
        <v>0</v>
      </c>
      <c r="BA27" s="223">
        <f>Capex_W!BA$36</f>
        <v>0</v>
      </c>
      <c r="BB27" s="223">
        <f>Capex_W!BB$36</f>
        <v>0</v>
      </c>
      <c r="BC27" s="223">
        <f>Capex_W!BC$36</f>
        <v>0</v>
      </c>
      <c r="BD27" s="223">
        <f>Capex_W!BD$36</f>
        <v>0</v>
      </c>
      <c r="BE27" s="223">
        <f>Capex_W!BE$36</f>
        <v>0</v>
      </c>
      <c r="BF27" s="223">
        <f>Capex_W!BF$36</f>
        <v>0</v>
      </c>
      <c r="BG27" s="223">
        <f>Capex_W!BG$36</f>
        <v>0</v>
      </c>
      <c r="BH27" s="223">
        <f>Capex_W!BH$36</f>
        <v>0</v>
      </c>
      <c r="BI27" s="223">
        <f>Capex_W!BI$36</f>
        <v>0</v>
      </c>
      <c r="BJ27" s="223">
        <f>Capex_W!BJ$36</f>
        <v>0</v>
      </c>
      <c r="BK27" s="223">
        <f>Capex_W!BK$36</f>
        <v>0</v>
      </c>
      <c r="BL27" s="224">
        <f>Capex_W!BL$36</f>
        <v>0</v>
      </c>
      <c r="BM27" s="223">
        <f>Capex_W!BM$36</f>
        <v>0</v>
      </c>
      <c r="BN27" s="223">
        <f>Capex_W!BN$36</f>
        <v>0</v>
      </c>
      <c r="BO27" s="223">
        <f>Capex_W!BO$36</f>
        <v>0</v>
      </c>
      <c r="BP27" s="223">
        <f>Capex_W!BP$36</f>
        <v>0</v>
      </c>
      <c r="BQ27" s="223">
        <f>Capex_W!BQ$36</f>
        <v>0</v>
      </c>
      <c r="BR27" s="223">
        <f>Capex_W!BR$36</f>
        <v>0</v>
      </c>
      <c r="BS27" s="223">
        <f>Capex_W!BS$36</f>
        <v>0</v>
      </c>
      <c r="BT27" s="223">
        <f>Capex_W!BT$36</f>
        <v>0</v>
      </c>
      <c r="BU27" s="223">
        <f>Capex_W!BU$36</f>
        <v>0</v>
      </c>
      <c r="BV27" s="223">
        <f>Capex_W!BV$36</f>
        <v>0</v>
      </c>
      <c r="BW27" s="223">
        <f>Capex_W!BW$36</f>
        <v>0</v>
      </c>
      <c r="BX27" s="224">
        <f>Capex_W!BX$36</f>
        <v>0</v>
      </c>
      <c r="BY27" s="223">
        <f>Capex_W!BY$36</f>
        <v>0</v>
      </c>
      <c r="BZ27" s="223">
        <f>Capex_W!BZ$36</f>
        <v>0</v>
      </c>
      <c r="CA27" s="223">
        <f>Capex_W!CA$36</f>
        <v>0</v>
      </c>
      <c r="CB27" s="223">
        <f>Capex_W!CB$36</f>
        <v>0</v>
      </c>
      <c r="CC27" s="223">
        <f>Capex_W!CC$36</f>
        <v>0</v>
      </c>
      <c r="CD27" s="223">
        <f>Capex_W!CD$36</f>
        <v>0</v>
      </c>
      <c r="CE27" s="223">
        <f>Capex_W!CE$36</f>
        <v>0</v>
      </c>
      <c r="CF27" s="223">
        <f>Capex_W!CF$36</f>
        <v>0</v>
      </c>
      <c r="CG27" s="223">
        <f>Capex_W!CG$36</f>
        <v>0</v>
      </c>
      <c r="CH27" s="223">
        <f>Capex_W!CH$36</f>
        <v>0</v>
      </c>
      <c r="CI27" s="223">
        <f>Capex_W!CI$36</f>
        <v>0</v>
      </c>
      <c r="CJ27" s="224">
        <f>Capex_W!CJ$36</f>
        <v>0</v>
      </c>
      <c r="CK27" s="223">
        <f>Capex_W!CK$36</f>
        <v>0</v>
      </c>
      <c r="CL27" s="223">
        <f>Capex_W!CL$36</f>
        <v>0</v>
      </c>
      <c r="CM27" s="223">
        <f>Capex_W!CM$36</f>
        <v>0</v>
      </c>
      <c r="CN27" s="223">
        <f>Capex_W!CN$36</f>
        <v>0</v>
      </c>
      <c r="CO27" s="223">
        <f>Capex_W!CO$36</f>
        <v>0</v>
      </c>
      <c r="CP27" s="223">
        <f>Capex_W!CP$36</f>
        <v>0</v>
      </c>
      <c r="CQ27" s="223">
        <f>Capex_W!CQ$36</f>
        <v>0</v>
      </c>
      <c r="CR27" s="223">
        <f>Capex_W!CR$36</f>
        <v>0</v>
      </c>
      <c r="CS27" s="223">
        <f>Capex_W!CS$36</f>
        <v>0</v>
      </c>
      <c r="CT27" s="223">
        <f>Capex_W!CT$36</f>
        <v>0</v>
      </c>
      <c r="CU27" s="223">
        <f>Capex_W!CU$36</f>
        <v>0</v>
      </c>
      <c r="CV27" s="224">
        <f>Capex_W!CV$36</f>
        <v>0</v>
      </c>
      <c r="CW27" s="223">
        <f>Capex_W!CW$36</f>
        <v>0</v>
      </c>
      <c r="CX27" s="223">
        <f>Capex_W!CX$36</f>
        <v>0</v>
      </c>
      <c r="CY27" s="223">
        <f>Capex_W!CY$36</f>
        <v>0</v>
      </c>
      <c r="CZ27" s="223">
        <f>Capex_W!CZ$36</f>
        <v>0</v>
      </c>
      <c r="DA27" s="223">
        <f>Capex_W!DA$36</f>
        <v>0</v>
      </c>
      <c r="DB27" s="223">
        <f>Capex_W!DB$36</f>
        <v>0</v>
      </c>
      <c r="DC27" s="223">
        <f>Capex_W!DC$36</f>
        <v>0</v>
      </c>
      <c r="DD27" s="223">
        <f>Capex_W!DD$36</f>
        <v>0</v>
      </c>
      <c r="DE27" s="223">
        <f>Capex_W!DE$36</f>
        <v>0</v>
      </c>
      <c r="DF27" s="223">
        <f>Capex_W!DF$36</f>
        <v>0</v>
      </c>
      <c r="DG27" s="223">
        <f>Capex_W!DG$36</f>
        <v>0</v>
      </c>
      <c r="DH27" s="224">
        <f>Capex_W!DH$36</f>
        <v>0</v>
      </c>
      <c r="DI27" s="223">
        <f>Capex_W!DI$36</f>
        <v>0</v>
      </c>
      <c r="DJ27" s="223">
        <f>Capex_W!DJ$36</f>
        <v>0</v>
      </c>
      <c r="DK27" s="223">
        <f>Capex_W!DK$36</f>
        <v>0</v>
      </c>
      <c r="DL27" s="223">
        <f>Capex_W!DL$36</f>
        <v>0</v>
      </c>
      <c r="DM27" s="223">
        <f>Capex_W!DM$36</f>
        <v>0</v>
      </c>
      <c r="DN27" s="223">
        <f>Capex_W!DN$36</f>
        <v>0</v>
      </c>
      <c r="DO27" s="223">
        <f>Capex_W!DO$36</f>
        <v>0</v>
      </c>
      <c r="DP27" s="223">
        <f>Capex_W!DP$36</f>
        <v>0</v>
      </c>
      <c r="DQ27" s="223">
        <f>Capex_W!DQ$36</f>
        <v>0</v>
      </c>
      <c r="DR27" s="223">
        <f>Capex_W!DR$36</f>
        <v>0</v>
      </c>
      <c r="DS27" s="223">
        <f>Capex_W!DS$36</f>
        <v>0</v>
      </c>
      <c r="DT27" s="267">
        <f>Capex_W!DT$36</f>
        <v>0</v>
      </c>
      <c r="DU27" s="268">
        <f>Capex_W!DU$36</f>
        <v>0.32337500000000002</v>
      </c>
      <c r="DV27" s="44">
        <f>Capex_W!DV$36</f>
        <v>0.65500000000000003</v>
      </c>
      <c r="DW27" s="44">
        <f>Capex_W!DW$36</f>
        <v>2.1624999999999672E-2</v>
      </c>
      <c r="DX27" s="44">
        <f>Capex_W!DX$36</f>
        <v>0</v>
      </c>
      <c r="DY27" s="44">
        <f>Capex_W!DY$36</f>
        <v>0</v>
      </c>
      <c r="DZ27" s="44">
        <f>Capex_W!DZ$36</f>
        <v>0</v>
      </c>
      <c r="EA27" s="44">
        <f>Capex_W!EA$36</f>
        <v>0</v>
      </c>
      <c r="EB27" s="44">
        <f>Capex_W!EB$36</f>
        <v>0</v>
      </c>
      <c r="EC27" s="44">
        <f>Capex_W!EC$36</f>
        <v>0</v>
      </c>
      <c r="ED27" s="45">
        <f>Capex_W!ED$36</f>
        <v>0</v>
      </c>
    </row>
    <row r="28" spans="1:134" hidden="1" outlineLevel="1">
      <c r="B28" s="5" t="s">
        <v>23</v>
      </c>
      <c r="D28" s="40"/>
      <c r="E28" s="47">
        <v>0</v>
      </c>
      <c r="F28" s="47">
        <v>0</v>
      </c>
      <c r="G28" s="47">
        <v>0</v>
      </c>
      <c r="H28" s="47">
        <v>0</v>
      </c>
      <c r="I28" s="47">
        <v>0</v>
      </c>
      <c r="J28" s="47">
        <v>0</v>
      </c>
      <c r="K28" s="47">
        <v>0</v>
      </c>
      <c r="L28" s="47">
        <v>2.16</v>
      </c>
      <c r="M28" s="47">
        <v>2.16</v>
      </c>
      <c r="N28" s="47">
        <v>2.16</v>
      </c>
      <c r="O28" s="47">
        <v>2.16</v>
      </c>
      <c r="P28" s="48">
        <v>2.16</v>
      </c>
      <c r="Q28" s="47">
        <v>1.5749999999999997</v>
      </c>
      <c r="R28" s="47">
        <v>1.5749999999999997</v>
      </c>
      <c r="S28" s="47">
        <v>1.5749999999999997</v>
      </c>
      <c r="T28" s="47">
        <v>1.5749999999999997</v>
      </c>
      <c r="U28" s="47">
        <v>1.5749999999999997</v>
      </c>
      <c r="V28" s="47">
        <v>1.5749999999999997</v>
      </c>
      <c r="W28" s="47">
        <v>1.5749999999999997</v>
      </c>
      <c r="X28" s="47">
        <v>1.5749999999999997</v>
      </c>
      <c r="Y28" s="47">
        <v>1.5749999999999997</v>
      </c>
      <c r="Z28" s="47">
        <v>1.5749999999999997</v>
      </c>
      <c r="AA28" s="47">
        <v>1.5749999999999997</v>
      </c>
      <c r="AB28" s="48">
        <v>1.5749999999999997</v>
      </c>
      <c r="AC28" s="47">
        <v>0.67499999999999993</v>
      </c>
      <c r="AD28" s="47">
        <v>0.67499999999999993</v>
      </c>
      <c r="AE28" s="47">
        <v>0.67499999999999993</v>
      </c>
      <c r="AF28" s="47">
        <v>0.67499999999999993</v>
      </c>
      <c r="AG28" s="47">
        <v>0.67499999999999993</v>
      </c>
      <c r="AH28" s="47">
        <v>0.67499999999999993</v>
      </c>
      <c r="AI28" s="47">
        <v>0.67499999999999993</v>
      </c>
      <c r="AJ28" s="47">
        <v>0.67499999999999993</v>
      </c>
      <c r="AK28" s="47">
        <v>0.67499999999999993</v>
      </c>
      <c r="AL28" s="47">
        <v>0.67499999999999993</v>
      </c>
      <c r="AM28" s="47">
        <v>0.67499999999999993</v>
      </c>
      <c r="AN28" s="48">
        <v>0.67499999999999993</v>
      </c>
      <c r="AO28" s="47">
        <v>0</v>
      </c>
      <c r="AP28" s="47">
        <v>0</v>
      </c>
      <c r="AQ28" s="47">
        <v>0</v>
      </c>
      <c r="AR28" s="47">
        <v>0</v>
      </c>
      <c r="AS28" s="47">
        <v>0</v>
      </c>
      <c r="AT28" s="47">
        <v>0</v>
      </c>
      <c r="AU28" s="47">
        <v>0</v>
      </c>
      <c r="AV28" s="47">
        <v>0</v>
      </c>
      <c r="AW28" s="47">
        <v>0</v>
      </c>
      <c r="AX28" s="47">
        <v>0</v>
      </c>
      <c r="AY28" s="47">
        <v>0</v>
      </c>
      <c r="AZ28" s="48">
        <v>0</v>
      </c>
      <c r="BA28" s="47">
        <v>0</v>
      </c>
      <c r="BB28" s="47">
        <v>0</v>
      </c>
      <c r="BC28" s="47">
        <v>0</v>
      </c>
      <c r="BD28" s="47">
        <v>0</v>
      </c>
      <c r="BE28" s="47">
        <v>0</v>
      </c>
      <c r="BF28" s="47">
        <v>0</v>
      </c>
      <c r="BG28" s="47">
        <v>0</v>
      </c>
      <c r="BH28" s="47">
        <v>0</v>
      </c>
      <c r="BI28" s="47">
        <v>0</v>
      </c>
      <c r="BJ28" s="47">
        <v>0</v>
      </c>
      <c r="BK28" s="47">
        <v>0</v>
      </c>
      <c r="BL28" s="48">
        <v>0</v>
      </c>
      <c r="BM28" s="47">
        <v>0</v>
      </c>
      <c r="BN28" s="47">
        <v>0</v>
      </c>
      <c r="BO28" s="47">
        <v>0</v>
      </c>
      <c r="BP28" s="47">
        <v>0</v>
      </c>
      <c r="BQ28" s="47">
        <v>0</v>
      </c>
      <c r="BR28" s="47">
        <v>0</v>
      </c>
      <c r="BS28" s="47">
        <v>0</v>
      </c>
      <c r="BT28" s="47">
        <v>0</v>
      </c>
      <c r="BU28" s="47">
        <v>0</v>
      </c>
      <c r="BV28" s="47">
        <v>0</v>
      </c>
      <c r="BW28" s="47">
        <v>0</v>
      </c>
      <c r="BX28" s="48">
        <v>0</v>
      </c>
      <c r="BY28" s="47">
        <v>0</v>
      </c>
      <c r="BZ28" s="47">
        <v>0</v>
      </c>
      <c r="CA28" s="47">
        <v>0</v>
      </c>
      <c r="CB28" s="47">
        <v>0</v>
      </c>
      <c r="CC28" s="47">
        <v>0</v>
      </c>
      <c r="CD28" s="47">
        <v>0</v>
      </c>
      <c r="CE28" s="47">
        <v>0</v>
      </c>
      <c r="CF28" s="47">
        <v>0</v>
      </c>
      <c r="CG28" s="47">
        <v>0</v>
      </c>
      <c r="CH28" s="47">
        <v>0</v>
      </c>
      <c r="CI28" s="47">
        <v>0</v>
      </c>
      <c r="CJ28" s="48">
        <v>0</v>
      </c>
      <c r="CK28" s="47">
        <v>0</v>
      </c>
      <c r="CL28" s="47">
        <v>0</v>
      </c>
      <c r="CM28" s="47">
        <v>0</v>
      </c>
      <c r="CN28" s="47">
        <v>0</v>
      </c>
      <c r="CO28" s="47">
        <v>0</v>
      </c>
      <c r="CP28" s="47">
        <v>0</v>
      </c>
      <c r="CQ28" s="47">
        <v>0</v>
      </c>
      <c r="CR28" s="47">
        <v>0</v>
      </c>
      <c r="CS28" s="47">
        <v>0</v>
      </c>
      <c r="CT28" s="47">
        <v>0</v>
      </c>
      <c r="CU28" s="47">
        <v>0</v>
      </c>
      <c r="CV28" s="48">
        <v>0</v>
      </c>
      <c r="CW28" s="47">
        <v>0</v>
      </c>
      <c r="CX28" s="47">
        <v>0</v>
      </c>
      <c r="CY28" s="47">
        <v>0</v>
      </c>
      <c r="CZ28" s="47">
        <v>0</v>
      </c>
      <c r="DA28" s="47">
        <v>0</v>
      </c>
      <c r="DB28" s="47">
        <v>0</v>
      </c>
      <c r="DC28" s="47">
        <v>0</v>
      </c>
      <c r="DD28" s="47">
        <v>0</v>
      </c>
      <c r="DE28" s="47">
        <v>0</v>
      </c>
      <c r="DF28" s="47">
        <v>0</v>
      </c>
      <c r="DG28" s="47">
        <v>0</v>
      </c>
      <c r="DH28" s="48">
        <v>0</v>
      </c>
      <c r="DI28" s="47">
        <v>0</v>
      </c>
      <c r="DJ28" s="47">
        <v>0</v>
      </c>
      <c r="DK28" s="47">
        <v>0</v>
      </c>
      <c r="DL28" s="47">
        <v>0</v>
      </c>
      <c r="DM28" s="47">
        <v>0</v>
      </c>
      <c r="DN28" s="47">
        <v>0</v>
      </c>
      <c r="DO28" s="47">
        <v>0</v>
      </c>
      <c r="DP28" s="47">
        <v>0</v>
      </c>
      <c r="DQ28" s="47">
        <v>0</v>
      </c>
      <c r="DR28" s="47">
        <v>0</v>
      </c>
      <c r="DS28" s="47">
        <v>0</v>
      </c>
      <c r="DT28" s="161">
        <v>0</v>
      </c>
      <c r="DU28" s="158">
        <f>SUMIF($E$24:$DT$24,DU$24,$E28:$DT28)</f>
        <v>10.8</v>
      </c>
      <c r="DV28" s="50">
        <f t="shared" ref="DV28:ED28" si="21">SUMIF($E$24:$DT$24,DV$24,$E28:$DT28)</f>
        <v>18.899999999999995</v>
      </c>
      <c r="DW28" s="50">
        <f t="shared" si="21"/>
        <v>8.1</v>
      </c>
      <c r="DX28" s="50">
        <f t="shared" si="21"/>
        <v>0</v>
      </c>
      <c r="DY28" s="50">
        <f t="shared" si="21"/>
        <v>0</v>
      </c>
      <c r="DZ28" s="50">
        <f t="shared" si="21"/>
        <v>0</v>
      </c>
      <c r="EA28" s="50">
        <f t="shared" si="21"/>
        <v>0</v>
      </c>
      <c r="EB28" s="50">
        <f t="shared" si="21"/>
        <v>0</v>
      </c>
      <c r="EC28" s="50">
        <f t="shared" si="21"/>
        <v>0</v>
      </c>
      <c r="ED28" s="51">
        <f t="shared" si="21"/>
        <v>0</v>
      </c>
    </row>
    <row r="29" spans="1:134" hidden="1" outlineLevel="1">
      <c r="B29" s="5" t="s">
        <v>9</v>
      </c>
      <c r="D29" s="40"/>
      <c r="E29" s="47">
        <v>0</v>
      </c>
      <c r="F29" s="47">
        <v>0</v>
      </c>
      <c r="G29" s="47">
        <v>0</v>
      </c>
      <c r="H29" s="47">
        <v>0</v>
      </c>
      <c r="I29" s="47">
        <v>0</v>
      </c>
      <c r="J29" s="47">
        <v>0</v>
      </c>
      <c r="K29" s="47">
        <v>0</v>
      </c>
      <c r="L29" s="47">
        <v>2.16</v>
      </c>
      <c r="M29" s="47">
        <v>4.32</v>
      </c>
      <c r="N29" s="47">
        <v>6.48</v>
      </c>
      <c r="O29" s="47">
        <v>8.64</v>
      </c>
      <c r="P29" s="48">
        <v>10.8</v>
      </c>
      <c r="Q29" s="47">
        <v>12.375</v>
      </c>
      <c r="R29" s="47">
        <v>13.95</v>
      </c>
      <c r="S29" s="47">
        <v>15.524999999999999</v>
      </c>
      <c r="T29" s="47">
        <v>17.099999999999998</v>
      </c>
      <c r="U29" s="47">
        <v>18.674999999999997</v>
      </c>
      <c r="V29" s="47">
        <v>20.249999999999996</v>
      </c>
      <c r="W29" s="47">
        <v>21.824999999999996</v>
      </c>
      <c r="X29" s="47">
        <v>23.399999999999995</v>
      </c>
      <c r="Y29" s="47">
        <v>24.974999999999994</v>
      </c>
      <c r="Z29" s="47">
        <v>26.549999999999994</v>
      </c>
      <c r="AA29" s="47">
        <v>28.124999999999993</v>
      </c>
      <c r="AB29" s="48">
        <v>29.699999999999992</v>
      </c>
      <c r="AC29" s="47">
        <v>30.374999999999993</v>
      </c>
      <c r="AD29" s="47">
        <v>31.049999999999994</v>
      </c>
      <c r="AE29" s="47">
        <v>31.724999999999994</v>
      </c>
      <c r="AF29" s="47">
        <v>32.399999999999991</v>
      </c>
      <c r="AG29" s="47">
        <v>33.074999999999989</v>
      </c>
      <c r="AH29" s="47">
        <v>33.749999999999986</v>
      </c>
      <c r="AI29" s="47">
        <v>34.424999999999983</v>
      </c>
      <c r="AJ29" s="47">
        <v>35.09999999999998</v>
      </c>
      <c r="AK29" s="47">
        <v>35.774999999999977</v>
      </c>
      <c r="AL29" s="47">
        <v>36.449999999999974</v>
      </c>
      <c r="AM29" s="47">
        <v>37.124999999999972</v>
      </c>
      <c r="AN29" s="48">
        <v>37.799999999999969</v>
      </c>
      <c r="AO29" s="47">
        <v>37.799999999999969</v>
      </c>
      <c r="AP29" s="47">
        <v>37.799999999999969</v>
      </c>
      <c r="AQ29" s="47">
        <v>37.799999999999969</v>
      </c>
      <c r="AR29" s="47">
        <v>37.799999999999969</v>
      </c>
      <c r="AS29" s="47">
        <v>37.799999999999969</v>
      </c>
      <c r="AT29" s="47">
        <v>37.799999999999969</v>
      </c>
      <c r="AU29" s="47">
        <v>37.799999999999969</v>
      </c>
      <c r="AV29" s="47">
        <v>37.799999999999969</v>
      </c>
      <c r="AW29" s="47">
        <v>37.799999999999969</v>
      </c>
      <c r="AX29" s="47">
        <v>37.799999999999969</v>
      </c>
      <c r="AY29" s="47">
        <v>37.799999999999969</v>
      </c>
      <c r="AZ29" s="48">
        <v>37.799999999999969</v>
      </c>
      <c r="BA29" s="47">
        <v>37.799999999999969</v>
      </c>
      <c r="BB29" s="47">
        <v>37.799999999999969</v>
      </c>
      <c r="BC29" s="47">
        <v>37.799999999999969</v>
      </c>
      <c r="BD29" s="47">
        <v>37.799999999999969</v>
      </c>
      <c r="BE29" s="47">
        <v>37.799999999999969</v>
      </c>
      <c r="BF29" s="47">
        <v>37.799999999999969</v>
      </c>
      <c r="BG29" s="47">
        <v>37.799999999999969</v>
      </c>
      <c r="BH29" s="47">
        <v>37.799999999999969</v>
      </c>
      <c r="BI29" s="47">
        <v>37.799999999999969</v>
      </c>
      <c r="BJ29" s="47">
        <v>37.799999999999969</v>
      </c>
      <c r="BK29" s="47">
        <v>37.799999999999969</v>
      </c>
      <c r="BL29" s="48">
        <v>37.799999999999969</v>
      </c>
      <c r="BM29" s="47">
        <v>37.799999999999969</v>
      </c>
      <c r="BN29" s="47">
        <v>37.799999999999969</v>
      </c>
      <c r="BO29" s="47">
        <v>37.799999999999969</v>
      </c>
      <c r="BP29" s="47">
        <v>37.799999999999969</v>
      </c>
      <c r="BQ29" s="47">
        <v>37.799999999999969</v>
      </c>
      <c r="BR29" s="47">
        <v>37.799999999999969</v>
      </c>
      <c r="BS29" s="47">
        <v>37.799999999999969</v>
      </c>
      <c r="BT29" s="47">
        <v>37.799999999999969</v>
      </c>
      <c r="BU29" s="47">
        <v>37.799999999999969</v>
      </c>
      <c r="BV29" s="47">
        <v>37.799999999999969</v>
      </c>
      <c r="BW29" s="47">
        <v>37.799999999999969</v>
      </c>
      <c r="BX29" s="48">
        <v>37.799999999999969</v>
      </c>
      <c r="BY29" s="47">
        <v>37.799999999999969</v>
      </c>
      <c r="BZ29" s="47">
        <v>37.799999999999969</v>
      </c>
      <c r="CA29" s="47">
        <v>37.799999999999969</v>
      </c>
      <c r="CB29" s="47">
        <v>37.799999999999969</v>
      </c>
      <c r="CC29" s="47">
        <v>37.799999999999969</v>
      </c>
      <c r="CD29" s="47">
        <v>37.799999999999969</v>
      </c>
      <c r="CE29" s="47">
        <v>37.799999999999969</v>
      </c>
      <c r="CF29" s="47">
        <v>37.799999999999969</v>
      </c>
      <c r="CG29" s="47">
        <v>37.799999999999969</v>
      </c>
      <c r="CH29" s="47">
        <v>37.799999999999969</v>
      </c>
      <c r="CI29" s="47">
        <v>37.799999999999969</v>
      </c>
      <c r="CJ29" s="48">
        <v>37.799999999999969</v>
      </c>
      <c r="CK29" s="47">
        <v>37.799999999999969</v>
      </c>
      <c r="CL29" s="47">
        <v>37.799999999999969</v>
      </c>
      <c r="CM29" s="47">
        <v>37.799999999999969</v>
      </c>
      <c r="CN29" s="47">
        <v>37.799999999999969</v>
      </c>
      <c r="CO29" s="47">
        <v>37.799999999999969</v>
      </c>
      <c r="CP29" s="47">
        <v>37.799999999999969</v>
      </c>
      <c r="CQ29" s="47">
        <v>37.799999999999969</v>
      </c>
      <c r="CR29" s="47">
        <v>37.799999999999969</v>
      </c>
      <c r="CS29" s="47">
        <v>37.799999999999969</v>
      </c>
      <c r="CT29" s="47">
        <v>37.799999999999969</v>
      </c>
      <c r="CU29" s="47">
        <v>37.799999999999969</v>
      </c>
      <c r="CV29" s="48">
        <v>37.799999999999969</v>
      </c>
      <c r="CW29" s="47">
        <v>37.799999999999969</v>
      </c>
      <c r="CX29" s="47">
        <v>37.799999999999969</v>
      </c>
      <c r="CY29" s="47">
        <v>37.799999999999969</v>
      </c>
      <c r="CZ29" s="47">
        <v>37.799999999999969</v>
      </c>
      <c r="DA29" s="47">
        <v>37.799999999999969</v>
      </c>
      <c r="DB29" s="47">
        <v>37.799999999999969</v>
      </c>
      <c r="DC29" s="47">
        <v>37.799999999999969</v>
      </c>
      <c r="DD29" s="47">
        <v>37.799999999999969</v>
      </c>
      <c r="DE29" s="47">
        <v>37.799999999999969</v>
      </c>
      <c r="DF29" s="47">
        <v>37.799999999999969</v>
      </c>
      <c r="DG29" s="47">
        <v>37.799999999999969</v>
      </c>
      <c r="DH29" s="48">
        <v>37.799999999999969</v>
      </c>
      <c r="DI29" s="47">
        <v>37.799999999999969</v>
      </c>
      <c r="DJ29" s="47">
        <v>37.799999999999969</v>
      </c>
      <c r="DK29" s="47">
        <v>37.799999999999969</v>
      </c>
      <c r="DL29" s="47">
        <v>37.799999999999969</v>
      </c>
      <c r="DM29" s="47">
        <v>37.799999999999969</v>
      </c>
      <c r="DN29" s="47">
        <v>37.799999999999969</v>
      </c>
      <c r="DO29" s="47">
        <v>37.799999999999969</v>
      </c>
      <c r="DP29" s="47">
        <v>37.799999999999969</v>
      </c>
      <c r="DQ29" s="47">
        <v>37.799999999999969</v>
      </c>
      <c r="DR29" s="47">
        <v>37.799999999999969</v>
      </c>
      <c r="DS29" s="47">
        <v>37.799999999999969</v>
      </c>
      <c r="DT29" s="161">
        <v>37.799999999999969</v>
      </c>
      <c r="DU29" s="158">
        <f>SUMIF($E$22:$DT$22,DU$24,$E29:$DT29)</f>
        <v>10.8</v>
      </c>
      <c r="DV29" s="50">
        <f t="shared" ref="DV29:ED29" si="22">SUMIF($E$22:$DT$22,DV$24,$E29:$DT29)</f>
        <v>29.699999999999992</v>
      </c>
      <c r="DW29" s="50">
        <f t="shared" si="22"/>
        <v>37.799999999999969</v>
      </c>
      <c r="DX29" s="50">
        <f t="shared" si="22"/>
        <v>37.799999999999969</v>
      </c>
      <c r="DY29" s="50">
        <f t="shared" si="22"/>
        <v>37.799999999999969</v>
      </c>
      <c r="DZ29" s="50">
        <f t="shared" si="22"/>
        <v>37.799999999999969</v>
      </c>
      <c r="EA29" s="50">
        <f t="shared" si="22"/>
        <v>37.799999999999969</v>
      </c>
      <c r="EB29" s="50">
        <f t="shared" si="22"/>
        <v>37.799999999999969</v>
      </c>
      <c r="EC29" s="50">
        <f t="shared" si="22"/>
        <v>37.799999999999969</v>
      </c>
      <c r="ED29" s="51">
        <f t="shared" si="22"/>
        <v>37.799999999999969</v>
      </c>
    </row>
    <row r="30" spans="1:134" collapsed="1">
      <c r="B30" s="269" t="s">
        <v>57</v>
      </c>
      <c r="C30" s="270"/>
      <c r="D30" s="270"/>
      <c r="E30" s="270"/>
      <c r="F30" s="270"/>
      <c r="G30" s="270"/>
      <c r="H30" s="270"/>
      <c r="I30" s="270"/>
      <c r="J30" s="270"/>
      <c r="K30" s="270"/>
      <c r="L30" s="270"/>
      <c r="M30" s="270"/>
      <c r="N30" s="270"/>
      <c r="O30" s="270"/>
      <c r="P30" s="271"/>
      <c r="Q30" s="270"/>
      <c r="R30" s="270"/>
      <c r="S30" s="270"/>
      <c r="T30" s="270"/>
      <c r="U30" s="270"/>
      <c r="V30" s="270"/>
      <c r="W30" s="270"/>
      <c r="X30" s="270"/>
      <c r="Y30" s="270"/>
      <c r="Z30" s="270"/>
      <c r="AA30" s="270"/>
      <c r="AB30" s="271"/>
      <c r="AC30" s="270"/>
      <c r="AD30" s="270"/>
      <c r="AE30" s="270"/>
      <c r="AF30" s="270"/>
      <c r="AG30" s="270"/>
      <c r="AH30" s="270"/>
      <c r="AI30" s="270"/>
      <c r="AJ30" s="270"/>
      <c r="AK30" s="270"/>
      <c r="AL30" s="270"/>
      <c r="AM30" s="270"/>
      <c r="AN30" s="271"/>
      <c r="AO30" s="270"/>
      <c r="AP30" s="270"/>
      <c r="AQ30" s="270"/>
      <c r="AR30" s="270"/>
      <c r="AS30" s="270"/>
      <c r="AT30" s="270"/>
      <c r="AU30" s="270"/>
      <c r="AV30" s="270"/>
      <c r="AW30" s="270"/>
      <c r="AX30" s="270"/>
      <c r="AY30" s="270"/>
      <c r="AZ30" s="271"/>
      <c r="BA30" s="270"/>
      <c r="BB30" s="270"/>
      <c r="BC30" s="270"/>
      <c r="BD30" s="270"/>
      <c r="BE30" s="270"/>
      <c r="BF30" s="270"/>
      <c r="BG30" s="270"/>
      <c r="BH30" s="270"/>
      <c r="BI30" s="270"/>
      <c r="BJ30" s="270"/>
      <c r="BK30" s="270"/>
      <c r="BL30" s="271"/>
      <c r="BM30" s="270"/>
      <c r="BN30" s="270"/>
      <c r="BO30" s="270"/>
      <c r="BP30" s="270"/>
      <c r="BQ30" s="270"/>
      <c r="BR30" s="270"/>
      <c r="BS30" s="270"/>
      <c r="BT30" s="270"/>
      <c r="BU30" s="270"/>
      <c r="BV30" s="270"/>
      <c r="BW30" s="270"/>
      <c r="BX30" s="271"/>
      <c r="BY30" s="270"/>
      <c r="BZ30" s="270"/>
      <c r="CA30" s="270"/>
      <c r="CB30" s="270"/>
      <c r="CC30" s="270"/>
      <c r="CD30" s="270"/>
      <c r="CE30" s="270"/>
      <c r="CF30" s="270"/>
      <c r="CG30" s="270"/>
      <c r="CH30" s="270"/>
      <c r="CI30" s="270"/>
      <c r="CJ30" s="271"/>
      <c r="CK30" s="270"/>
      <c r="CL30" s="270"/>
      <c r="CM30" s="270"/>
      <c r="CN30" s="270"/>
      <c r="CO30" s="270"/>
      <c r="CP30" s="270"/>
      <c r="CQ30" s="270"/>
      <c r="CR30" s="270"/>
      <c r="CS30" s="270"/>
      <c r="CT30" s="270"/>
      <c r="CU30" s="270"/>
      <c r="CV30" s="271"/>
      <c r="CW30" s="270"/>
      <c r="CX30" s="270"/>
      <c r="CY30" s="270"/>
      <c r="CZ30" s="270"/>
      <c r="DA30" s="270"/>
      <c r="DB30" s="270"/>
      <c r="DC30" s="270"/>
      <c r="DD30" s="270"/>
      <c r="DE30" s="270"/>
      <c r="DF30" s="270"/>
      <c r="DG30" s="270"/>
      <c r="DH30" s="271"/>
      <c r="DI30" s="270"/>
      <c r="DJ30" s="270"/>
      <c r="DK30" s="270"/>
      <c r="DL30" s="270"/>
      <c r="DM30" s="270"/>
      <c r="DN30" s="270"/>
      <c r="DO30" s="270"/>
      <c r="DP30" s="270"/>
      <c r="DQ30" s="270"/>
      <c r="DR30" s="270"/>
      <c r="DS30" s="270"/>
      <c r="DT30" s="272"/>
      <c r="DU30" s="273"/>
      <c r="DV30" s="273"/>
      <c r="DW30" s="273"/>
      <c r="DX30" s="273"/>
      <c r="DY30" s="273"/>
      <c r="DZ30" s="273"/>
      <c r="EA30" s="273"/>
      <c r="EB30" s="273"/>
      <c r="EC30" s="273"/>
      <c r="ED30" s="274"/>
    </row>
    <row r="31" spans="1:134">
      <c r="B31" s="275" t="s">
        <v>58</v>
      </c>
      <c r="C31" s="276"/>
      <c r="D31" s="276"/>
      <c r="E31" s="276"/>
      <c r="F31" s="276"/>
      <c r="G31" s="276"/>
      <c r="H31" s="276"/>
      <c r="I31" s="276"/>
      <c r="J31" s="276"/>
      <c r="K31" s="276"/>
      <c r="L31" s="276"/>
      <c r="M31" s="276"/>
      <c r="N31" s="276"/>
      <c r="O31" s="276"/>
      <c r="P31" s="277"/>
      <c r="Q31" s="276"/>
      <c r="R31" s="276"/>
      <c r="S31" s="276"/>
      <c r="T31" s="276"/>
      <c r="U31" s="276"/>
      <c r="V31" s="276"/>
      <c r="W31" s="276"/>
      <c r="X31" s="276"/>
      <c r="Y31" s="276"/>
      <c r="Z31" s="276"/>
      <c r="AA31" s="276"/>
      <c r="AB31" s="277"/>
      <c r="AC31" s="276"/>
      <c r="AD31" s="276"/>
      <c r="AE31" s="276"/>
      <c r="AF31" s="276"/>
      <c r="AG31" s="276"/>
      <c r="AH31" s="276"/>
      <c r="AI31" s="276"/>
      <c r="AJ31" s="276"/>
      <c r="AK31" s="276"/>
      <c r="AL31" s="276"/>
      <c r="AM31" s="276"/>
      <c r="AN31" s="277"/>
      <c r="AO31" s="276"/>
      <c r="AP31" s="276"/>
      <c r="AQ31" s="276"/>
      <c r="AR31" s="276"/>
      <c r="AS31" s="276"/>
      <c r="AT31" s="276"/>
      <c r="AU31" s="276"/>
      <c r="AV31" s="276"/>
      <c r="AW31" s="276"/>
      <c r="AX31" s="276"/>
      <c r="AY31" s="276"/>
      <c r="AZ31" s="277"/>
      <c r="BA31" s="276"/>
      <c r="BB31" s="276"/>
      <c r="BC31" s="276"/>
      <c r="BD31" s="276"/>
      <c r="BE31" s="276"/>
      <c r="BF31" s="276"/>
      <c r="BG31" s="276"/>
      <c r="BH31" s="276"/>
      <c r="BI31" s="276"/>
      <c r="BJ31" s="276"/>
      <c r="BK31" s="276"/>
      <c r="BL31" s="277"/>
      <c r="BM31" s="276"/>
      <c r="BN31" s="276"/>
      <c r="BO31" s="276"/>
      <c r="BP31" s="276"/>
      <c r="BQ31" s="276"/>
      <c r="BR31" s="276"/>
      <c r="BS31" s="276"/>
      <c r="BT31" s="276"/>
      <c r="BU31" s="276"/>
      <c r="BV31" s="276"/>
      <c r="BW31" s="276"/>
      <c r="BX31" s="277"/>
      <c r="BY31" s="276"/>
      <c r="BZ31" s="276"/>
      <c r="CA31" s="276"/>
      <c r="CB31" s="276"/>
      <c r="CC31" s="276"/>
      <c r="CD31" s="276"/>
      <c r="CE31" s="276"/>
      <c r="CF31" s="276"/>
      <c r="CG31" s="276"/>
      <c r="CH31" s="276"/>
      <c r="CI31" s="276"/>
      <c r="CJ31" s="277"/>
      <c r="CK31" s="276"/>
      <c r="CL31" s="276"/>
      <c r="CM31" s="276"/>
      <c r="CN31" s="276"/>
      <c r="CO31" s="276"/>
      <c r="CP31" s="276"/>
      <c r="CQ31" s="276"/>
      <c r="CR31" s="276"/>
      <c r="CS31" s="276"/>
      <c r="CT31" s="276"/>
      <c r="CU31" s="276"/>
      <c r="CV31" s="277"/>
      <c r="CW31" s="276"/>
      <c r="CX31" s="276"/>
      <c r="CY31" s="276"/>
      <c r="CZ31" s="276"/>
      <c r="DA31" s="276"/>
      <c r="DB31" s="276"/>
      <c r="DC31" s="276"/>
      <c r="DD31" s="276"/>
      <c r="DE31" s="276"/>
      <c r="DF31" s="276"/>
      <c r="DG31" s="276"/>
      <c r="DH31" s="277"/>
      <c r="DI31" s="276"/>
      <c r="DJ31" s="276"/>
      <c r="DK31" s="276"/>
      <c r="DL31" s="276"/>
      <c r="DM31" s="276"/>
      <c r="DN31" s="276"/>
      <c r="DO31" s="276"/>
      <c r="DP31" s="276"/>
      <c r="DQ31" s="276"/>
      <c r="DR31" s="276"/>
      <c r="DS31" s="276"/>
      <c r="DT31" s="278"/>
      <c r="DU31" s="279"/>
      <c r="DV31" s="279"/>
      <c r="DW31" s="279"/>
      <c r="DX31" s="279"/>
      <c r="DY31" s="279"/>
      <c r="DZ31" s="279"/>
      <c r="EA31" s="279"/>
      <c r="EB31" s="279"/>
      <c r="EC31" s="279"/>
      <c r="ED31" s="280"/>
    </row>
    <row r="32" spans="1:134">
      <c r="B32" s="281" t="s">
        <v>50</v>
      </c>
      <c r="C32" s="73"/>
      <c r="D32" s="73"/>
      <c r="E32" s="282">
        <f>PF_SCF_1_wout_Grant!E50</f>
        <v>0</v>
      </c>
      <c r="F32" s="282">
        <f>PF_SCF_1_wout_Grant!F50</f>
        <v>0</v>
      </c>
      <c r="G32" s="282">
        <f>PF_SCF_1_wout_Grant!G50</f>
        <v>0</v>
      </c>
      <c r="H32" s="282">
        <f>PF_SCF_1_wout_Grant!H50</f>
        <v>0</v>
      </c>
      <c r="I32" s="282">
        <f>PF_SCF_1_wout_Grant!I50</f>
        <v>0</v>
      </c>
      <c r="J32" s="282">
        <f>PF_SCF_1_wout_Grant!J50</f>
        <v>0</v>
      </c>
      <c r="K32" s="282">
        <f>PF_SCF_1_wout_Grant!K50</f>
        <v>0</v>
      </c>
      <c r="L32" s="282">
        <f>PF_SCF_1_wout_Grant!L50</f>
        <v>0</v>
      </c>
      <c r="M32" s="282">
        <f>PF_SCF_1_wout_Grant!M50</f>
        <v>0</v>
      </c>
      <c r="N32" s="282">
        <f>PF_SCF_1_wout_Grant!N50</f>
        <v>0</v>
      </c>
      <c r="O32" s="282">
        <f>PF_SCF_1_wout_Grant!O50</f>
        <v>0</v>
      </c>
      <c r="P32" s="283">
        <f>PF_SCF_1_wout_Grant!P50</f>
        <v>0</v>
      </c>
      <c r="Q32" s="282">
        <f>PF_SCF_1_wout_Grant!Q50</f>
        <v>0</v>
      </c>
      <c r="R32" s="282">
        <f>PF_SCF_1_wout_Grant!R50</f>
        <v>0</v>
      </c>
      <c r="S32" s="282">
        <f>PF_SCF_1_wout_Grant!S50</f>
        <v>0</v>
      </c>
      <c r="T32" s="282">
        <f>PF_SCF_1_wout_Grant!T50</f>
        <v>0</v>
      </c>
      <c r="U32" s="282">
        <f>PF_SCF_1_wout_Grant!U50</f>
        <v>0</v>
      </c>
      <c r="V32" s="282">
        <f>PF_SCF_1_wout_Grant!V50</f>
        <v>2.9103830456733704E-11</v>
      </c>
      <c r="W32" s="282">
        <f>PF_SCF_1_wout_Grant!W50</f>
        <v>-4.3655745685100555E-11</v>
      </c>
      <c r="X32" s="282">
        <f>PF_SCF_1_wout_Grant!X50</f>
        <v>-4.3655745685100555E-11</v>
      </c>
      <c r="Y32" s="282">
        <f>PF_SCF_1_wout_Grant!Y50</f>
        <v>-4.3655745685100555E-11</v>
      </c>
      <c r="Z32" s="282">
        <f>PF_SCF_1_wout_Grant!Z50</f>
        <v>4.3655745685100555E-11</v>
      </c>
      <c r="AA32" s="282">
        <f>PF_SCF_1_wout_Grant!AA50</f>
        <v>-3.637978807091713E-11</v>
      </c>
      <c r="AB32" s="283">
        <f>PF_SCF_1_wout_Grant!AB50</f>
        <v>-3.637978807091713E-11</v>
      </c>
      <c r="AC32" s="282">
        <f>PF_SCF_1_wout_Grant!AC50</f>
        <v>-3.637978807091713E-11</v>
      </c>
      <c r="AD32" s="282">
        <f>PF_SCF_1_wout_Grant!AD50</f>
        <v>5.0931703299283981E-11</v>
      </c>
      <c r="AE32" s="282">
        <f>PF_SCF_1_wout_Grant!AE50</f>
        <v>-3.2741809263825417E-11</v>
      </c>
      <c r="AF32" s="282">
        <f>PF_SCF_1_wout_Grant!AF50</f>
        <v>5.4569682106375694E-11</v>
      </c>
      <c r="AG32" s="282">
        <f>PF_SCF_1_wout_Grant!AG50</f>
        <v>-7.2759576141834259E-12</v>
      </c>
      <c r="AH32" s="282">
        <f>PF_SCF_1_wout_Grant!AH50</f>
        <v>5.0931703299283981E-11</v>
      </c>
      <c r="AI32" s="282">
        <f>PF_SCF_1_wout_Grant!AI50</f>
        <v>5.0931703299283981E-11</v>
      </c>
      <c r="AJ32" s="282">
        <f>PF_SCF_1_wout_Grant!AJ50</f>
        <v>3.637978807091713E-11</v>
      </c>
      <c r="AK32" s="282">
        <f>PF_SCF_1_wout_Grant!AK50</f>
        <v>-3.2741809263825417E-11</v>
      </c>
      <c r="AL32" s="282">
        <f>PF_SCF_1_wout_Grant!AL50</f>
        <v>5.8207660913467407E-11</v>
      </c>
      <c r="AM32" s="282">
        <f>PF_SCF_1_wout_Grant!AM50</f>
        <v>0</v>
      </c>
      <c r="AN32" s="283">
        <f>PF_SCF_1_wout_Grant!AN50</f>
        <v>-4.7293724492192268E-11</v>
      </c>
      <c r="AO32" s="282">
        <f>PF_SCF_1_wout_Grant!AO50</f>
        <v>-8.1854523159563541E-12</v>
      </c>
      <c r="AP32" s="282">
        <f>PF_SCF_1_wout_Grant!AP50</f>
        <v>3.9108272176235914E-11</v>
      </c>
      <c r="AQ32" s="282">
        <f>PF_SCF_1_wout_Grant!AQ50</f>
        <v>-3.0013325158506632E-11</v>
      </c>
      <c r="AR32" s="282">
        <f>PF_SCF_1_wout_Grant!AR50</f>
        <v>-3.0013325158506632E-11</v>
      </c>
      <c r="AS32" s="282">
        <f>PF_SCF_1_wout_Grant!AS50</f>
        <v>2.4556356947869062E-11</v>
      </c>
      <c r="AT32" s="282">
        <f>PF_SCF_1_wout_Grant!AT50</f>
        <v>-5.5479176808148623E-11</v>
      </c>
      <c r="AU32" s="282">
        <f>PF_SCF_1_wout_Grant!AU50</f>
        <v>-5.5479176808148623E-11</v>
      </c>
      <c r="AV32" s="282">
        <f>PF_SCF_1_wout_Grant!AV50</f>
        <v>-9.0039975475519896E-11</v>
      </c>
      <c r="AW32" s="282">
        <f>PF_SCF_1_wout_Grant!AW50</f>
        <v>-1.7280399333685637E-11</v>
      </c>
      <c r="AX32" s="282">
        <f>PF_SCF_1_wout_Grant!AX50</f>
        <v>9.1858964879065752E-11</v>
      </c>
      <c r="AY32" s="282">
        <f>PF_SCF_1_wout_Grant!AY50</f>
        <v>4.8203219193965197E-11</v>
      </c>
      <c r="AZ32" s="283">
        <f>PF_SCF_1_wout_Grant!AZ50</f>
        <v>3.1832314562052488E-11</v>
      </c>
      <c r="BA32" s="282">
        <f>PF_SCF_1_wout_Grant!BA50</f>
        <v>9.9134922493249178E-11</v>
      </c>
      <c r="BB32" s="282">
        <f>PF_SCF_1_wout_Grant!BB50</f>
        <v>-2.8194335754960775E-11</v>
      </c>
      <c r="BC32" s="282">
        <f>PF_SCF_1_wout_Grant!BC50</f>
        <v>2.6375346351414919E-11</v>
      </c>
      <c r="BD32" s="282">
        <f>PF_SCF_1_wout_Grant!BD50</f>
        <v>-7.5488060247153044E-11</v>
      </c>
      <c r="BE32" s="282">
        <f>PF_SCF_1_wout_Grant!BE50</f>
        <v>-2.2737367544323206E-11</v>
      </c>
      <c r="BF32" s="282">
        <f>PF_SCF_1_wout_Grant!BF50</f>
        <v>4.0927261579781771E-11</v>
      </c>
      <c r="BG32" s="282">
        <f>PF_SCF_1_wout_Grant!BG50</f>
        <v>-2.4556356947869062E-11</v>
      </c>
      <c r="BH32" s="282">
        <f>PF_SCF_1_wout_Grant!BH50</f>
        <v>-1.0822986951097846E-10</v>
      </c>
      <c r="BI32" s="282">
        <f>PF_SCF_1_wout_Grant!BI50</f>
        <v>5.5479176808148623E-11</v>
      </c>
      <c r="BJ32" s="282">
        <f>PF_SCF_1_wout_Grant!BJ50</f>
        <v>8.276401786133647E-11</v>
      </c>
      <c r="BK32" s="282">
        <f>PF_SCF_1_wout_Grant!BK50</f>
        <v>8.276401786133647E-11</v>
      </c>
      <c r="BL32" s="283">
        <f>PF_SCF_1_wout_Grant!BL50</f>
        <v>-8.4583007264882326E-11</v>
      </c>
      <c r="BM32" s="282">
        <f>PF_SCF_1_wout_Grant!BM50</f>
        <v>-8.4583007264882326E-11</v>
      </c>
      <c r="BN32" s="282">
        <f>PF_SCF_1_wout_Grant!BN50</f>
        <v>-1.0277290130034089E-10</v>
      </c>
      <c r="BO32" s="282">
        <f>PF_SCF_1_wout_Grant!BO50</f>
        <v>7.5488060247153044E-11</v>
      </c>
      <c r="BP32" s="282">
        <f>PF_SCF_1_wout_Grant!BP50</f>
        <v>6.3664629124104977E-12</v>
      </c>
      <c r="BQ32" s="282">
        <f>PF_SCF_1_wout_Grant!BQ50</f>
        <v>6.8212102632969618E-11</v>
      </c>
      <c r="BR32" s="282">
        <f>PF_SCF_1_wout_Grant!BR50</f>
        <v>-2.2737367544323206E-11</v>
      </c>
      <c r="BS32" s="282">
        <f>PF_SCF_1_wout_Grant!BS50</f>
        <v>-4.5474735088646412E-12</v>
      </c>
      <c r="BT32" s="282">
        <f>PF_SCF_1_wout_Grant!BT50</f>
        <v>1.3642420526593924E-11</v>
      </c>
      <c r="BU32" s="282">
        <f>PF_SCF_1_wout_Grant!BU50</f>
        <v>3.1832314562052488E-11</v>
      </c>
      <c r="BV32" s="282">
        <f>PF_SCF_1_wout_Grant!BV50</f>
        <v>3.1832314562052488E-11</v>
      </c>
      <c r="BW32" s="282">
        <f>PF_SCF_1_wout_Grant!BW50</f>
        <v>-9.1858964879065752E-11</v>
      </c>
      <c r="BX32" s="283">
        <f>PF_SCF_1_wout_Grant!BX50</f>
        <v>-2.2737367544323206E-11</v>
      </c>
      <c r="BY32" s="282">
        <f>PF_SCF_1_wout_Grant!BY50</f>
        <v>-4.0927261579781771E-11</v>
      </c>
      <c r="BZ32" s="282">
        <f>PF_SCF_1_wout_Grant!BZ50</f>
        <v>-8.4583007264882326E-11</v>
      </c>
      <c r="CA32" s="282">
        <f>PF_SCF_1_wout_Grant!CA50</f>
        <v>5.7298166211694479E-11</v>
      </c>
      <c r="CB32" s="282">
        <f>PF_SCF_1_wout_Grant!CB50</f>
        <v>8.6401996668428183E-11</v>
      </c>
      <c r="CC32" s="282">
        <f>PF_SCF_1_wout_Grant!CC50</f>
        <v>7.1850081440061331E-11</v>
      </c>
      <c r="CD32" s="282">
        <f>PF_SCF_1_wout_Grant!CD50</f>
        <v>6.3664629124104977E-12</v>
      </c>
      <c r="CE32" s="282">
        <f>PF_SCF_1_wout_Grant!CE50</f>
        <v>-5.184119800105691E-11</v>
      </c>
      <c r="CF32" s="282">
        <f>PF_SCF_1_wout_Grant!CF50</f>
        <v>-2.2737367544323206E-11</v>
      </c>
      <c r="CG32" s="282">
        <f>PF_SCF_1_wout_Grant!CG50</f>
        <v>-2.2737367544323206E-11</v>
      </c>
      <c r="CH32" s="282">
        <f>PF_SCF_1_wout_Grant!CH50</f>
        <v>-5.5479176808148623E-11</v>
      </c>
      <c r="CI32" s="282">
        <f>PF_SCF_1_wout_Grant!CI50</f>
        <v>3.1832314562052488E-11</v>
      </c>
      <c r="CJ32" s="283">
        <f>PF_SCF_1_wout_Grant!CJ50</f>
        <v>1.0095391189679503E-10</v>
      </c>
      <c r="CK32" s="282">
        <f>PF_SCF_1_wout_Grant!CK50</f>
        <v>2.4556356947869062E-11</v>
      </c>
      <c r="CL32" s="282">
        <f>PF_SCF_1_wout_Grant!CL50</f>
        <v>-8.0945028457790613E-11</v>
      </c>
      <c r="CM32" s="282">
        <f>PF_SCF_1_wout_Grant!CM50</f>
        <v>-1.0277290130034089E-10</v>
      </c>
      <c r="CN32" s="282">
        <f>PF_SCF_1_wout_Grant!CN50</f>
        <v>-1.0277290130034089E-10</v>
      </c>
      <c r="CO32" s="282">
        <f>PF_SCF_1_wout_Grant!CO50</f>
        <v>-2.2737367544323206E-11</v>
      </c>
      <c r="CP32" s="282">
        <f>PF_SCF_1_wout_Grant!CP50</f>
        <v>-2.2737367544323206E-11</v>
      </c>
      <c r="CQ32" s="282">
        <f>PF_SCF_1_wout_Grant!CQ50</f>
        <v>-2.2737367544323206E-11</v>
      </c>
      <c r="CR32" s="282">
        <f>PF_SCF_1_wout_Grant!CR50</f>
        <v>7.5488060247153044E-11</v>
      </c>
      <c r="CS32" s="282">
        <f>PF_SCF_1_wout_Grant!CS50</f>
        <v>-5.5479176808148623E-11</v>
      </c>
      <c r="CT32" s="282">
        <f>PF_SCF_1_wout_Grant!CT50</f>
        <v>-1.546140993013978E-11</v>
      </c>
      <c r="CU32" s="282">
        <f>PF_SCF_1_wout_Grant!CU50</f>
        <v>-1.1732481652870774E-10</v>
      </c>
      <c r="CV32" s="283">
        <f>PF_SCF_1_wout_Grant!CV50</f>
        <v>4.2746250983327627E-11</v>
      </c>
      <c r="CW32" s="282">
        <f>PF_SCF_1_wout_Grant!CW50</f>
        <v>-1.1368683772161603E-10</v>
      </c>
      <c r="CX32" s="282">
        <f>PF_SCF_1_wout_Grant!CX50</f>
        <v>-1.1368683772161603E-10</v>
      </c>
      <c r="CY32" s="282">
        <f>PF_SCF_1_wout_Grant!CY50</f>
        <v>1.0095391189679503E-10</v>
      </c>
      <c r="CZ32" s="282">
        <f>PF_SCF_1_wout_Grant!CZ50</f>
        <v>1.0095391189679503E-10</v>
      </c>
      <c r="DA32" s="282">
        <f>PF_SCF_1_wout_Grant!DA50</f>
        <v>-5.5479176808148623E-11</v>
      </c>
      <c r="DB32" s="282">
        <f>PF_SCF_1_wout_Grant!DB50</f>
        <v>-5.5479176808148623E-11</v>
      </c>
      <c r="DC32" s="282">
        <f>PF_SCF_1_wout_Grant!DC50</f>
        <v>1.0004441719502211E-11</v>
      </c>
      <c r="DD32" s="282">
        <f>PF_SCF_1_wout_Grant!DD50</f>
        <v>-3.3651303965598345E-11</v>
      </c>
      <c r="DE32" s="282">
        <f>PF_SCF_1_wout_Grant!DE50</f>
        <v>7.9126039054244757E-11</v>
      </c>
      <c r="DF32" s="282">
        <f>PF_SCF_1_wout_Grant!DF50</f>
        <v>-1.546140993013978E-11</v>
      </c>
      <c r="DG32" s="282">
        <f>PF_SCF_1_wout_Grant!DG50</f>
        <v>9.0039975475519896E-11</v>
      </c>
      <c r="DH32" s="283">
        <f>PF_SCF_1_wout_Grant!DH50</f>
        <v>-4.8203219193965197E-11</v>
      </c>
      <c r="DI32" s="282">
        <f>PF_SCF_1_wout_Grant!DI50</f>
        <v>2.4556356947869062E-11</v>
      </c>
      <c r="DJ32" s="282">
        <f>PF_SCF_1_wout_Grant!DJ50</f>
        <v>2.4556356947869062E-11</v>
      </c>
      <c r="DK32" s="282">
        <f>PF_SCF_1_wout_Grant!DK50</f>
        <v>1.0095391189679503E-10</v>
      </c>
      <c r="DL32" s="282">
        <f>PF_SCF_1_wout_Grant!DL50</f>
        <v>6.8212102632969618E-11</v>
      </c>
      <c r="DM32" s="282">
        <f>PF_SCF_1_wout_Grant!DM50</f>
        <v>-1.4279066817834973E-10</v>
      </c>
      <c r="DN32" s="282">
        <f>PF_SCF_1_wout_Grant!DN50</f>
        <v>5.3660187404602766E-11</v>
      </c>
      <c r="DO32" s="282">
        <f>PF_SCF_1_wout_Grant!DO50</f>
        <v>-7.0031092036515474E-11</v>
      </c>
      <c r="DP32" s="282">
        <f>PF_SCF_1_wout_Grant!DP50</f>
        <v>-1.9736035028472543E-10</v>
      </c>
      <c r="DQ32" s="282">
        <f>PF_SCF_1_wout_Grant!DQ50</f>
        <v>5.7298166211694479E-11</v>
      </c>
      <c r="DR32" s="282">
        <f>PF_SCF_1_wout_Grant!DR50</f>
        <v>2.2828317014500499E-10</v>
      </c>
      <c r="DS32" s="282">
        <f>PF_SCF_1_wout_Grant!DS50</f>
        <v>1.0822986951097846E-10</v>
      </c>
      <c r="DT32" s="284">
        <f>PF_SCF_1_wout_Grant!DT50</f>
        <v>2.319211489520967E-10</v>
      </c>
      <c r="DU32" s="71">
        <f t="shared" ref="DU32:ED35" si="23">SUMIF($E$22:$DT$22,DU$24,$E32:$DT32)</f>
        <v>0</v>
      </c>
      <c r="DV32" s="71">
        <f t="shared" si="23"/>
        <v>-3.637978807091713E-11</v>
      </c>
      <c r="DW32" s="71">
        <f t="shared" si="23"/>
        <v>-4.7293724492192268E-11</v>
      </c>
      <c r="DX32" s="71">
        <f t="shared" si="23"/>
        <v>3.1832314562052488E-11</v>
      </c>
      <c r="DY32" s="71">
        <f t="shared" si="23"/>
        <v>-8.4583007264882326E-11</v>
      </c>
      <c r="DZ32" s="71">
        <f t="shared" si="23"/>
        <v>-2.2737367544323206E-11</v>
      </c>
      <c r="EA32" s="71">
        <f t="shared" si="23"/>
        <v>1.0095391189679503E-10</v>
      </c>
      <c r="EB32" s="71">
        <f t="shared" si="23"/>
        <v>4.2746250983327627E-11</v>
      </c>
      <c r="EC32" s="71">
        <f t="shared" si="23"/>
        <v>-4.8203219193965197E-11</v>
      </c>
      <c r="ED32" s="72">
        <f t="shared" si="23"/>
        <v>2.319211489520967E-10</v>
      </c>
    </row>
    <row r="33" spans="2:134">
      <c r="B33" s="281" t="s">
        <v>59</v>
      </c>
      <c r="C33" s="73"/>
      <c r="D33" s="73">
        <v>7.31</v>
      </c>
      <c r="E33" s="68">
        <f>$D33/30*PF_IS_1_wout_Grant!E45</f>
        <v>0</v>
      </c>
      <c r="F33" s="68">
        <f>$D33/30*PF_IS_1_wout_Grant!F45</f>
        <v>0</v>
      </c>
      <c r="G33" s="68">
        <f>$D33/30*PF_IS_1_wout_Grant!G45</f>
        <v>0</v>
      </c>
      <c r="H33" s="68">
        <f>$D33/30*PF_IS_1_wout_Grant!H45</f>
        <v>0</v>
      </c>
      <c r="I33" s="68">
        <f>$D33/30*PF_IS_1_wout_Grant!I45</f>
        <v>0</v>
      </c>
      <c r="J33" s="68">
        <f>$D33/30*PF_IS_1_wout_Grant!J45</f>
        <v>0</v>
      </c>
      <c r="K33" s="68">
        <f>$D33/30*PF_IS_1_wout_Grant!K45</f>
        <v>0</v>
      </c>
      <c r="L33" s="68">
        <f>$D33/30*PF_IS_1_wout_Grant!L45</f>
        <v>40.231900800000005</v>
      </c>
      <c r="M33" s="68">
        <f>$D33/30*PF_IS_1_wout_Grant!M45</f>
        <v>80.463801600000011</v>
      </c>
      <c r="N33" s="68">
        <f>$D33/30*PF_IS_1_wout_Grant!N45</f>
        <v>120.69570239999999</v>
      </c>
      <c r="O33" s="68">
        <f>$D33/30*PF_IS_1_wout_Grant!O45</f>
        <v>160.92760320000002</v>
      </c>
      <c r="P33" s="69">
        <f>$D33/30*PF_IS_1_wout_Grant!P45</f>
        <v>201.15950400000003</v>
      </c>
      <c r="Q33" s="68">
        <f>$D33/30*PF_IS_1_wout_Grant!Q45</f>
        <v>230.49526499999996</v>
      </c>
      <c r="R33" s="68">
        <f>$D33/30*PF_IS_1_wout_Grant!R45</f>
        <v>259.83102599999995</v>
      </c>
      <c r="S33" s="68">
        <f>$D33/30*PF_IS_1_wout_Grant!S45</f>
        <v>289.16678699999994</v>
      </c>
      <c r="T33" s="68">
        <f>$D33/30*PF_IS_1_wout_Grant!T45</f>
        <v>318.50254799999993</v>
      </c>
      <c r="U33" s="68">
        <f>$D33/30*PF_IS_1_wout_Grant!U45</f>
        <v>347.83830899999992</v>
      </c>
      <c r="V33" s="68">
        <f>$D33/30*PF_IS_1_wout_Grant!V45</f>
        <v>377.17406999999992</v>
      </c>
      <c r="W33" s="68">
        <f>$D33/30*PF_IS_1_wout_Grant!W45</f>
        <v>406.50983099999991</v>
      </c>
      <c r="X33" s="68">
        <f>$D33/30*PF_IS_1_wout_Grant!X45</f>
        <v>435.84559199999995</v>
      </c>
      <c r="Y33" s="68">
        <f>$D33/30*PF_IS_1_wout_Grant!Y45</f>
        <v>465.18135299999983</v>
      </c>
      <c r="Z33" s="68">
        <f>$D33/30*PF_IS_1_wout_Grant!Z45</f>
        <v>494.51711399999982</v>
      </c>
      <c r="AA33" s="68">
        <f>$D33/30*PF_IS_1_wout_Grant!AA45</f>
        <v>523.8528749999997</v>
      </c>
      <c r="AB33" s="69">
        <f>$D33/30*PF_IS_1_wout_Grant!AB45</f>
        <v>553.18863599999975</v>
      </c>
      <c r="AC33" s="68">
        <f>$D33/30*PF_IS_1_wout_Grant!AC45</f>
        <v>565.76110499999982</v>
      </c>
      <c r="AD33" s="68">
        <f>$D33/30*PF_IS_1_wout_Grant!AD45</f>
        <v>578.33357399999989</v>
      </c>
      <c r="AE33" s="68">
        <f>$D33/30*PF_IS_1_wout_Grant!AE45</f>
        <v>590.90604299999973</v>
      </c>
      <c r="AF33" s="68">
        <f>$D33/30*PF_IS_1_wout_Grant!AF45</f>
        <v>603.47851199999968</v>
      </c>
      <c r="AG33" s="68">
        <f>$D33/30*PF_IS_1_wout_Grant!AG45</f>
        <v>616.05098099999975</v>
      </c>
      <c r="AH33" s="68">
        <f>$D33/30*PF_IS_1_wout_Grant!AH45</f>
        <v>628.62344999999971</v>
      </c>
      <c r="AI33" s="68">
        <f>$D33/30*PF_IS_1_wout_Grant!AI45</f>
        <v>641.19591899999966</v>
      </c>
      <c r="AJ33" s="68">
        <f>$D33/30*PF_IS_1_wout_Grant!AJ45</f>
        <v>653.76838799999962</v>
      </c>
      <c r="AK33" s="68">
        <f>$D33/30*PF_IS_1_wout_Grant!AK45</f>
        <v>666.34085699999946</v>
      </c>
      <c r="AL33" s="68">
        <f>$D33/30*PF_IS_1_wout_Grant!AL45</f>
        <v>678.91332599999942</v>
      </c>
      <c r="AM33" s="68">
        <f>$D33/30*PF_IS_1_wout_Grant!AM45</f>
        <v>691.48579499999937</v>
      </c>
      <c r="AN33" s="69">
        <f>$D33/30*PF_IS_1_wout_Grant!AN45</f>
        <v>704.05826399999933</v>
      </c>
      <c r="AO33" s="68">
        <f>$D33/30*PF_IS_1_wout_Grant!AO45</f>
        <v>704.05826399999933</v>
      </c>
      <c r="AP33" s="68">
        <f>$D33/30*PF_IS_1_wout_Grant!AP45</f>
        <v>704.05826399999933</v>
      </c>
      <c r="AQ33" s="68">
        <f>$D33/30*PF_IS_1_wout_Grant!AQ45</f>
        <v>704.05826399999933</v>
      </c>
      <c r="AR33" s="68">
        <f>$D33/30*PF_IS_1_wout_Grant!AR45</f>
        <v>704.05826399999933</v>
      </c>
      <c r="AS33" s="68">
        <f>$D33/30*PF_IS_1_wout_Grant!AS45</f>
        <v>704.05826399999933</v>
      </c>
      <c r="AT33" s="68">
        <f>$D33/30*PF_IS_1_wout_Grant!AT45</f>
        <v>704.05826399999933</v>
      </c>
      <c r="AU33" s="68">
        <f>$D33/30*PF_IS_1_wout_Grant!AU45</f>
        <v>704.05826399999933</v>
      </c>
      <c r="AV33" s="68">
        <f>$D33/30*PF_IS_1_wout_Grant!AV45</f>
        <v>704.05826399999933</v>
      </c>
      <c r="AW33" s="68">
        <f>$D33/30*PF_IS_1_wout_Grant!AW45</f>
        <v>704.05826399999933</v>
      </c>
      <c r="AX33" s="68">
        <f>$D33/30*PF_IS_1_wout_Grant!AX45</f>
        <v>704.05826399999933</v>
      </c>
      <c r="AY33" s="68">
        <f>$D33/30*PF_IS_1_wout_Grant!AY45</f>
        <v>704.05826399999933</v>
      </c>
      <c r="AZ33" s="69">
        <f>$D33/30*PF_IS_1_wout_Grant!AZ45</f>
        <v>704.05826399999933</v>
      </c>
      <c r="BA33" s="68">
        <f>$D33/30*PF_IS_1_wout_Grant!BA45</f>
        <v>704.05826399999933</v>
      </c>
      <c r="BB33" s="68">
        <f>$D33/30*PF_IS_1_wout_Grant!BB45</f>
        <v>704.05826399999933</v>
      </c>
      <c r="BC33" s="68">
        <f>$D33/30*PF_IS_1_wout_Grant!BC45</f>
        <v>704.05826399999933</v>
      </c>
      <c r="BD33" s="68">
        <f>$D33/30*PF_IS_1_wout_Grant!BD45</f>
        <v>704.05826399999933</v>
      </c>
      <c r="BE33" s="68">
        <f>$D33/30*PF_IS_1_wout_Grant!BE45</f>
        <v>704.05826399999933</v>
      </c>
      <c r="BF33" s="68">
        <f>$D33/30*PF_IS_1_wout_Grant!BF45</f>
        <v>704.05826399999933</v>
      </c>
      <c r="BG33" s="68">
        <f>$D33/30*PF_IS_1_wout_Grant!BG45</f>
        <v>704.05826399999933</v>
      </c>
      <c r="BH33" s="68">
        <f>$D33/30*PF_IS_1_wout_Grant!BH45</f>
        <v>704.05826399999933</v>
      </c>
      <c r="BI33" s="68">
        <f>$D33/30*PF_IS_1_wout_Grant!BI45</f>
        <v>704.05826399999933</v>
      </c>
      <c r="BJ33" s="68">
        <f>$D33/30*PF_IS_1_wout_Grant!BJ45</f>
        <v>704.05826399999933</v>
      </c>
      <c r="BK33" s="68">
        <f>$D33/30*PF_IS_1_wout_Grant!BK45</f>
        <v>704.05826399999933</v>
      </c>
      <c r="BL33" s="69">
        <f>$D33/30*PF_IS_1_wout_Grant!BL45</f>
        <v>704.05826399999933</v>
      </c>
      <c r="BM33" s="68">
        <f>$D33/30*PF_IS_1_wout_Grant!BM45</f>
        <v>704.05826399999933</v>
      </c>
      <c r="BN33" s="68">
        <f>$D33/30*PF_IS_1_wout_Grant!BN45</f>
        <v>704.05826399999933</v>
      </c>
      <c r="BO33" s="68">
        <f>$D33/30*PF_IS_1_wout_Grant!BO45</f>
        <v>704.05826399999933</v>
      </c>
      <c r="BP33" s="68">
        <f>$D33/30*PF_IS_1_wout_Grant!BP45</f>
        <v>704.05826399999933</v>
      </c>
      <c r="BQ33" s="68">
        <f>$D33/30*PF_IS_1_wout_Grant!BQ45</f>
        <v>704.05826399999933</v>
      </c>
      <c r="BR33" s="68">
        <f>$D33/30*PF_IS_1_wout_Grant!BR45</f>
        <v>704.05826399999933</v>
      </c>
      <c r="BS33" s="68">
        <f>$D33/30*PF_IS_1_wout_Grant!BS45</f>
        <v>704.05826399999933</v>
      </c>
      <c r="BT33" s="68">
        <f>$D33/30*PF_IS_1_wout_Grant!BT45</f>
        <v>704.05826399999933</v>
      </c>
      <c r="BU33" s="68">
        <f>$D33/30*PF_IS_1_wout_Grant!BU45</f>
        <v>704.05826399999933</v>
      </c>
      <c r="BV33" s="68">
        <f>$D33/30*PF_IS_1_wout_Grant!BV45</f>
        <v>704.05826399999933</v>
      </c>
      <c r="BW33" s="68">
        <f>$D33/30*PF_IS_1_wout_Grant!BW45</f>
        <v>704.05826399999933</v>
      </c>
      <c r="BX33" s="69">
        <f>$D33/30*PF_IS_1_wout_Grant!BX45</f>
        <v>704.05826399999933</v>
      </c>
      <c r="BY33" s="68">
        <f>$D33/30*PF_IS_1_wout_Grant!BY45</f>
        <v>704.05826399999933</v>
      </c>
      <c r="BZ33" s="68">
        <f>$D33/30*PF_IS_1_wout_Grant!BZ45</f>
        <v>704.05826399999933</v>
      </c>
      <c r="CA33" s="68">
        <f>$D33/30*PF_IS_1_wout_Grant!CA45</f>
        <v>704.05826399999933</v>
      </c>
      <c r="CB33" s="68">
        <f>$D33/30*PF_IS_1_wout_Grant!CB45</f>
        <v>704.05826399999933</v>
      </c>
      <c r="CC33" s="68">
        <f>$D33/30*PF_IS_1_wout_Grant!CC45</f>
        <v>704.05826399999933</v>
      </c>
      <c r="CD33" s="68">
        <f>$D33/30*PF_IS_1_wout_Grant!CD45</f>
        <v>704.05826399999933</v>
      </c>
      <c r="CE33" s="68">
        <f>$D33/30*PF_IS_1_wout_Grant!CE45</f>
        <v>704.05826399999933</v>
      </c>
      <c r="CF33" s="68">
        <f>$D33/30*PF_IS_1_wout_Grant!CF45</f>
        <v>704.05826399999933</v>
      </c>
      <c r="CG33" s="68">
        <f>$D33/30*PF_IS_1_wout_Grant!CG45</f>
        <v>704.05826399999933</v>
      </c>
      <c r="CH33" s="68">
        <f>$D33/30*PF_IS_1_wout_Grant!CH45</f>
        <v>704.05826399999933</v>
      </c>
      <c r="CI33" s="68">
        <f>$D33/30*PF_IS_1_wout_Grant!CI45</f>
        <v>704.05826399999933</v>
      </c>
      <c r="CJ33" s="69">
        <f>$D33/30*PF_IS_1_wout_Grant!CJ45</f>
        <v>704.05826399999933</v>
      </c>
      <c r="CK33" s="68">
        <f>$D33/30*PF_IS_1_wout_Grant!CK45</f>
        <v>704.05826399999933</v>
      </c>
      <c r="CL33" s="68">
        <f>$D33/30*PF_IS_1_wout_Grant!CL45</f>
        <v>704.05826399999933</v>
      </c>
      <c r="CM33" s="68">
        <f>$D33/30*PF_IS_1_wout_Grant!CM45</f>
        <v>704.05826399999933</v>
      </c>
      <c r="CN33" s="68">
        <f>$D33/30*PF_IS_1_wout_Grant!CN45</f>
        <v>704.05826399999933</v>
      </c>
      <c r="CO33" s="68">
        <f>$D33/30*PF_IS_1_wout_Grant!CO45</f>
        <v>704.05826399999933</v>
      </c>
      <c r="CP33" s="68">
        <f>$D33/30*PF_IS_1_wout_Grant!CP45</f>
        <v>704.05826399999933</v>
      </c>
      <c r="CQ33" s="68">
        <f>$D33/30*PF_IS_1_wout_Grant!CQ45</f>
        <v>704.05826399999933</v>
      </c>
      <c r="CR33" s="68">
        <f>$D33/30*PF_IS_1_wout_Grant!CR45</f>
        <v>704.05826399999933</v>
      </c>
      <c r="CS33" s="68">
        <f>$D33/30*PF_IS_1_wout_Grant!CS45</f>
        <v>704.05826399999933</v>
      </c>
      <c r="CT33" s="68">
        <f>$D33/30*PF_IS_1_wout_Grant!CT45</f>
        <v>704.05826399999933</v>
      </c>
      <c r="CU33" s="68">
        <f>$D33/30*PF_IS_1_wout_Grant!CU45</f>
        <v>704.05826399999933</v>
      </c>
      <c r="CV33" s="69">
        <f>$D33/30*PF_IS_1_wout_Grant!CV45</f>
        <v>704.05826399999933</v>
      </c>
      <c r="CW33" s="68">
        <f>$D33/30*PF_IS_1_wout_Grant!CW45</f>
        <v>704.05826399999933</v>
      </c>
      <c r="CX33" s="68">
        <f>$D33/30*PF_IS_1_wout_Grant!CX45</f>
        <v>704.05826399999933</v>
      </c>
      <c r="CY33" s="68">
        <f>$D33/30*PF_IS_1_wout_Grant!CY45</f>
        <v>704.05826399999933</v>
      </c>
      <c r="CZ33" s="68">
        <f>$D33/30*PF_IS_1_wout_Grant!CZ45</f>
        <v>704.05826399999933</v>
      </c>
      <c r="DA33" s="68">
        <f>$D33/30*PF_IS_1_wout_Grant!DA45</f>
        <v>704.05826399999933</v>
      </c>
      <c r="DB33" s="68">
        <f>$D33/30*PF_IS_1_wout_Grant!DB45</f>
        <v>704.05826399999933</v>
      </c>
      <c r="DC33" s="68">
        <f>$D33/30*PF_IS_1_wout_Grant!DC45</f>
        <v>704.05826399999933</v>
      </c>
      <c r="DD33" s="68">
        <f>$D33/30*PF_IS_1_wout_Grant!DD45</f>
        <v>704.05826399999933</v>
      </c>
      <c r="DE33" s="68">
        <f>$D33/30*PF_IS_1_wout_Grant!DE45</f>
        <v>704.05826399999933</v>
      </c>
      <c r="DF33" s="68">
        <f>$D33/30*PF_IS_1_wout_Grant!DF45</f>
        <v>704.05826399999933</v>
      </c>
      <c r="DG33" s="68">
        <f>$D33/30*PF_IS_1_wout_Grant!DG45</f>
        <v>704.05826399999933</v>
      </c>
      <c r="DH33" s="69">
        <f>$D33/30*PF_IS_1_wout_Grant!DH45</f>
        <v>704.05826399999933</v>
      </c>
      <c r="DI33" s="68">
        <f>$D33/30*PF_IS_1_wout_Grant!DI45</f>
        <v>704.05826399999933</v>
      </c>
      <c r="DJ33" s="68">
        <f>$D33/30*PF_IS_1_wout_Grant!DJ45</f>
        <v>704.05826399999933</v>
      </c>
      <c r="DK33" s="68">
        <f>$D33/30*PF_IS_1_wout_Grant!DK45</f>
        <v>704.05826399999933</v>
      </c>
      <c r="DL33" s="68">
        <f>$D33/30*PF_IS_1_wout_Grant!DL45</f>
        <v>704.05826399999933</v>
      </c>
      <c r="DM33" s="68">
        <f>$D33/30*PF_IS_1_wout_Grant!DM45</f>
        <v>704.05826399999933</v>
      </c>
      <c r="DN33" s="68">
        <f>$D33/30*PF_IS_1_wout_Grant!DN45</f>
        <v>704.05826399999933</v>
      </c>
      <c r="DO33" s="68">
        <f>$D33/30*PF_IS_1_wout_Grant!DO45</f>
        <v>704.05826399999933</v>
      </c>
      <c r="DP33" s="68">
        <f>$D33/30*PF_IS_1_wout_Grant!DP45</f>
        <v>704.05826399999933</v>
      </c>
      <c r="DQ33" s="68">
        <f>$D33/30*PF_IS_1_wout_Grant!DQ45</f>
        <v>704.05826399999933</v>
      </c>
      <c r="DR33" s="68">
        <f>$D33/30*PF_IS_1_wout_Grant!DR45</f>
        <v>704.05826399999933</v>
      </c>
      <c r="DS33" s="68">
        <f>$D33/30*PF_IS_1_wout_Grant!DS45</f>
        <v>704.05826399999933</v>
      </c>
      <c r="DT33" s="285">
        <f>$D33/30*PF_IS_1_wout_Grant!DT45</f>
        <v>704.05826399999933</v>
      </c>
      <c r="DU33" s="71">
        <f t="shared" si="23"/>
        <v>201.15950400000003</v>
      </c>
      <c r="DV33" s="71">
        <f t="shared" si="23"/>
        <v>553.18863599999975</v>
      </c>
      <c r="DW33" s="71">
        <f t="shared" si="23"/>
        <v>704.05826399999933</v>
      </c>
      <c r="DX33" s="71">
        <f t="shared" si="23"/>
        <v>704.05826399999933</v>
      </c>
      <c r="DY33" s="71">
        <f t="shared" si="23"/>
        <v>704.05826399999933</v>
      </c>
      <c r="DZ33" s="71">
        <f t="shared" si="23"/>
        <v>704.05826399999933</v>
      </c>
      <c r="EA33" s="71">
        <f t="shared" si="23"/>
        <v>704.05826399999933</v>
      </c>
      <c r="EB33" s="71">
        <f t="shared" si="23"/>
        <v>704.05826399999933</v>
      </c>
      <c r="EC33" s="71">
        <f t="shared" si="23"/>
        <v>704.05826399999933</v>
      </c>
      <c r="ED33" s="72">
        <f t="shared" si="23"/>
        <v>704.05826399999933</v>
      </c>
    </row>
    <row r="34" spans="2:134">
      <c r="B34" s="286" t="s">
        <v>60</v>
      </c>
      <c r="C34" s="287"/>
      <c r="D34" s="287">
        <v>117.7</v>
      </c>
      <c r="E34" s="84">
        <f>$D34/30*(Capex_W!E71+Capex_W!E81)</f>
        <v>0</v>
      </c>
      <c r="F34" s="84">
        <f>$D34/30*(Capex_W!F71+Capex_W!F81)</f>
        <v>0</v>
      </c>
      <c r="G34" s="84">
        <f>$D34/30*(Capex_W!G71+Capex_W!G81)</f>
        <v>0</v>
      </c>
      <c r="H34" s="84">
        <f>$D34/30*(Capex_W!H71+Capex_W!H81)</f>
        <v>67918.987804537028</v>
      </c>
      <c r="I34" s="84">
        <f>$D34/30*(Capex_W!I71+Capex_W!I81)</f>
        <v>77621.700348042315</v>
      </c>
      <c r="J34" s="84">
        <f>$D34/30*(Capex_W!J71+Capex_W!J81)</f>
        <v>67918.987804537028</v>
      </c>
      <c r="K34" s="84">
        <f>$D34/30*(Capex_W!K71+Capex_W!K81)</f>
        <v>67918.987804537028</v>
      </c>
      <c r="L34" s="84">
        <f>$D34/30*(Capex_W!L71+Capex_W!L81)</f>
        <v>84260.799540042324</v>
      </c>
      <c r="M34" s="84">
        <f>$D34/30*(Capex_W!M71+Capex_W!M81)</f>
        <v>74558.086996537022</v>
      </c>
      <c r="N34" s="84">
        <f>$D34/30*(Capex_W!N71+Capex_W!N81)</f>
        <v>77792.324511038794</v>
      </c>
      <c r="O34" s="84">
        <f>$D34/30*(Capex_W!O71+Capex_W!O81)</f>
        <v>77792.324511038794</v>
      </c>
      <c r="P34" s="85">
        <f>$D34/30*(Capex_W!P71+Capex_W!P81)</f>
        <v>81026.562025540567</v>
      </c>
      <c r="Q34" s="84">
        <f>$D34/30*(Capex_W!Q71+Capex_W!Q81)</f>
        <v>104356.0102737081</v>
      </c>
      <c r="R34" s="84">
        <f>$D34/30*(Capex_W!R71+Capex_W!R81)</f>
        <v>124259.0103629497</v>
      </c>
      <c r="S34" s="84">
        <f>$D34/30*(Capex_W!S71+Capex_W!S81)</f>
        <v>109331.76029601849</v>
      </c>
      <c r="T34" s="84">
        <f>$D34/30*(Capex_W!T71+Capex_W!T81)</f>
        <v>114307.5103183289</v>
      </c>
      <c r="U34" s="84">
        <f>$D34/30*(Capex_W!U71+Capex_W!U81)</f>
        <v>124259.0103629497</v>
      </c>
      <c r="V34" s="84">
        <f>$D34/30*(Capex_W!V71+Capex_W!V81)</f>
        <v>104356.0102737081</v>
      </c>
      <c r="W34" s="84">
        <f>$D34/30*(Capex_W!W71+Capex_W!W81)</f>
        <v>114307.5103183289</v>
      </c>
      <c r="X34" s="84">
        <f>$D34/30*(Capex_W!X71+Capex_W!X81)</f>
        <v>119283.2603406393</v>
      </c>
      <c r="Y34" s="84">
        <f>$D34/30*(Capex_W!Y71+Capex_W!Y81)</f>
        <v>104356.0102737081</v>
      </c>
      <c r="Z34" s="84">
        <f>$D34/30*(Capex_W!Z71+Capex_W!Z81)</f>
        <v>114307.5103183289</v>
      </c>
      <c r="AA34" s="84">
        <f>$D34/30*(Capex_W!AA71+Capex_W!AA81)</f>
        <v>114307.5103183289</v>
      </c>
      <c r="AB34" s="85">
        <f>$D34/30*(Capex_W!AB71+Capex_W!AB81)</f>
        <v>114307.5103183289</v>
      </c>
      <c r="AC34" s="84">
        <f>$D34/30*(Capex_W!AC71+Capex_W!AC81)</f>
        <v>45114.956190484343</v>
      </c>
      <c r="AD34" s="84">
        <f>$D34/30*(Capex_W!AD71+Capex_W!AD81)</f>
        <v>2074.7184975</v>
      </c>
      <c r="AE34" s="84">
        <f>$D34/30*(Capex_W!AE71+Capex_W!AE81)</f>
        <v>2074.7184975</v>
      </c>
      <c r="AF34" s="84">
        <f>$D34/30*(Capex_W!AF71+Capex_W!AF81)</f>
        <v>2074.7184975</v>
      </c>
      <c r="AG34" s="84">
        <f>$D34/30*(Capex_W!AG71+Capex_W!AG81)</f>
        <v>2074.7184975</v>
      </c>
      <c r="AH34" s="84">
        <f>$D34/30*(Capex_W!AH71+Capex_W!AH81)</f>
        <v>2074.7184975</v>
      </c>
      <c r="AI34" s="84">
        <f>$D34/30*(Capex_W!AI71+Capex_W!AI81)</f>
        <v>2074.7184975</v>
      </c>
      <c r="AJ34" s="84">
        <f>$D34/30*(Capex_W!AJ71+Capex_W!AJ81)</f>
        <v>2074.7184975</v>
      </c>
      <c r="AK34" s="84">
        <f>$D34/30*(Capex_W!AK71+Capex_W!AK81)</f>
        <v>2074.7184975</v>
      </c>
      <c r="AL34" s="84">
        <f>$D34/30*(Capex_W!AL71+Capex_W!AL81)</f>
        <v>2074.7184975</v>
      </c>
      <c r="AM34" s="84">
        <f>$D34/30*(Capex_W!AM71+Capex_W!AM81)</f>
        <v>2074.7184975</v>
      </c>
      <c r="AN34" s="85">
        <f>$D34/30*(Capex_W!AN71+Capex_W!AN81)</f>
        <v>2074.7184975</v>
      </c>
      <c r="AO34" s="84">
        <f>$D34/30*(Capex_W!AO71+Capex_W!AO81)</f>
        <v>0</v>
      </c>
      <c r="AP34" s="84">
        <f>$D34/30*(Capex_W!AP71+Capex_W!AP81)</f>
        <v>0</v>
      </c>
      <c r="AQ34" s="84">
        <f>$D34/30*(Capex_W!AQ71+Capex_W!AQ81)</f>
        <v>0</v>
      </c>
      <c r="AR34" s="84">
        <f>$D34/30*(Capex_W!AR71+Capex_W!AR81)</f>
        <v>0</v>
      </c>
      <c r="AS34" s="84">
        <f>$D34/30*(Capex_W!AS71+Capex_W!AS81)</f>
        <v>0</v>
      </c>
      <c r="AT34" s="84">
        <f>$D34/30*(Capex_W!AT71+Capex_W!AT81)</f>
        <v>0</v>
      </c>
      <c r="AU34" s="84">
        <f>$D34/30*(Capex_W!AU71+Capex_W!AU81)</f>
        <v>0</v>
      </c>
      <c r="AV34" s="84">
        <f>$D34/30*(Capex_W!AV71+Capex_W!AV81)</f>
        <v>0</v>
      </c>
      <c r="AW34" s="84">
        <f>$D34/30*(Capex_W!AW71+Capex_W!AW81)</f>
        <v>0</v>
      </c>
      <c r="AX34" s="84">
        <f>$D34/30*(Capex_W!AX71+Capex_W!AX81)</f>
        <v>0</v>
      </c>
      <c r="AY34" s="84">
        <f>$D34/30*(Capex_W!AY71+Capex_W!AY81)</f>
        <v>0</v>
      </c>
      <c r="AZ34" s="85">
        <f>$D34/30*(Capex_W!AZ71+Capex_W!AZ81)</f>
        <v>0</v>
      </c>
      <c r="BA34" s="84">
        <f>$D34/30*(Capex_W!BA71+Capex_W!BA81)</f>
        <v>0</v>
      </c>
      <c r="BB34" s="84">
        <f>$D34/30*(Capex_W!BB71+Capex_W!BB81)</f>
        <v>0</v>
      </c>
      <c r="BC34" s="84">
        <f>$D34/30*(Capex_W!BC71+Capex_W!BC81)</f>
        <v>0</v>
      </c>
      <c r="BD34" s="84">
        <f>$D34/30*(Capex_W!BD71+Capex_W!BD81)</f>
        <v>0</v>
      </c>
      <c r="BE34" s="84">
        <f>$D34/30*(Capex_W!BE71+Capex_W!BE81)</f>
        <v>0</v>
      </c>
      <c r="BF34" s="84">
        <f>$D34/30*(Capex_W!BF71+Capex_W!BF81)</f>
        <v>0</v>
      </c>
      <c r="BG34" s="84">
        <f>$D34/30*(Capex_W!BG71+Capex_W!BG81)</f>
        <v>0</v>
      </c>
      <c r="BH34" s="84">
        <f>$D34/30*(Capex_W!BH71+Capex_W!BH81)</f>
        <v>0</v>
      </c>
      <c r="BI34" s="84">
        <f>$D34/30*(Capex_W!BI71+Capex_W!BI81)</f>
        <v>0</v>
      </c>
      <c r="BJ34" s="84">
        <f>$D34/30*(Capex_W!BJ71+Capex_W!BJ81)</f>
        <v>0</v>
      </c>
      <c r="BK34" s="84">
        <f>$D34/30*(Capex_W!BK71+Capex_W!BK81)</f>
        <v>0</v>
      </c>
      <c r="BL34" s="85">
        <f>$D34/30*(Capex_W!BL71+Capex_W!BL81)</f>
        <v>0</v>
      </c>
      <c r="BM34" s="84">
        <f>$D34/30*(Capex_W!BM71+Capex_W!BM81)</f>
        <v>0</v>
      </c>
      <c r="BN34" s="84">
        <f>$D34/30*(Capex_W!BN71+Capex_W!BN81)</f>
        <v>0</v>
      </c>
      <c r="BO34" s="84">
        <f>$D34/30*(Capex_W!BO71+Capex_W!BO81)</f>
        <v>0</v>
      </c>
      <c r="BP34" s="84">
        <f>$D34/30*(Capex_W!BP71+Capex_W!BP81)</f>
        <v>0</v>
      </c>
      <c r="BQ34" s="84">
        <f>$D34/30*(Capex_W!BQ71+Capex_W!BQ81)</f>
        <v>0</v>
      </c>
      <c r="BR34" s="84">
        <f>$D34/30*(Capex_W!BR71+Capex_W!BR81)</f>
        <v>0</v>
      </c>
      <c r="BS34" s="84">
        <f>$D34/30*(Capex_W!BS71+Capex_W!BS81)</f>
        <v>0</v>
      </c>
      <c r="BT34" s="84">
        <f>$D34/30*(Capex_W!BT71+Capex_W!BT81)</f>
        <v>0</v>
      </c>
      <c r="BU34" s="84">
        <f>$D34/30*(Capex_W!BU71+Capex_W!BU81)</f>
        <v>0</v>
      </c>
      <c r="BV34" s="84">
        <f>$D34/30*(Capex_W!BV71+Capex_W!BV81)</f>
        <v>0</v>
      </c>
      <c r="BW34" s="84">
        <f>$D34/30*(Capex_W!BW71+Capex_W!BW81)</f>
        <v>0</v>
      </c>
      <c r="BX34" s="85">
        <f>$D34/30*(Capex_W!BX71+Capex_W!BX81)</f>
        <v>0</v>
      </c>
      <c r="BY34" s="84">
        <f>$D34/30*(Capex_W!BY71+Capex_W!BY81)</f>
        <v>0</v>
      </c>
      <c r="BZ34" s="84">
        <f>$D34/30*(Capex_W!BZ71+Capex_W!BZ81)</f>
        <v>0</v>
      </c>
      <c r="CA34" s="84">
        <f>$D34/30*(Capex_W!CA71+Capex_W!CA81)</f>
        <v>0</v>
      </c>
      <c r="CB34" s="84">
        <f>$D34/30*(Capex_W!CB71+Capex_W!CB81)</f>
        <v>0</v>
      </c>
      <c r="CC34" s="84">
        <f>$D34/30*(Capex_W!CC71+Capex_W!CC81)</f>
        <v>0</v>
      </c>
      <c r="CD34" s="84">
        <f>$D34/30*(Capex_W!CD71+Capex_W!CD81)</f>
        <v>0</v>
      </c>
      <c r="CE34" s="84">
        <f>$D34/30*(Capex_W!CE71+Capex_W!CE81)</f>
        <v>0</v>
      </c>
      <c r="CF34" s="84">
        <f>$D34/30*(Capex_W!CF71+Capex_W!CF81)</f>
        <v>0</v>
      </c>
      <c r="CG34" s="84">
        <f>$D34/30*(Capex_W!CG71+Capex_W!CG81)</f>
        <v>0</v>
      </c>
      <c r="CH34" s="84">
        <f>$D34/30*(Capex_W!CH71+Capex_W!CH81)</f>
        <v>0</v>
      </c>
      <c r="CI34" s="84">
        <f>$D34/30*(Capex_W!CI71+Capex_W!CI81)</f>
        <v>0</v>
      </c>
      <c r="CJ34" s="85">
        <f>$D34/30*(Capex_W!CJ71+Capex_W!CJ81)</f>
        <v>0</v>
      </c>
      <c r="CK34" s="84">
        <f>$D34/30*(Capex_W!CK71+Capex_W!CK81)</f>
        <v>0</v>
      </c>
      <c r="CL34" s="84">
        <f>$D34/30*(Capex_W!CL71+Capex_W!CL81)</f>
        <v>0</v>
      </c>
      <c r="CM34" s="84">
        <f>$D34/30*(Capex_W!CM71+Capex_W!CM81)</f>
        <v>0</v>
      </c>
      <c r="CN34" s="84">
        <f>$D34/30*(Capex_W!CN71+Capex_W!CN81)</f>
        <v>0</v>
      </c>
      <c r="CO34" s="84">
        <f>$D34/30*(Capex_W!CO71+Capex_W!CO81)</f>
        <v>0</v>
      </c>
      <c r="CP34" s="84">
        <f>$D34/30*(Capex_W!CP71+Capex_W!CP81)</f>
        <v>0</v>
      </c>
      <c r="CQ34" s="84">
        <f>$D34/30*(Capex_W!CQ71+Capex_W!CQ81)</f>
        <v>0</v>
      </c>
      <c r="CR34" s="84">
        <f>$D34/30*(Capex_W!CR71+Capex_W!CR81)</f>
        <v>0</v>
      </c>
      <c r="CS34" s="84">
        <f>$D34/30*(Capex_W!CS71+Capex_W!CS81)</f>
        <v>0</v>
      </c>
      <c r="CT34" s="84">
        <f>$D34/30*(Capex_W!CT71+Capex_W!CT81)</f>
        <v>0</v>
      </c>
      <c r="CU34" s="84">
        <f>$D34/30*(Capex_W!CU71+Capex_W!CU81)</f>
        <v>0</v>
      </c>
      <c r="CV34" s="85">
        <f>$D34/30*(Capex_W!CV71+Capex_W!CV81)</f>
        <v>0</v>
      </c>
      <c r="CW34" s="84">
        <f>$D34/30*(Capex_W!CW71+Capex_W!CW81)</f>
        <v>0</v>
      </c>
      <c r="CX34" s="84">
        <f>$D34/30*(Capex_W!CX71+Capex_W!CX81)</f>
        <v>0</v>
      </c>
      <c r="CY34" s="84">
        <f>$D34/30*(Capex_W!CY71+Capex_W!CY81)</f>
        <v>0</v>
      </c>
      <c r="CZ34" s="84">
        <f>$D34/30*(Capex_W!CZ71+Capex_W!CZ81)</f>
        <v>0</v>
      </c>
      <c r="DA34" s="84">
        <f>$D34/30*(Capex_W!DA71+Capex_W!DA81)</f>
        <v>0</v>
      </c>
      <c r="DB34" s="84">
        <f>$D34/30*(Capex_W!DB71+Capex_W!DB81)</f>
        <v>0</v>
      </c>
      <c r="DC34" s="84">
        <f>$D34/30*(Capex_W!DC71+Capex_W!DC81)</f>
        <v>0</v>
      </c>
      <c r="DD34" s="84">
        <f>$D34/30*(Capex_W!DD71+Capex_W!DD81)</f>
        <v>0</v>
      </c>
      <c r="DE34" s="84">
        <f>$D34/30*(Capex_W!DE71+Capex_W!DE81)</f>
        <v>0</v>
      </c>
      <c r="DF34" s="84">
        <f>$D34/30*(Capex_W!DF71+Capex_W!DF81)</f>
        <v>0</v>
      </c>
      <c r="DG34" s="84">
        <f>$D34/30*(Capex_W!DG71+Capex_W!DG81)</f>
        <v>0</v>
      </c>
      <c r="DH34" s="85">
        <f>$D34/30*(Capex_W!DH71+Capex_W!DH81)</f>
        <v>0</v>
      </c>
      <c r="DI34" s="84">
        <f>$D34/30*(Capex_W!DI71+Capex_W!DI81)</f>
        <v>0</v>
      </c>
      <c r="DJ34" s="84">
        <f>$D34/30*(Capex_W!DJ71+Capex_W!DJ81)</f>
        <v>0</v>
      </c>
      <c r="DK34" s="84">
        <f>$D34/30*(Capex_W!DK71+Capex_W!DK81)</f>
        <v>0</v>
      </c>
      <c r="DL34" s="84">
        <f>$D34/30*(Capex_W!DL71+Capex_W!DL81)</f>
        <v>0</v>
      </c>
      <c r="DM34" s="84">
        <f>$D34/30*(Capex_W!DM71+Capex_W!DM81)</f>
        <v>0</v>
      </c>
      <c r="DN34" s="84">
        <f>$D34/30*(Capex_W!DN71+Capex_W!DN81)</f>
        <v>0</v>
      </c>
      <c r="DO34" s="84">
        <f>$D34/30*(Capex_W!DO71+Capex_W!DO81)</f>
        <v>0</v>
      </c>
      <c r="DP34" s="84">
        <f>$D34/30*(Capex_W!DP71+Capex_W!DP81)</f>
        <v>0</v>
      </c>
      <c r="DQ34" s="84">
        <f>$D34/30*(Capex_W!DQ71+Capex_W!DQ81)</f>
        <v>0</v>
      </c>
      <c r="DR34" s="84">
        <f>$D34/30*(Capex_W!DR71+Capex_W!DR81)</f>
        <v>0</v>
      </c>
      <c r="DS34" s="84">
        <f>$D34/30*(Capex_W!DS71+Capex_W!DS81)</f>
        <v>0</v>
      </c>
      <c r="DT34" s="288">
        <f>$D34/30*(Capex_W!DT71+Capex_W!DT81)</f>
        <v>0</v>
      </c>
      <c r="DU34" s="87">
        <f t="shared" si="23"/>
        <v>81026.562025540567</v>
      </c>
      <c r="DV34" s="87">
        <f t="shared" si="23"/>
        <v>114307.5103183289</v>
      </c>
      <c r="DW34" s="87">
        <f t="shared" si="23"/>
        <v>2074.7184975</v>
      </c>
      <c r="DX34" s="87">
        <f t="shared" si="23"/>
        <v>0</v>
      </c>
      <c r="DY34" s="87">
        <f t="shared" si="23"/>
        <v>0</v>
      </c>
      <c r="DZ34" s="87">
        <f t="shared" si="23"/>
        <v>0</v>
      </c>
      <c r="EA34" s="87">
        <f t="shared" si="23"/>
        <v>0</v>
      </c>
      <c r="EB34" s="87">
        <f t="shared" si="23"/>
        <v>0</v>
      </c>
      <c r="EC34" s="87">
        <f t="shared" si="23"/>
        <v>0</v>
      </c>
      <c r="ED34" s="90">
        <f t="shared" si="23"/>
        <v>0</v>
      </c>
    </row>
    <row r="35" spans="2:134">
      <c r="B35" s="281" t="s">
        <v>61</v>
      </c>
      <c r="C35" s="73"/>
      <c r="D35" s="73"/>
      <c r="E35" s="68">
        <f>SUBTOTAL(9,E32:E34)</f>
        <v>0</v>
      </c>
      <c r="F35" s="68">
        <f t="shared" ref="F35:BQ35" si="24">SUBTOTAL(9,F32:F34)</f>
        <v>0</v>
      </c>
      <c r="G35" s="68">
        <f t="shared" si="24"/>
        <v>0</v>
      </c>
      <c r="H35" s="68">
        <f t="shared" si="24"/>
        <v>67918.987804537028</v>
      </c>
      <c r="I35" s="68">
        <f t="shared" si="24"/>
        <v>77621.700348042315</v>
      </c>
      <c r="J35" s="68">
        <f t="shared" si="24"/>
        <v>67918.987804537028</v>
      </c>
      <c r="K35" s="68">
        <f t="shared" si="24"/>
        <v>67918.987804537028</v>
      </c>
      <c r="L35" s="68">
        <f t="shared" si="24"/>
        <v>84301.031440842329</v>
      </c>
      <c r="M35" s="68">
        <f t="shared" si="24"/>
        <v>74638.550798137017</v>
      </c>
      <c r="N35" s="68">
        <f t="shared" si="24"/>
        <v>77913.020213438795</v>
      </c>
      <c r="O35" s="68">
        <f t="shared" si="24"/>
        <v>77953.2521142388</v>
      </c>
      <c r="P35" s="69">
        <f t="shared" si="24"/>
        <v>81227.721529540562</v>
      </c>
      <c r="Q35" s="68">
        <f t="shared" si="24"/>
        <v>104586.50553870811</v>
      </c>
      <c r="R35" s="68">
        <f t="shared" si="24"/>
        <v>124518.8413889497</v>
      </c>
      <c r="S35" s="68">
        <f t="shared" si="24"/>
        <v>109620.92708301848</v>
      </c>
      <c r="T35" s="68">
        <f t="shared" si="24"/>
        <v>114626.01286632891</v>
      </c>
      <c r="U35" s="68">
        <f t="shared" si="24"/>
        <v>124606.8486719497</v>
      </c>
      <c r="V35" s="68">
        <f t="shared" si="24"/>
        <v>104733.18434370813</v>
      </c>
      <c r="W35" s="68">
        <f t="shared" si="24"/>
        <v>114714.02014932886</v>
      </c>
      <c r="X35" s="68">
        <f t="shared" si="24"/>
        <v>119719.10593263926</v>
      </c>
      <c r="Y35" s="68">
        <f t="shared" si="24"/>
        <v>104821.19162670805</v>
      </c>
      <c r="Z35" s="68">
        <f t="shared" si="24"/>
        <v>114802.02743232895</v>
      </c>
      <c r="AA35" s="68">
        <f t="shared" si="24"/>
        <v>114831.36319332887</v>
      </c>
      <c r="AB35" s="69">
        <f t="shared" si="24"/>
        <v>114860.69895432887</v>
      </c>
      <c r="AC35" s="68">
        <f t="shared" si="24"/>
        <v>45680.717295484304</v>
      </c>
      <c r="AD35" s="68">
        <f t="shared" si="24"/>
        <v>2653.0520715000507</v>
      </c>
      <c r="AE35" s="68">
        <f t="shared" si="24"/>
        <v>2665.6245404999672</v>
      </c>
      <c r="AF35" s="68">
        <f t="shared" si="24"/>
        <v>2678.1970095000543</v>
      </c>
      <c r="AG35" s="68">
        <f t="shared" si="24"/>
        <v>2690.7694784999926</v>
      </c>
      <c r="AH35" s="68">
        <f t="shared" si="24"/>
        <v>2703.3419475000505</v>
      </c>
      <c r="AI35" s="68">
        <f t="shared" si="24"/>
        <v>2715.9144165000507</v>
      </c>
      <c r="AJ35" s="68">
        <f t="shared" si="24"/>
        <v>2728.4868855000359</v>
      </c>
      <c r="AK35" s="68">
        <f t="shared" si="24"/>
        <v>2741.0593544999665</v>
      </c>
      <c r="AL35" s="68">
        <f t="shared" si="24"/>
        <v>2753.6318235000576</v>
      </c>
      <c r="AM35" s="68">
        <f t="shared" si="24"/>
        <v>2766.2042924999996</v>
      </c>
      <c r="AN35" s="69">
        <f t="shared" si="24"/>
        <v>2778.776761499952</v>
      </c>
      <c r="AO35" s="68">
        <f t="shared" si="24"/>
        <v>704.05826399999114</v>
      </c>
      <c r="AP35" s="68">
        <f t="shared" si="24"/>
        <v>704.05826400003843</v>
      </c>
      <c r="AQ35" s="68">
        <f t="shared" si="24"/>
        <v>704.05826399996931</v>
      </c>
      <c r="AR35" s="68">
        <f t="shared" si="24"/>
        <v>704.05826399996931</v>
      </c>
      <c r="AS35" s="68">
        <f t="shared" si="24"/>
        <v>704.05826400002388</v>
      </c>
      <c r="AT35" s="68">
        <f t="shared" si="24"/>
        <v>704.05826399994385</v>
      </c>
      <c r="AU35" s="68">
        <f t="shared" si="24"/>
        <v>704.05826399994385</v>
      </c>
      <c r="AV35" s="68">
        <f t="shared" si="24"/>
        <v>704.05826399990929</v>
      </c>
      <c r="AW35" s="68">
        <f t="shared" si="24"/>
        <v>704.05826399998205</v>
      </c>
      <c r="AX35" s="68">
        <f t="shared" si="24"/>
        <v>704.05826400009119</v>
      </c>
      <c r="AY35" s="68">
        <f t="shared" si="24"/>
        <v>704.05826400004753</v>
      </c>
      <c r="AZ35" s="69">
        <f t="shared" si="24"/>
        <v>704.05826400003116</v>
      </c>
      <c r="BA35" s="68">
        <f t="shared" si="24"/>
        <v>704.05826400009846</v>
      </c>
      <c r="BB35" s="68">
        <f t="shared" si="24"/>
        <v>704.05826399997113</v>
      </c>
      <c r="BC35" s="68">
        <f t="shared" si="24"/>
        <v>704.0582640000257</v>
      </c>
      <c r="BD35" s="68">
        <f t="shared" si="24"/>
        <v>704.05826399992384</v>
      </c>
      <c r="BE35" s="68">
        <f t="shared" si="24"/>
        <v>704.05826399997659</v>
      </c>
      <c r="BF35" s="68">
        <f t="shared" si="24"/>
        <v>704.05826400004025</v>
      </c>
      <c r="BG35" s="68">
        <f t="shared" si="24"/>
        <v>704.05826399997477</v>
      </c>
      <c r="BH35" s="68">
        <f t="shared" si="24"/>
        <v>704.0582639998911</v>
      </c>
      <c r="BI35" s="68">
        <f t="shared" si="24"/>
        <v>704.05826400005481</v>
      </c>
      <c r="BJ35" s="68">
        <f t="shared" si="24"/>
        <v>704.05826400008209</v>
      </c>
      <c r="BK35" s="68">
        <f t="shared" si="24"/>
        <v>704.05826400008209</v>
      </c>
      <c r="BL35" s="69">
        <f t="shared" si="24"/>
        <v>704.05826399991474</v>
      </c>
      <c r="BM35" s="68">
        <f t="shared" si="24"/>
        <v>704.05826399991474</v>
      </c>
      <c r="BN35" s="68">
        <f t="shared" si="24"/>
        <v>704.05826399989655</v>
      </c>
      <c r="BO35" s="68">
        <f t="shared" si="24"/>
        <v>704.05826400007481</v>
      </c>
      <c r="BP35" s="68">
        <f t="shared" si="24"/>
        <v>704.05826400000569</v>
      </c>
      <c r="BQ35" s="68">
        <f t="shared" si="24"/>
        <v>704.05826400006754</v>
      </c>
      <c r="BR35" s="68">
        <f t="shared" ref="BR35:DT35" si="25">SUBTOTAL(9,BR32:BR34)</f>
        <v>704.05826399997659</v>
      </c>
      <c r="BS35" s="68">
        <f t="shared" si="25"/>
        <v>704.05826399999478</v>
      </c>
      <c r="BT35" s="68">
        <f t="shared" si="25"/>
        <v>704.05826400001297</v>
      </c>
      <c r="BU35" s="68">
        <f t="shared" si="25"/>
        <v>704.05826400003116</v>
      </c>
      <c r="BV35" s="68">
        <f t="shared" si="25"/>
        <v>704.05826400003116</v>
      </c>
      <c r="BW35" s="68">
        <f t="shared" si="25"/>
        <v>704.05826399990747</v>
      </c>
      <c r="BX35" s="69">
        <f t="shared" si="25"/>
        <v>704.05826399997659</v>
      </c>
      <c r="BY35" s="68">
        <f t="shared" si="25"/>
        <v>704.0582639999584</v>
      </c>
      <c r="BZ35" s="68">
        <f t="shared" si="25"/>
        <v>704.05826399991474</v>
      </c>
      <c r="CA35" s="68">
        <f t="shared" si="25"/>
        <v>704.05826400005662</v>
      </c>
      <c r="CB35" s="68">
        <f t="shared" si="25"/>
        <v>704.05826400008573</v>
      </c>
      <c r="CC35" s="68">
        <f t="shared" si="25"/>
        <v>704.05826400007118</v>
      </c>
      <c r="CD35" s="68">
        <f t="shared" si="25"/>
        <v>704.05826400000569</v>
      </c>
      <c r="CE35" s="68">
        <f t="shared" si="25"/>
        <v>704.05826399994748</v>
      </c>
      <c r="CF35" s="68">
        <f t="shared" si="25"/>
        <v>704.05826399997659</v>
      </c>
      <c r="CG35" s="68">
        <f t="shared" si="25"/>
        <v>704.05826399997659</v>
      </c>
      <c r="CH35" s="68">
        <f t="shared" si="25"/>
        <v>704.05826399994385</v>
      </c>
      <c r="CI35" s="68">
        <f t="shared" si="25"/>
        <v>704.05826400003116</v>
      </c>
      <c r="CJ35" s="69">
        <f t="shared" si="25"/>
        <v>704.05826400010028</v>
      </c>
      <c r="CK35" s="68">
        <f t="shared" si="25"/>
        <v>704.05826400002388</v>
      </c>
      <c r="CL35" s="68">
        <f t="shared" si="25"/>
        <v>704.05826399991838</v>
      </c>
      <c r="CM35" s="68">
        <f t="shared" si="25"/>
        <v>704.05826399989655</v>
      </c>
      <c r="CN35" s="68">
        <f t="shared" si="25"/>
        <v>704.05826399989655</v>
      </c>
      <c r="CO35" s="68">
        <f t="shared" si="25"/>
        <v>704.05826399997659</v>
      </c>
      <c r="CP35" s="68">
        <f t="shared" si="25"/>
        <v>704.05826399997659</v>
      </c>
      <c r="CQ35" s="68">
        <f t="shared" si="25"/>
        <v>704.05826399997659</v>
      </c>
      <c r="CR35" s="68">
        <f t="shared" si="25"/>
        <v>704.05826400007481</v>
      </c>
      <c r="CS35" s="68">
        <f t="shared" si="25"/>
        <v>704.05826399994385</v>
      </c>
      <c r="CT35" s="68">
        <f t="shared" si="25"/>
        <v>704.05826399998386</v>
      </c>
      <c r="CU35" s="68">
        <f t="shared" si="25"/>
        <v>704.058263999882</v>
      </c>
      <c r="CV35" s="69">
        <f t="shared" si="25"/>
        <v>704.05826400004207</v>
      </c>
      <c r="CW35" s="68">
        <f t="shared" si="25"/>
        <v>704.05826399988564</v>
      </c>
      <c r="CX35" s="68">
        <f t="shared" si="25"/>
        <v>704.05826399988564</v>
      </c>
      <c r="CY35" s="68">
        <f t="shared" si="25"/>
        <v>704.05826400010028</v>
      </c>
      <c r="CZ35" s="68">
        <f t="shared" si="25"/>
        <v>704.05826400010028</v>
      </c>
      <c r="DA35" s="68">
        <f t="shared" si="25"/>
        <v>704.05826399994385</v>
      </c>
      <c r="DB35" s="68">
        <f t="shared" si="25"/>
        <v>704.05826399994385</v>
      </c>
      <c r="DC35" s="68">
        <f t="shared" si="25"/>
        <v>704.05826400000933</v>
      </c>
      <c r="DD35" s="68">
        <f t="shared" si="25"/>
        <v>704.05826399996567</v>
      </c>
      <c r="DE35" s="68">
        <f t="shared" si="25"/>
        <v>704.05826400007845</v>
      </c>
      <c r="DF35" s="68">
        <f t="shared" si="25"/>
        <v>704.05826399998386</v>
      </c>
      <c r="DG35" s="68">
        <f t="shared" si="25"/>
        <v>704.05826400008937</v>
      </c>
      <c r="DH35" s="69">
        <f t="shared" si="25"/>
        <v>704.05826399995112</v>
      </c>
      <c r="DI35" s="68">
        <f t="shared" si="25"/>
        <v>704.05826400002388</v>
      </c>
      <c r="DJ35" s="68">
        <f t="shared" si="25"/>
        <v>704.05826400002388</v>
      </c>
      <c r="DK35" s="68">
        <f t="shared" si="25"/>
        <v>704.05826400010028</v>
      </c>
      <c r="DL35" s="68">
        <f t="shared" si="25"/>
        <v>704.05826400006754</v>
      </c>
      <c r="DM35" s="68">
        <f t="shared" si="25"/>
        <v>704.05826399985654</v>
      </c>
      <c r="DN35" s="68">
        <f t="shared" si="25"/>
        <v>704.05826400005299</v>
      </c>
      <c r="DO35" s="68">
        <f t="shared" si="25"/>
        <v>704.0582639999293</v>
      </c>
      <c r="DP35" s="68">
        <f t="shared" si="25"/>
        <v>704.05826399980197</v>
      </c>
      <c r="DQ35" s="68">
        <f t="shared" si="25"/>
        <v>704.05826400005662</v>
      </c>
      <c r="DR35" s="68">
        <f t="shared" si="25"/>
        <v>704.05826400022761</v>
      </c>
      <c r="DS35" s="68">
        <f t="shared" si="25"/>
        <v>704.05826400010756</v>
      </c>
      <c r="DT35" s="285">
        <f t="shared" si="25"/>
        <v>704.05826400023125</v>
      </c>
      <c r="DU35" s="71">
        <f t="shared" si="23"/>
        <v>81227.721529540562</v>
      </c>
      <c r="DV35" s="71">
        <f t="shared" si="23"/>
        <v>114860.69895432887</v>
      </c>
      <c r="DW35" s="71">
        <f t="shared" si="23"/>
        <v>2778.776761499952</v>
      </c>
      <c r="DX35" s="71">
        <f t="shared" si="23"/>
        <v>704.05826400003116</v>
      </c>
      <c r="DY35" s="71">
        <f t="shared" si="23"/>
        <v>704.05826399991474</v>
      </c>
      <c r="DZ35" s="71">
        <f t="shared" si="23"/>
        <v>704.05826399997659</v>
      </c>
      <c r="EA35" s="71">
        <f t="shared" si="23"/>
        <v>704.05826400010028</v>
      </c>
      <c r="EB35" s="71">
        <f t="shared" si="23"/>
        <v>704.05826400004207</v>
      </c>
      <c r="EC35" s="71">
        <f t="shared" si="23"/>
        <v>704.05826399995112</v>
      </c>
      <c r="ED35" s="72">
        <f t="shared" si="23"/>
        <v>704.05826400023125</v>
      </c>
    </row>
    <row r="36" spans="2:134">
      <c r="B36" s="275" t="s">
        <v>62</v>
      </c>
      <c r="C36" s="276"/>
      <c r="D36" s="276"/>
      <c r="E36" s="276"/>
      <c r="F36" s="276"/>
      <c r="G36" s="276"/>
      <c r="H36" s="276"/>
      <c r="I36" s="276"/>
      <c r="J36" s="276"/>
      <c r="K36" s="276"/>
      <c r="L36" s="276"/>
      <c r="M36" s="276"/>
      <c r="N36" s="276"/>
      <c r="O36" s="276"/>
      <c r="P36" s="277"/>
      <c r="Q36" s="276"/>
      <c r="R36" s="276"/>
      <c r="S36" s="276"/>
      <c r="T36" s="276"/>
      <c r="U36" s="276"/>
      <c r="V36" s="276"/>
      <c r="W36" s="276"/>
      <c r="X36" s="276"/>
      <c r="Y36" s="276"/>
      <c r="Z36" s="276"/>
      <c r="AA36" s="276"/>
      <c r="AB36" s="277"/>
      <c r="AC36" s="276"/>
      <c r="AD36" s="276"/>
      <c r="AE36" s="276"/>
      <c r="AF36" s="276"/>
      <c r="AG36" s="276"/>
      <c r="AH36" s="276"/>
      <c r="AI36" s="276"/>
      <c r="AJ36" s="276"/>
      <c r="AK36" s="276"/>
      <c r="AL36" s="276"/>
      <c r="AM36" s="276"/>
      <c r="AN36" s="277"/>
      <c r="AO36" s="276"/>
      <c r="AP36" s="276"/>
      <c r="AQ36" s="276"/>
      <c r="AR36" s="276"/>
      <c r="AS36" s="276"/>
      <c r="AT36" s="276"/>
      <c r="AU36" s="276"/>
      <c r="AV36" s="276"/>
      <c r="AW36" s="276"/>
      <c r="AX36" s="276"/>
      <c r="AY36" s="276"/>
      <c r="AZ36" s="277"/>
      <c r="BA36" s="276"/>
      <c r="BB36" s="276"/>
      <c r="BC36" s="276"/>
      <c r="BD36" s="276"/>
      <c r="BE36" s="276"/>
      <c r="BF36" s="276"/>
      <c r="BG36" s="276"/>
      <c r="BH36" s="276"/>
      <c r="BI36" s="276"/>
      <c r="BJ36" s="276"/>
      <c r="BK36" s="276"/>
      <c r="BL36" s="277"/>
      <c r="BM36" s="276"/>
      <c r="BN36" s="276"/>
      <c r="BO36" s="276"/>
      <c r="BP36" s="276"/>
      <c r="BQ36" s="276"/>
      <c r="BR36" s="276"/>
      <c r="BS36" s="276"/>
      <c r="BT36" s="276"/>
      <c r="BU36" s="276"/>
      <c r="BV36" s="276"/>
      <c r="BW36" s="276"/>
      <c r="BX36" s="277"/>
      <c r="BY36" s="276"/>
      <c r="BZ36" s="276"/>
      <c r="CA36" s="276"/>
      <c r="CB36" s="276"/>
      <c r="CC36" s="276"/>
      <c r="CD36" s="276"/>
      <c r="CE36" s="276"/>
      <c r="CF36" s="276"/>
      <c r="CG36" s="276"/>
      <c r="CH36" s="276"/>
      <c r="CI36" s="276"/>
      <c r="CJ36" s="277"/>
      <c r="CK36" s="276"/>
      <c r="CL36" s="276"/>
      <c r="CM36" s="276"/>
      <c r="CN36" s="276"/>
      <c r="CO36" s="276"/>
      <c r="CP36" s="276"/>
      <c r="CQ36" s="276"/>
      <c r="CR36" s="276"/>
      <c r="CS36" s="276"/>
      <c r="CT36" s="276"/>
      <c r="CU36" s="276"/>
      <c r="CV36" s="277"/>
      <c r="CW36" s="276"/>
      <c r="CX36" s="276"/>
      <c r="CY36" s="276"/>
      <c r="CZ36" s="276"/>
      <c r="DA36" s="276"/>
      <c r="DB36" s="276"/>
      <c r="DC36" s="276"/>
      <c r="DD36" s="276"/>
      <c r="DE36" s="276"/>
      <c r="DF36" s="276"/>
      <c r="DG36" s="276"/>
      <c r="DH36" s="277"/>
      <c r="DI36" s="276"/>
      <c r="DJ36" s="276"/>
      <c r="DK36" s="276"/>
      <c r="DL36" s="276"/>
      <c r="DM36" s="276"/>
      <c r="DN36" s="276"/>
      <c r="DO36" s="276"/>
      <c r="DP36" s="276"/>
      <c r="DQ36" s="276"/>
      <c r="DR36" s="276"/>
      <c r="DS36" s="276"/>
      <c r="DT36" s="278"/>
      <c r="DU36" s="289"/>
      <c r="DV36" s="289"/>
      <c r="DW36" s="289"/>
      <c r="DX36" s="289"/>
      <c r="DY36" s="289"/>
      <c r="DZ36" s="289"/>
      <c r="EA36" s="289"/>
      <c r="EB36" s="289"/>
      <c r="EC36" s="289"/>
      <c r="ED36" s="290"/>
    </row>
    <row r="37" spans="2:134">
      <c r="B37" s="281" t="s">
        <v>63</v>
      </c>
      <c r="C37" s="73"/>
      <c r="D37" s="73"/>
      <c r="E37" s="68">
        <f>Capex_W!E88+Capex_W!E90</f>
        <v>0</v>
      </c>
      <c r="F37" s="68">
        <f>Capex_W!F88+Capex_W!F90</f>
        <v>0</v>
      </c>
      <c r="G37" s="68">
        <f>Capex_W!G88+Capex_W!G90</f>
        <v>0</v>
      </c>
      <c r="H37" s="68">
        <f>Capex_W!H88+Capex_W!H90</f>
        <v>29042.238827312256</v>
      </c>
      <c r="I37" s="68">
        <f>Capex_W!I88+Capex_W!I90</f>
        <v>61406.702249002454</v>
      </c>
      <c r="J37" s="68">
        <f>Capex_W!J88+Capex_W!J90</f>
        <v>90448.941076314717</v>
      </c>
      <c r="K37" s="68">
        <f>Capex_W!K88+Capex_W!K90</f>
        <v>119491.17990362697</v>
      </c>
      <c r="L37" s="68">
        <f>Capex_W!L88+Capex_W!L90</f>
        <v>147195.64332531716</v>
      </c>
      <c r="M37" s="68">
        <f>Capex_W!M88+Capex_W!M90</f>
        <v>171577.88215262941</v>
      </c>
      <c r="N37" s="68">
        <f>Capex_W!N88+Capex_W!N90</f>
        <v>197067.52917806763</v>
      </c>
      <c r="O37" s="68">
        <f>Capex_W!O88+Capex_W!O90</f>
        <v>222557.17620350589</v>
      </c>
      <c r="P37" s="69">
        <f>Capex_W!P88+Capex_W!P90</f>
        <v>249154.2314270701</v>
      </c>
      <c r="Q37" s="68">
        <f>Capex_W!Q88+Capex_W!Q90</f>
        <v>284354.99649761315</v>
      </c>
      <c r="R37" s="68">
        <f>Capex_W!R88+Capex_W!R90</f>
        <v>326370.58124893135</v>
      </c>
      <c r="S37" s="68">
        <f>Capex_W!S88+Capex_W!S90</f>
        <v>363275.05123966816</v>
      </c>
      <c r="T37" s="68">
        <f>Capex_W!T88+Capex_W!T90</f>
        <v>402078.22615059873</v>
      </c>
      <c r="U37" s="68">
        <f>Capex_W!U88+Capex_W!U90</f>
        <v>444288.81090191694</v>
      </c>
      <c r="V37" s="68">
        <f>Capex_W!V88+Capex_W!V90</f>
        <v>479684.57597245992</v>
      </c>
      <c r="W37" s="68">
        <f>Capex_W!W88+Capex_W!W90</f>
        <v>518487.75088339054</v>
      </c>
      <c r="X37" s="68">
        <f>Capex_W!X88+Capex_W!X90</f>
        <v>558994.63071451499</v>
      </c>
      <c r="Y37" s="68">
        <f>Capex_W!Y88+Capex_W!Y90</f>
        <v>594390.39578505792</v>
      </c>
      <c r="Z37" s="68">
        <f>Capex_W!Z88+Capex_W!Z90</f>
        <v>633193.57069598848</v>
      </c>
      <c r="AA37" s="68">
        <f>Capex_W!AA88+Capex_W!AA90</f>
        <v>671996.74560691905</v>
      </c>
      <c r="AB37" s="69">
        <f>Capex_W!AB88+Capex_W!AB90</f>
        <v>710799.92051784974</v>
      </c>
      <c r="AC37" s="68">
        <f>Capex_W!AC88+Capex_W!AC90</f>
        <v>725536.96807752596</v>
      </c>
      <c r="AD37" s="68">
        <f>Capex_W!AD88+Capex_W!AD90</f>
        <v>725536.96807752596</v>
      </c>
      <c r="AE37" s="68">
        <f>Capex_W!AE88+Capex_W!AE90</f>
        <v>725536.96807752596</v>
      </c>
      <c r="AF37" s="68">
        <f>Capex_W!AF88+Capex_W!AF90</f>
        <v>725536.96807752596</v>
      </c>
      <c r="AG37" s="68">
        <f>Capex_W!AG88+Capex_W!AG90</f>
        <v>725536.96807752596</v>
      </c>
      <c r="AH37" s="68">
        <f>Capex_W!AH88+Capex_W!AH90</f>
        <v>725536.96807752596</v>
      </c>
      <c r="AI37" s="68">
        <f>Capex_W!AI88+Capex_W!AI90</f>
        <v>725536.96807752596</v>
      </c>
      <c r="AJ37" s="68">
        <f>Capex_W!AJ88+Capex_W!AJ90</f>
        <v>725536.96807752596</v>
      </c>
      <c r="AK37" s="68">
        <f>Capex_W!AK88+Capex_W!AK90</f>
        <v>725536.96807752596</v>
      </c>
      <c r="AL37" s="68">
        <f>Capex_W!AL88+Capex_W!AL90</f>
        <v>725536.96807752596</v>
      </c>
      <c r="AM37" s="68">
        <f>Capex_W!AM88+Capex_W!AM90</f>
        <v>725536.96807752596</v>
      </c>
      <c r="AN37" s="69">
        <f>Capex_W!AN88+Capex_W!AN90</f>
        <v>725536.96807752596</v>
      </c>
      <c r="AO37" s="68">
        <f>Capex_W!AO88+Capex_W!AO90</f>
        <v>725536.96807752596</v>
      </c>
      <c r="AP37" s="68">
        <f>Capex_W!AP88+Capex_W!AP90</f>
        <v>725536.96807752596</v>
      </c>
      <c r="AQ37" s="68">
        <f>Capex_W!AQ88+Capex_W!AQ90</f>
        <v>725536.96807752596</v>
      </c>
      <c r="AR37" s="68">
        <f>Capex_W!AR88+Capex_W!AR90</f>
        <v>725536.96807752596</v>
      </c>
      <c r="AS37" s="68">
        <f>Capex_W!AS88+Capex_W!AS90</f>
        <v>725536.96807752596</v>
      </c>
      <c r="AT37" s="68">
        <f>Capex_W!AT88+Capex_W!AT90</f>
        <v>725536.96807752596</v>
      </c>
      <c r="AU37" s="68">
        <f>Capex_W!AU88+Capex_W!AU90</f>
        <v>725536.96807752596</v>
      </c>
      <c r="AV37" s="68">
        <f>Capex_W!AV88+Capex_W!AV90</f>
        <v>725536.96807752596</v>
      </c>
      <c r="AW37" s="68">
        <f>Capex_W!AW88+Capex_W!AW90</f>
        <v>725536.96807752596</v>
      </c>
      <c r="AX37" s="68">
        <f>Capex_W!AX88+Capex_W!AX90</f>
        <v>725536.96807752596</v>
      </c>
      <c r="AY37" s="68">
        <f>Capex_W!AY88+Capex_W!AY90</f>
        <v>725536.96807752596</v>
      </c>
      <c r="AZ37" s="69">
        <f>Capex_W!AZ88+Capex_W!AZ90</f>
        <v>725536.96807752596</v>
      </c>
      <c r="BA37" s="68">
        <f>Capex_W!BA88+Capex_W!BA90</f>
        <v>725536.96807752596</v>
      </c>
      <c r="BB37" s="68">
        <f>Capex_W!BB88+Capex_W!BB90</f>
        <v>725536.96807752596</v>
      </c>
      <c r="BC37" s="68">
        <f>Capex_W!BC88+Capex_W!BC90</f>
        <v>725536.96807752596</v>
      </c>
      <c r="BD37" s="68">
        <f>Capex_W!BD88+Capex_W!BD90</f>
        <v>725536.96807752596</v>
      </c>
      <c r="BE37" s="68">
        <f>Capex_W!BE88+Capex_W!BE90</f>
        <v>725536.96807752596</v>
      </c>
      <c r="BF37" s="68">
        <f>Capex_W!BF88+Capex_W!BF90</f>
        <v>725536.96807752596</v>
      </c>
      <c r="BG37" s="68">
        <f>Capex_W!BG88+Capex_W!BG90</f>
        <v>725536.96807752596</v>
      </c>
      <c r="BH37" s="68">
        <f>Capex_W!BH88+Capex_W!BH90</f>
        <v>725536.96807752596</v>
      </c>
      <c r="BI37" s="68">
        <f>Capex_W!BI88+Capex_W!BI90</f>
        <v>725536.96807752596</v>
      </c>
      <c r="BJ37" s="68">
        <f>Capex_W!BJ88+Capex_W!BJ90</f>
        <v>725536.96807752596</v>
      </c>
      <c r="BK37" s="68">
        <f>Capex_W!BK88+Capex_W!BK90</f>
        <v>725536.96807752596</v>
      </c>
      <c r="BL37" s="69">
        <f>Capex_W!BL88+Capex_W!BL90</f>
        <v>725536.96807752596</v>
      </c>
      <c r="BM37" s="68">
        <f>Capex_W!BM88+Capex_W!BM90</f>
        <v>725536.96807752596</v>
      </c>
      <c r="BN37" s="68">
        <f>Capex_W!BN88+Capex_W!BN90</f>
        <v>725536.96807752596</v>
      </c>
      <c r="BO37" s="68">
        <f>Capex_W!BO88+Capex_W!BO90</f>
        <v>725536.96807752596</v>
      </c>
      <c r="BP37" s="68">
        <f>Capex_W!BP88+Capex_W!BP90</f>
        <v>725536.96807752596</v>
      </c>
      <c r="BQ37" s="68">
        <f>Capex_W!BQ88+Capex_W!BQ90</f>
        <v>725536.96807752596</v>
      </c>
      <c r="BR37" s="68">
        <f>Capex_W!BR88+Capex_W!BR90</f>
        <v>725536.96807752596</v>
      </c>
      <c r="BS37" s="68">
        <f>Capex_W!BS88+Capex_W!BS90</f>
        <v>725536.96807752596</v>
      </c>
      <c r="BT37" s="68">
        <f>Capex_W!BT88+Capex_W!BT90</f>
        <v>725536.96807752596</v>
      </c>
      <c r="BU37" s="68">
        <f>Capex_W!BU88+Capex_W!BU90</f>
        <v>725536.96807752596</v>
      </c>
      <c r="BV37" s="68">
        <f>Capex_W!BV88+Capex_W!BV90</f>
        <v>725536.96807752596</v>
      </c>
      <c r="BW37" s="68">
        <f>Capex_W!BW88+Capex_W!BW90</f>
        <v>725536.96807752596</v>
      </c>
      <c r="BX37" s="69">
        <f>Capex_W!BX88+Capex_W!BX90</f>
        <v>725536.96807752596</v>
      </c>
      <c r="BY37" s="68">
        <f>Capex_W!BY88+Capex_W!BY90</f>
        <v>725536.96807752596</v>
      </c>
      <c r="BZ37" s="68">
        <f>Capex_W!BZ88+Capex_W!BZ90</f>
        <v>725536.96807752596</v>
      </c>
      <c r="CA37" s="68">
        <f>Capex_W!CA88+Capex_W!CA90</f>
        <v>725536.96807752596</v>
      </c>
      <c r="CB37" s="68">
        <f>Capex_W!CB88+Capex_W!CB90</f>
        <v>725536.96807752596</v>
      </c>
      <c r="CC37" s="68">
        <f>Capex_W!CC88+Capex_W!CC90</f>
        <v>725536.96807752596</v>
      </c>
      <c r="CD37" s="68">
        <f>Capex_W!CD88+Capex_W!CD90</f>
        <v>725536.96807752596</v>
      </c>
      <c r="CE37" s="68">
        <f>Capex_W!CE88+Capex_W!CE90</f>
        <v>725536.96807752596</v>
      </c>
      <c r="CF37" s="68">
        <f>Capex_W!CF88+Capex_W!CF90</f>
        <v>725536.96807752596</v>
      </c>
      <c r="CG37" s="68">
        <f>Capex_W!CG88+Capex_W!CG90</f>
        <v>725536.96807752596</v>
      </c>
      <c r="CH37" s="68">
        <f>Capex_W!CH88+Capex_W!CH90</f>
        <v>725536.96807752596</v>
      </c>
      <c r="CI37" s="68">
        <f>Capex_W!CI88+Capex_W!CI90</f>
        <v>725536.96807752596</v>
      </c>
      <c r="CJ37" s="69">
        <f>Capex_W!CJ88+Capex_W!CJ90</f>
        <v>725536.96807752596</v>
      </c>
      <c r="CK37" s="68">
        <f>Capex_W!CK88+Capex_W!CK90</f>
        <v>725536.96807752596</v>
      </c>
      <c r="CL37" s="68">
        <f>Capex_W!CL88+Capex_W!CL90</f>
        <v>725536.96807752596</v>
      </c>
      <c r="CM37" s="68">
        <f>Capex_W!CM88+Capex_W!CM90</f>
        <v>725536.96807752596</v>
      </c>
      <c r="CN37" s="68">
        <f>Capex_W!CN88+Capex_W!CN90</f>
        <v>725536.96807752596</v>
      </c>
      <c r="CO37" s="68">
        <f>Capex_W!CO88+Capex_W!CO90</f>
        <v>725536.96807752596</v>
      </c>
      <c r="CP37" s="68">
        <f>Capex_W!CP88+Capex_W!CP90</f>
        <v>725536.96807752596</v>
      </c>
      <c r="CQ37" s="68">
        <f>Capex_W!CQ88+Capex_W!CQ90</f>
        <v>725536.96807752596</v>
      </c>
      <c r="CR37" s="68">
        <f>Capex_W!CR88+Capex_W!CR90</f>
        <v>725536.96807752596</v>
      </c>
      <c r="CS37" s="68">
        <f>Capex_W!CS88+Capex_W!CS90</f>
        <v>725536.96807752596</v>
      </c>
      <c r="CT37" s="68">
        <f>Capex_W!CT88+Capex_W!CT90</f>
        <v>725536.96807752596</v>
      </c>
      <c r="CU37" s="68">
        <f>Capex_W!CU88+Capex_W!CU90</f>
        <v>725536.96807752596</v>
      </c>
      <c r="CV37" s="69">
        <f>Capex_W!CV88+Capex_W!CV90</f>
        <v>725536.96807752596</v>
      </c>
      <c r="CW37" s="68">
        <f>Capex_W!CW88+Capex_W!CW90</f>
        <v>725536.96807752596</v>
      </c>
      <c r="CX37" s="68">
        <f>Capex_W!CX88+Capex_W!CX90</f>
        <v>725536.96807752596</v>
      </c>
      <c r="CY37" s="68">
        <f>Capex_W!CY88+Capex_W!CY90</f>
        <v>725536.96807752596</v>
      </c>
      <c r="CZ37" s="68">
        <f>Capex_W!CZ88+Capex_W!CZ90</f>
        <v>725536.96807752596</v>
      </c>
      <c r="DA37" s="68">
        <f>Capex_W!DA88+Capex_W!DA90</f>
        <v>725536.96807752596</v>
      </c>
      <c r="DB37" s="68">
        <f>Capex_W!DB88+Capex_W!DB90</f>
        <v>725536.96807752596</v>
      </c>
      <c r="DC37" s="68">
        <f>Capex_W!DC88+Capex_W!DC90</f>
        <v>725536.96807752596</v>
      </c>
      <c r="DD37" s="68">
        <f>Capex_W!DD88+Capex_W!DD90</f>
        <v>725536.96807752596</v>
      </c>
      <c r="DE37" s="68">
        <f>Capex_W!DE88+Capex_W!DE90</f>
        <v>725536.96807752596</v>
      </c>
      <c r="DF37" s="68">
        <f>Capex_W!DF88+Capex_W!DF90</f>
        <v>725536.96807752596</v>
      </c>
      <c r="DG37" s="68">
        <f>Capex_W!DG88+Capex_W!DG90</f>
        <v>725536.96807752596</v>
      </c>
      <c r="DH37" s="69">
        <f>Capex_W!DH88+Capex_W!DH90</f>
        <v>725536.96807752596</v>
      </c>
      <c r="DI37" s="68">
        <f>Capex_W!DI88+Capex_W!DI90</f>
        <v>725536.96807752596</v>
      </c>
      <c r="DJ37" s="68">
        <f>Capex_W!DJ88+Capex_W!DJ90</f>
        <v>725536.96807752596</v>
      </c>
      <c r="DK37" s="68">
        <f>Capex_W!DK88+Capex_W!DK90</f>
        <v>725536.96807752596</v>
      </c>
      <c r="DL37" s="68">
        <f>Capex_W!DL88+Capex_W!DL90</f>
        <v>725536.96807752596</v>
      </c>
      <c r="DM37" s="68">
        <f>Capex_W!DM88+Capex_W!DM90</f>
        <v>725536.96807752596</v>
      </c>
      <c r="DN37" s="68">
        <f>Capex_W!DN88+Capex_W!DN90</f>
        <v>725536.96807752596</v>
      </c>
      <c r="DO37" s="68">
        <f>Capex_W!DO88+Capex_W!DO90</f>
        <v>725536.96807752596</v>
      </c>
      <c r="DP37" s="68">
        <f>Capex_W!DP88+Capex_W!DP90</f>
        <v>725536.96807752596</v>
      </c>
      <c r="DQ37" s="68">
        <f>Capex_W!DQ88+Capex_W!DQ90</f>
        <v>725536.96807752596</v>
      </c>
      <c r="DR37" s="68">
        <f>Capex_W!DR88+Capex_W!DR90</f>
        <v>725536.96807752596</v>
      </c>
      <c r="DS37" s="68">
        <f>Capex_W!DS88+Capex_W!DS90</f>
        <v>725536.96807752596</v>
      </c>
      <c r="DT37" s="285">
        <f>Capex_W!DT88+Capex_W!DT90</f>
        <v>725536.96807752596</v>
      </c>
      <c r="DU37" s="71">
        <f t="shared" ref="DU37:ED42" si="26">SUMIF($E$22:$DT$22,DU$24,$E37:$DT37)</f>
        <v>249154.2314270701</v>
      </c>
      <c r="DV37" s="71">
        <f t="shared" si="26"/>
        <v>710799.92051784974</v>
      </c>
      <c r="DW37" s="71">
        <f t="shared" si="26"/>
        <v>725536.96807752596</v>
      </c>
      <c r="DX37" s="71">
        <f t="shared" si="26"/>
        <v>725536.96807752596</v>
      </c>
      <c r="DY37" s="71">
        <f t="shared" si="26"/>
        <v>725536.96807752596</v>
      </c>
      <c r="DZ37" s="71">
        <f t="shared" si="26"/>
        <v>725536.96807752596</v>
      </c>
      <c r="EA37" s="71">
        <f t="shared" si="26"/>
        <v>725536.96807752596</v>
      </c>
      <c r="EB37" s="71">
        <f t="shared" si="26"/>
        <v>725536.96807752596</v>
      </c>
      <c r="EC37" s="71">
        <f t="shared" si="26"/>
        <v>725536.96807752596</v>
      </c>
      <c r="ED37" s="72">
        <f t="shared" si="26"/>
        <v>725536.96807752596</v>
      </c>
    </row>
    <row r="38" spans="2:134">
      <c r="B38" s="281" t="s">
        <v>64</v>
      </c>
      <c r="C38" s="73"/>
      <c r="D38" s="73"/>
      <c r="E38" s="68">
        <f>Capex_W!E89+Capex_W!E91</f>
        <v>0</v>
      </c>
      <c r="F38" s="68">
        <f>Capex_W!F89+Capex_W!F91</f>
        <v>0</v>
      </c>
      <c r="G38" s="68">
        <f>Capex_W!G89+Capex_W!G91</f>
        <v>0</v>
      </c>
      <c r="H38" s="68">
        <f>Capex_W!H89+Capex_W!H91</f>
        <v>0</v>
      </c>
      <c r="I38" s="68">
        <f>Capex_W!I89+Capex_W!I91</f>
        <v>0</v>
      </c>
      <c r="J38" s="68">
        <f>Capex_W!J89+Capex_W!J91</f>
        <v>0</v>
      </c>
      <c r="K38" s="68">
        <f>Capex_W!K89+Capex_W!K91</f>
        <v>0</v>
      </c>
      <c r="L38" s="68">
        <f>Capex_W!L89+Capex_W!L91</f>
        <v>0</v>
      </c>
      <c r="M38" s="68">
        <f>Capex_W!M89+Capex_W!M91</f>
        <v>0</v>
      </c>
      <c r="N38" s="68">
        <f>Capex_W!N89+Capex_W!N91</f>
        <v>0</v>
      </c>
      <c r="O38" s="68">
        <f>Capex_W!O89+Capex_W!O91</f>
        <v>0</v>
      </c>
      <c r="P38" s="69">
        <f>Capex_W!P89+Capex_W!P91</f>
        <v>0</v>
      </c>
      <c r="Q38" s="68">
        <f>Capex_W!Q89+Capex_W!Q91</f>
        <v>0</v>
      </c>
      <c r="R38" s="68">
        <f>Capex_W!R89+Capex_W!R91</f>
        <v>0</v>
      </c>
      <c r="S38" s="68">
        <f>Capex_W!S89+Capex_W!S91</f>
        <v>0</v>
      </c>
      <c r="T38" s="68">
        <f>Capex_W!T89+Capex_W!T91</f>
        <v>0</v>
      </c>
      <c r="U38" s="68">
        <f>Capex_W!U89+Capex_W!U91</f>
        <v>0</v>
      </c>
      <c r="V38" s="68">
        <f>Capex_W!V89+Capex_W!V91</f>
        <v>0</v>
      </c>
      <c r="W38" s="68">
        <f>Capex_W!W89+Capex_W!W91</f>
        <v>0</v>
      </c>
      <c r="X38" s="68">
        <f>Capex_W!X89+Capex_W!X91</f>
        <v>0</v>
      </c>
      <c r="Y38" s="68">
        <f>Capex_W!Y89+Capex_W!Y91</f>
        <v>0</v>
      </c>
      <c r="Z38" s="68">
        <f>Capex_W!Z89+Capex_W!Z91</f>
        <v>0</v>
      </c>
      <c r="AA38" s="68">
        <f>Capex_W!AA89+Capex_W!AA91</f>
        <v>0</v>
      </c>
      <c r="AB38" s="69">
        <f>Capex_W!AB89+Capex_W!AB91</f>
        <v>0</v>
      </c>
      <c r="AC38" s="68">
        <f>Capex_W!AC89+Capex_W!AC91</f>
        <v>0</v>
      </c>
      <c r="AD38" s="68">
        <f>Capex_W!AD89+Capex_W!AD91</f>
        <v>0</v>
      </c>
      <c r="AE38" s="68">
        <f>Capex_W!AE89+Capex_W!AE91</f>
        <v>0</v>
      </c>
      <c r="AF38" s="68">
        <f>Capex_W!AF89+Capex_W!AF91</f>
        <v>0</v>
      </c>
      <c r="AG38" s="68">
        <f>Capex_W!AG89+Capex_W!AG91</f>
        <v>0</v>
      </c>
      <c r="AH38" s="68">
        <f>Capex_W!AH89+Capex_W!AH91</f>
        <v>0</v>
      </c>
      <c r="AI38" s="68">
        <f>Capex_W!AI89+Capex_W!AI91</f>
        <v>0</v>
      </c>
      <c r="AJ38" s="68">
        <f>Capex_W!AJ89+Capex_W!AJ91</f>
        <v>0</v>
      </c>
      <c r="AK38" s="68">
        <f>Capex_W!AK89+Capex_W!AK91</f>
        <v>0</v>
      </c>
      <c r="AL38" s="68">
        <f>Capex_W!AL89+Capex_W!AL91</f>
        <v>0</v>
      </c>
      <c r="AM38" s="68">
        <f>Capex_W!AM89+Capex_W!AM91</f>
        <v>0</v>
      </c>
      <c r="AN38" s="69">
        <f>Capex_W!AN89+Capex_W!AN91</f>
        <v>0</v>
      </c>
      <c r="AO38" s="68">
        <f>Capex_W!AO89+Capex_W!AO91</f>
        <v>0</v>
      </c>
      <c r="AP38" s="68">
        <f>Capex_W!AP89+Capex_W!AP91</f>
        <v>0</v>
      </c>
      <c r="AQ38" s="68">
        <f>Capex_W!AQ89+Capex_W!AQ91</f>
        <v>0</v>
      </c>
      <c r="AR38" s="68">
        <f>Capex_W!AR89+Capex_W!AR91</f>
        <v>0</v>
      </c>
      <c r="AS38" s="68">
        <f>Capex_W!AS89+Capex_W!AS91</f>
        <v>0</v>
      </c>
      <c r="AT38" s="68">
        <f>Capex_W!AT89+Capex_W!AT91</f>
        <v>0</v>
      </c>
      <c r="AU38" s="68">
        <f>Capex_W!AU89+Capex_W!AU91</f>
        <v>0</v>
      </c>
      <c r="AV38" s="68">
        <f>Capex_W!AV89+Capex_W!AV91</f>
        <v>0</v>
      </c>
      <c r="AW38" s="68">
        <f>Capex_W!AW89+Capex_W!AW91</f>
        <v>0</v>
      </c>
      <c r="AX38" s="68">
        <f>Capex_W!AX89+Capex_W!AX91</f>
        <v>0</v>
      </c>
      <c r="AY38" s="68">
        <f>Capex_W!AY89+Capex_W!AY91</f>
        <v>0</v>
      </c>
      <c r="AZ38" s="69">
        <f>Capex_W!AZ89+Capex_W!AZ91</f>
        <v>0</v>
      </c>
      <c r="BA38" s="68">
        <f>Capex_W!BA89+Capex_W!BA91</f>
        <v>0</v>
      </c>
      <c r="BB38" s="68">
        <f>Capex_W!BB89+Capex_W!BB91</f>
        <v>0</v>
      </c>
      <c r="BC38" s="68">
        <f>Capex_W!BC89+Capex_W!BC91</f>
        <v>0</v>
      </c>
      <c r="BD38" s="68">
        <f>Capex_W!BD89+Capex_W!BD91</f>
        <v>0</v>
      </c>
      <c r="BE38" s="68">
        <f>Capex_W!BE89+Capex_W!BE91</f>
        <v>0</v>
      </c>
      <c r="BF38" s="68">
        <f>Capex_W!BF89+Capex_W!BF91</f>
        <v>0</v>
      </c>
      <c r="BG38" s="68">
        <f>Capex_W!BG89+Capex_W!BG91</f>
        <v>0</v>
      </c>
      <c r="BH38" s="68">
        <f>Capex_W!BH89+Capex_W!BH91</f>
        <v>0</v>
      </c>
      <c r="BI38" s="68">
        <f>Capex_W!BI89+Capex_W!BI91</f>
        <v>0</v>
      </c>
      <c r="BJ38" s="68">
        <f>Capex_W!BJ89+Capex_W!BJ91</f>
        <v>0</v>
      </c>
      <c r="BK38" s="68">
        <f>Capex_W!BK89+Capex_W!BK91</f>
        <v>0</v>
      </c>
      <c r="BL38" s="69">
        <f>Capex_W!BL89+Capex_W!BL91</f>
        <v>0</v>
      </c>
      <c r="BM38" s="68">
        <f>Capex_W!BM89+Capex_W!BM91</f>
        <v>0</v>
      </c>
      <c r="BN38" s="68">
        <f>Capex_W!BN89+Capex_W!BN91</f>
        <v>0</v>
      </c>
      <c r="BO38" s="68">
        <f>Capex_W!BO89+Capex_W!BO91</f>
        <v>0</v>
      </c>
      <c r="BP38" s="68">
        <f>Capex_W!BP89+Capex_W!BP91</f>
        <v>0</v>
      </c>
      <c r="BQ38" s="68">
        <f>Capex_W!BQ89+Capex_W!BQ91</f>
        <v>0</v>
      </c>
      <c r="BR38" s="68">
        <f>Capex_W!BR89+Capex_W!BR91</f>
        <v>0</v>
      </c>
      <c r="BS38" s="68">
        <f>Capex_W!BS89+Capex_W!BS91</f>
        <v>0</v>
      </c>
      <c r="BT38" s="68">
        <f>Capex_W!BT89+Capex_W!BT91</f>
        <v>0</v>
      </c>
      <c r="BU38" s="68">
        <f>Capex_W!BU89+Capex_W!BU91</f>
        <v>0</v>
      </c>
      <c r="BV38" s="68">
        <f>Capex_W!BV89+Capex_W!BV91</f>
        <v>0</v>
      </c>
      <c r="BW38" s="68">
        <f>Capex_W!BW89+Capex_W!BW91</f>
        <v>0</v>
      </c>
      <c r="BX38" s="69">
        <f>Capex_W!BX89+Capex_W!BX91</f>
        <v>0</v>
      </c>
      <c r="BY38" s="68">
        <f>Capex_W!BY89+Capex_W!BY91</f>
        <v>0</v>
      </c>
      <c r="BZ38" s="68">
        <f>Capex_W!BZ89+Capex_W!BZ91</f>
        <v>0</v>
      </c>
      <c r="CA38" s="68">
        <f>Capex_W!CA89+Capex_W!CA91</f>
        <v>0</v>
      </c>
      <c r="CB38" s="68">
        <f>Capex_W!CB89+Capex_W!CB91</f>
        <v>0</v>
      </c>
      <c r="CC38" s="68">
        <f>Capex_W!CC89+Capex_W!CC91</f>
        <v>0</v>
      </c>
      <c r="CD38" s="68">
        <f>Capex_W!CD89+Capex_W!CD91</f>
        <v>0</v>
      </c>
      <c r="CE38" s="68">
        <f>Capex_W!CE89+Capex_W!CE91</f>
        <v>0</v>
      </c>
      <c r="CF38" s="68">
        <f>Capex_W!CF89+Capex_W!CF91</f>
        <v>0</v>
      </c>
      <c r="CG38" s="68">
        <f>Capex_W!CG89+Capex_W!CG91</f>
        <v>0</v>
      </c>
      <c r="CH38" s="68">
        <f>Capex_W!CH89+Capex_W!CH91</f>
        <v>0</v>
      </c>
      <c r="CI38" s="68">
        <f>Capex_W!CI89+Capex_W!CI91</f>
        <v>0</v>
      </c>
      <c r="CJ38" s="69">
        <f>Capex_W!CJ89+Capex_W!CJ91</f>
        <v>0</v>
      </c>
      <c r="CK38" s="68">
        <f>Capex_W!CK89+Capex_W!CK91</f>
        <v>0</v>
      </c>
      <c r="CL38" s="68">
        <f>Capex_W!CL89+Capex_W!CL91</f>
        <v>0</v>
      </c>
      <c r="CM38" s="68">
        <f>Capex_W!CM89+Capex_W!CM91</f>
        <v>0</v>
      </c>
      <c r="CN38" s="68">
        <f>Capex_W!CN89+Capex_W!CN91</f>
        <v>0</v>
      </c>
      <c r="CO38" s="68">
        <f>Capex_W!CO89+Capex_W!CO91</f>
        <v>0</v>
      </c>
      <c r="CP38" s="68">
        <f>Capex_W!CP89+Capex_W!CP91</f>
        <v>0</v>
      </c>
      <c r="CQ38" s="68">
        <f>Capex_W!CQ89+Capex_W!CQ91</f>
        <v>0</v>
      </c>
      <c r="CR38" s="68">
        <f>Capex_W!CR89+Capex_W!CR91</f>
        <v>0</v>
      </c>
      <c r="CS38" s="68">
        <f>Capex_W!CS89+Capex_W!CS91</f>
        <v>0</v>
      </c>
      <c r="CT38" s="68">
        <f>Capex_W!CT89+Capex_W!CT91</f>
        <v>0</v>
      </c>
      <c r="CU38" s="68">
        <f>Capex_W!CU89+Capex_W!CU91</f>
        <v>0</v>
      </c>
      <c r="CV38" s="69">
        <f>Capex_W!CV89+Capex_W!CV91</f>
        <v>0</v>
      </c>
      <c r="CW38" s="68">
        <f>Capex_W!CW89+Capex_W!CW91</f>
        <v>0</v>
      </c>
      <c r="CX38" s="68">
        <f>Capex_W!CX89+Capex_W!CX91</f>
        <v>0</v>
      </c>
      <c r="CY38" s="68">
        <f>Capex_W!CY89+Capex_W!CY91</f>
        <v>0</v>
      </c>
      <c r="CZ38" s="68">
        <f>Capex_W!CZ89+Capex_W!CZ91</f>
        <v>0</v>
      </c>
      <c r="DA38" s="68">
        <f>Capex_W!DA89+Capex_W!DA91</f>
        <v>0</v>
      </c>
      <c r="DB38" s="68">
        <f>Capex_W!DB89+Capex_W!DB91</f>
        <v>0</v>
      </c>
      <c r="DC38" s="68">
        <f>Capex_W!DC89+Capex_W!DC91</f>
        <v>0</v>
      </c>
      <c r="DD38" s="68">
        <f>Capex_W!DD89+Capex_W!DD91</f>
        <v>0</v>
      </c>
      <c r="DE38" s="68">
        <f>Capex_W!DE89+Capex_W!DE91</f>
        <v>0</v>
      </c>
      <c r="DF38" s="68">
        <f>Capex_W!DF89+Capex_W!DF91</f>
        <v>0</v>
      </c>
      <c r="DG38" s="68">
        <f>Capex_W!DG89+Capex_W!DG91</f>
        <v>0</v>
      </c>
      <c r="DH38" s="69">
        <f>Capex_W!DH89+Capex_W!DH91</f>
        <v>0</v>
      </c>
      <c r="DI38" s="68">
        <f>Capex_W!DI89+Capex_W!DI91</f>
        <v>0</v>
      </c>
      <c r="DJ38" s="68">
        <f>Capex_W!DJ89+Capex_W!DJ91</f>
        <v>0</v>
      </c>
      <c r="DK38" s="68">
        <f>Capex_W!DK89+Capex_W!DK91</f>
        <v>0</v>
      </c>
      <c r="DL38" s="68">
        <f>Capex_W!DL89+Capex_W!DL91</f>
        <v>0</v>
      </c>
      <c r="DM38" s="68">
        <f>Capex_W!DM89+Capex_W!DM91</f>
        <v>0</v>
      </c>
      <c r="DN38" s="68">
        <f>Capex_W!DN89+Capex_W!DN91</f>
        <v>0</v>
      </c>
      <c r="DO38" s="68">
        <f>Capex_W!DO89+Capex_W!DO91</f>
        <v>0</v>
      </c>
      <c r="DP38" s="68">
        <f>Capex_W!DP89+Capex_W!DP91</f>
        <v>0</v>
      </c>
      <c r="DQ38" s="68">
        <f>Capex_W!DQ89+Capex_W!DQ91</f>
        <v>0</v>
      </c>
      <c r="DR38" s="68">
        <f>Capex_W!DR89+Capex_W!DR91</f>
        <v>0</v>
      </c>
      <c r="DS38" s="68">
        <f>Capex_W!DS89+Capex_W!DS91</f>
        <v>0</v>
      </c>
      <c r="DT38" s="285">
        <f>Capex_W!DT89+Capex_W!DT91</f>
        <v>0</v>
      </c>
      <c r="DU38" s="71">
        <f t="shared" si="26"/>
        <v>0</v>
      </c>
      <c r="DV38" s="71">
        <f t="shared" si="26"/>
        <v>0</v>
      </c>
      <c r="DW38" s="71">
        <f t="shared" si="26"/>
        <v>0</v>
      </c>
      <c r="DX38" s="71">
        <f t="shared" si="26"/>
        <v>0</v>
      </c>
      <c r="DY38" s="71">
        <f t="shared" si="26"/>
        <v>0</v>
      </c>
      <c r="DZ38" s="71">
        <f t="shared" si="26"/>
        <v>0</v>
      </c>
      <c r="EA38" s="71">
        <f t="shared" si="26"/>
        <v>0</v>
      </c>
      <c r="EB38" s="71">
        <f t="shared" si="26"/>
        <v>0</v>
      </c>
      <c r="EC38" s="71">
        <f t="shared" si="26"/>
        <v>0</v>
      </c>
      <c r="ED38" s="72">
        <f t="shared" si="26"/>
        <v>0</v>
      </c>
    </row>
    <row r="39" spans="2:134">
      <c r="B39" s="281" t="s">
        <v>65</v>
      </c>
      <c r="C39" s="73"/>
      <c r="D39" s="73"/>
      <c r="E39" s="68">
        <f>Capex_W!E92</f>
        <v>0</v>
      </c>
      <c r="F39" s="68">
        <f>Capex_W!F92</f>
        <v>0</v>
      </c>
      <c r="G39" s="68">
        <f>Capex_W!G92</f>
        <v>0</v>
      </c>
      <c r="H39" s="68">
        <f>Capex_W!H92</f>
        <v>0</v>
      </c>
      <c r="I39" s="68">
        <f>Capex_W!I92</f>
        <v>0</v>
      </c>
      <c r="J39" s="68">
        <f>Capex_W!J92</f>
        <v>0</v>
      </c>
      <c r="K39" s="68">
        <f>Capex_W!K92</f>
        <v>0</v>
      </c>
      <c r="L39" s="68">
        <f>Capex_W!L92</f>
        <v>1908.2088000000003</v>
      </c>
      <c r="M39" s="68">
        <f>Capex_W!M92</f>
        <v>3816.4176000000007</v>
      </c>
      <c r="N39" s="68">
        <f>Capex_W!N92</f>
        <v>5724.626400000001</v>
      </c>
      <c r="O39" s="68">
        <f>Capex_W!O92</f>
        <v>7632.8352000000014</v>
      </c>
      <c r="P39" s="69">
        <f>Capex_W!P92</f>
        <v>9541.0440000000017</v>
      </c>
      <c r="Q39" s="68">
        <f>Capex_W!Q92</f>
        <v>10932.446250000001</v>
      </c>
      <c r="R39" s="68">
        <f>Capex_W!R92</f>
        <v>12323.8485</v>
      </c>
      <c r="S39" s="68">
        <f>Capex_W!S92</f>
        <v>13715.250749999999</v>
      </c>
      <c r="T39" s="68">
        <f>Capex_W!T92</f>
        <v>15106.652999999998</v>
      </c>
      <c r="U39" s="68">
        <f>Capex_W!U92</f>
        <v>16498.055249999998</v>
      </c>
      <c r="V39" s="68">
        <f>Capex_W!V92</f>
        <v>17889.457499999997</v>
      </c>
      <c r="W39" s="68">
        <f>Capex_W!W92</f>
        <v>19280.859749999996</v>
      </c>
      <c r="X39" s="68">
        <f>Capex_W!X92</f>
        <v>20672.261999999995</v>
      </c>
      <c r="Y39" s="68">
        <f>Capex_W!Y92</f>
        <v>22063.664249999994</v>
      </c>
      <c r="Z39" s="68">
        <f>Capex_W!Z92</f>
        <v>23455.066499999994</v>
      </c>
      <c r="AA39" s="68">
        <f>Capex_W!AA92</f>
        <v>24846.468749999993</v>
      </c>
      <c r="AB39" s="69">
        <f>Capex_W!AB92</f>
        <v>26237.870999999992</v>
      </c>
      <c r="AC39" s="68">
        <f>Capex_W!AC92</f>
        <v>26834.186249999992</v>
      </c>
      <c r="AD39" s="68">
        <f>Capex_W!AD92</f>
        <v>27430.501499999991</v>
      </c>
      <c r="AE39" s="68">
        <f>Capex_W!AE92</f>
        <v>28026.816749999991</v>
      </c>
      <c r="AF39" s="68">
        <f>Capex_W!AF92</f>
        <v>28623.131999999991</v>
      </c>
      <c r="AG39" s="68">
        <f>Capex_W!AG92</f>
        <v>29219.44724999999</v>
      </c>
      <c r="AH39" s="68">
        <f>Capex_W!AH92</f>
        <v>29815.76249999999</v>
      </c>
      <c r="AI39" s="68">
        <f>Capex_W!AI92</f>
        <v>30412.077749999989</v>
      </c>
      <c r="AJ39" s="68">
        <f>Capex_W!AJ92</f>
        <v>31008.392999999989</v>
      </c>
      <c r="AK39" s="68">
        <f>Capex_W!AK92</f>
        <v>31604.708249999989</v>
      </c>
      <c r="AL39" s="68">
        <f>Capex_W!AL92</f>
        <v>32201.023499999988</v>
      </c>
      <c r="AM39" s="68">
        <f>Capex_W!AM92</f>
        <v>32797.338749999988</v>
      </c>
      <c r="AN39" s="69">
        <f>Capex_W!AN92</f>
        <v>33393.653999999988</v>
      </c>
      <c r="AO39" s="68">
        <f>Capex_W!AO92</f>
        <v>33393.653999999988</v>
      </c>
      <c r="AP39" s="68">
        <f>Capex_W!AP92</f>
        <v>33393.653999999988</v>
      </c>
      <c r="AQ39" s="68">
        <f>Capex_W!AQ92</f>
        <v>33393.653999999988</v>
      </c>
      <c r="AR39" s="68">
        <f>Capex_W!AR92</f>
        <v>33393.653999999988</v>
      </c>
      <c r="AS39" s="68">
        <f>Capex_W!AS92</f>
        <v>33393.653999999988</v>
      </c>
      <c r="AT39" s="68">
        <f>Capex_W!AT92</f>
        <v>33393.653999999988</v>
      </c>
      <c r="AU39" s="68">
        <f>Capex_W!AU92</f>
        <v>33393.653999999988</v>
      </c>
      <c r="AV39" s="68">
        <f>Capex_W!AV92</f>
        <v>33393.653999999988</v>
      </c>
      <c r="AW39" s="68">
        <f>Capex_W!AW92</f>
        <v>33393.653999999988</v>
      </c>
      <c r="AX39" s="68">
        <f>Capex_W!AX92</f>
        <v>33393.653999999988</v>
      </c>
      <c r="AY39" s="68">
        <f>Capex_W!AY92</f>
        <v>33393.653999999988</v>
      </c>
      <c r="AZ39" s="69">
        <f>Capex_W!AZ92</f>
        <v>33393.653999999988</v>
      </c>
      <c r="BA39" s="68">
        <f>Capex_W!BA92</f>
        <v>33393.653999999988</v>
      </c>
      <c r="BB39" s="68">
        <f>Capex_W!BB92</f>
        <v>33393.653999999988</v>
      </c>
      <c r="BC39" s="68">
        <f>Capex_W!BC92</f>
        <v>33393.653999999988</v>
      </c>
      <c r="BD39" s="68">
        <f>Capex_W!BD92</f>
        <v>33393.653999999988</v>
      </c>
      <c r="BE39" s="68">
        <f>Capex_W!BE92</f>
        <v>33393.653999999988</v>
      </c>
      <c r="BF39" s="68">
        <f>Capex_W!BF92</f>
        <v>33393.653999999988</v>
      </c>
      <c r="BG39" s="68">
        <f>Capex_W!BG92</f>
        <v>33393.653999999988</v>
      </c>
      <c r="BH39" s="68">
        <f>Capex_W!BH92</f>
        <v>33393.653999999988</v>
      </c>
      <c r="BI39" s="68">
        <f>Capex_W!BI92</f>
        <v>33393.653999999988</v>
      </c>
      <c r="BJ39" s="68">
        <f>Capex_W!BJ92</f>
        <v>33393.653999999988</v>
      </c>
      <c r="BK39" s="68">
        <f>Capex_W!BK92</f>
        <v>33393.653999999988</v>
      </c>
      <c r="BL39" s="69">
        <f>Capex_W!BL92</f>
        <v>33393.653999999988</v>
      </c>
      <c r="BM39" s="68">
        <f>Capex_W!BM92</f>
        <v>33393.653999999988</v>
      </c>
      <c r="BN39" s="68">
        <f>Capex_W!BN92</f>
        <v>33393.653999999988</v>
      </c>
      <c r="BO39" s="68">
        <f>Capex_W!BO92</f>
        <v>33393.653999999988</v>
      </c>
      <c r="BP39" s="68">
        <f>Capex_W!BP92</f>
        <v>33393.653999999988</v>
      </c>
      <c r="BQ39" s="68">
        <f>Capex_W!BQ92</f>
        <v>33393.653999999988</v>
      </c>
      <c r="BR39" s="68">
        <f>Capex_W!BR92</f>
        <v>33393.653999999988</v>
      </c>
      <c r="BS39" s="68">
        <f>Capex_W!BS92</f>
        <v>33393.653999999988</v>
      </c>
      <c r="BT39" s="68">
        <f>Capex_W!BT92</f>
        <v>33393.653999999988</v>
      </c>
      <c r="BU39" s="68">
        <f>Capex_W!BU92</f>
        <v>33393.653999999988</v>
      </c>
      <c r="BV39" s="68">
        <f>Capex_W!BV92</f>
        <v>33393.653999999988</v>
      </c>
      <c r="BW39" s="68">
        <f>Capex_W!BW92</f>
        <v>33393.653999999988</v>
      </c>
      <c r="BX39" s="69">
        <f>Capex_W!BX92</f>
        <v>33393.653999999988</v>
      </c>
      <c r="BY39" s="68">
        <f>Capex_W!BY92</f>
        <v>33393.653999999988</v>
      </c>
      <c r="BZ39" s="68">
        <f>Capex_W!BZ92</f>
        <v>33393.653999999988</v>
      </c>
      <c r="CA39" s="68">
        <f>Capex_W!CA92</f>
        <v>33393.653999999988</v>
      </c>
      <c r="CB39" s="68">
        <f>Capex_W!CB92</f>
        <v>33393.653999999988</v>
      </c>
      <c r="CC39" s="68">
        <f>Capex_W!CC92</f>
        <v>33393.653999999988</v>
      </c>
      <c r="CD39" s="68">
        <f>Capex_W!CD92</f>
        <v>33393.653999999988</v>
      </c>
      <c r="CE39" s="68">
        <f>Capex_W!CE92</f>
        <v>33393.653999999988</v>
      </c>
      <c r="CF39" s="68">
        <f>Capex_W!CF92</f>
        <v>33393.653999999988</v>
      </c>
      <c r="CG39" s="68">
        <f>Capex_W!CG92</f>
        <v>33393.653999999988</v>
      </c>
      <c r="CH39" s="68">
        <f>Capex_W!CH92</f>
        <v>33393.653999999988</v>
      </c>
      <c r="CI39" s="68">
        <f>Capex_W!CI92</f>
        <v>33393.653999999988</v>
      </c>
      <c r="CJ39" s="69">
        <f>Capex_W!CJ92</f>
        <v>33393.653999999988</v>
      </c>
      <c r="CK39" s="68">
        <f>Capex_W!CK92</f>
        <v>33393.653999999988</v>
      </c>
      <c r="CL39" s="68">
        <f>Capex_W!CL92</f>
        <v>33393.653999999988</v>
      </c>
      <c r="CM39" s="68">
        <f>Capex_W!CM92</f>
        <v>33393.653999999988</v>
      </c>
      <c r="CN39" s="68">
        <f>Capex_W!CN92</f>
        <v>33393.653999999988</v>
      </c>
      <c r="CO39" s="68">
        <f>Capex_W!CO92</f>
        <v>33393.653999999988</v>
      </c>
      <c r="CP39" s="68">
        <f>Capex_W!CP92</f>
        <v>33393.653999999988</v>
      </c>
      <c r="CQ39" s="68">
        <f>Capex_W!CQ92</f>
        <v>33393.653999999988</v>
      </c>
      <c r="CR39" s="68">
        <f>Capex_W!CR92</f>
        <v>33393.653999999988</v>
      </c>
      <c r="CS39" s="68">
        <f>Capex_W!CS92</f>
        <v>33393.653999999988</v>
      </c>
      <c r="CT39" s="68">
        <f>Capex_W!CT92</f>
        <v>33393.653999999988</v>
      </c>
      <c r="CU39" s="68">
        <f>Capex_W!CU92</f>
        <v>33393.653999999988</v>
      </c>
      <c r="CV39" s="69">
        <f>Capex_W!CV92</f>
        <v>33393.653999999988</v>
      </c>
      <c r="CW39" s="68">
        <f>Capex_W!CW92</f>
        <v>33393.653999999988</v>
      </c>
      <c r="CX39" s="68">
        <f>Capex_W!CX92</f>
        <v>33393.653999999988</v>
      </c>
      <c r="CY39" s="68">
        <f>Capex_W!CY92</f>
        <v>33393.653999999988</v>
      </c>
      <c r="CZ39" s="68">
        <f>Capex_W!CZ92</f>
        <v>33393.653999999988</v>
      </c>
      <c r="DA39" s="68">
        <f>Capex_W!DA92</f>
        <v>33393.653999999988</v>
      </c>
      <c r="DB39" s="68">
        <f>Capex_W!DB92</f>
        <v>33393.653999999988</v>
      </c>
      <c r="DC39" s="68">
        <f>Capex_W!DC92</f>
        <v>33393.653999999988</v>
      </c>
      <c r="DD39" s="68">
        <f>Capex_W!DD92</f>
        <v>33393.653999999988</v>
      </c>
      <c r="DE39" s="68">
        <f>Capex_W!DE92</f>
        <v>33393.653999999988</v>
      </c>
      <c r="DF39" s="68">
        <f>Capex_W!DF92</f>
        <v>33393.653999999988</v>
      </c>
      <c r="DG39" s="68">
        <f>Capex_W!DG92</f>
        <v>33393.653999999988</v>
      </c>
      <c r="DH39" s="69">
        <f>Capex_W!DH92</f>
        <v>33393.653999999988</v>
      </c>
      <c r="DI39" s="68">
        <f>Capex_W!DI92</f>
        <v>33393.653999999988</v>
      </c>
      <c r="DJ39" s="68">
        <f>Capex_W!DJ92</f>
        <v>33393.653999999988</v>
      </c>
      <c r="DK39" s="68">
        <f>Capex_W!DK92</f>
        <v>33393.653999999988</v>
      </c>
      <c r="DL39" s="68">
        <f>Capex_W!DL92</f>
        <v>33393.653999999988</v>
      </c>
      <c r="DM39" s="68">
        <f>Capex_W!DM92</f>
        <v>33393.653999999988</v>
      </c>
      <c r="DN39" s="68">
        <f>Capex_W!DN92</f>
        <v>33393.653999999988</v>
      </c>
      <c r="DO39" s="68">
        <f>Capex_W!DO92</f>
        <v>33393.653999999988</v>
      </c>
      <c r="DP39" s="68">
        <f>Capex_W!DP92</f>
        <v>33393.653999999988</v>
      </c>
      <c r="DQ39" s="68">
        <f>Capex_W!DQ92</f>
        <v>33393.653999999988</v>
      </c>
      <c r="DR39" s="68">
        <f>Capex_W!DR92</f>
        <v>33393.653999999988</v>
      </c>
      <c r="DS39" s="68">
        <f>Capex_W!DS92</f>
        <v>33393.653999999988</v>
      </c>
      <c r="DT39" s="285">
        <f>Capex_W!DT92</f>
        <v>33393.653999999988</v>
      </c>
      <c r="DU39" s="71">
        <f t="shared" si="26"/>
        <v>9541.0440000000017</v>
      </c>
      <c r="DV39" s="71">
        <f t="shared" si="26"/>
        <v>26237.870999999992</v>
      </c>
      <c r="DW39" s="71">
        <f t="shared" si="26"/>
        <v>33393.653999999988</v>
      </c>
      <c r="DX39" s="71">
        <f t="shared" si="26"/>
        <v>33393.653999999988</v>
      </c>
      <c r="DY39" s="71">
        <f t="shared" si="26"/>
        <v>33393.653999999988</v>
      </c>
      <c r="DZ39" s="71">
        <f t="shared" si="26"/>
        <v>33393.653999999988</v>
      </c>
      <c r="EA39" s="71">
        <f t="shared" si="26"/>
        <v>33393.653999999988</v>
      </c>
      <c r="EB39" s="71">
        <f t="shared" si="26"/>
        <v>33393.653999999988</v>
      </c>
      <c r="EC39" s="71">
        <f t="shared" si="26"/>
        <v>33393.653999999988</v>
      </c>
      <c r="ED39" s="72">
        <f t="shared" si="26"/>
        <v>33393.653999999988</v>
      </c>
    </row>
    <row r="40" spans="2:134">
      <c r="B40" s="286" t="s">
        <v>66</v>
      </c>
      <c r="C40" s="287"/>
      <c r="D40" s="287"/>
      <c r="E40" s="84">
        <f>-Capex_W!E109</f>
        <v>0</v>
      </c>
      <c r="F40" s="84">
        <f>-Capex_W!F109</f>
        <v>0</v>
      </c>
      <c r="G40" s="84">
        <f>-Capex_W!G109</f>
        <v>0</v>
      </c>
      <c r="H40" s="84">
        <f>-Capex_W!H109</f>
        <v>-242.01865689426876</v>
      </c>
      <c r="I40" s="84">
        <f>-Capex_W!I109</f>
        <v>-753.74117563595587</v>
      </c>
      <c r="J40" s="84">
        <f>-Capex_W!J109</f>
        <v>-1507.4823512719117</v>
      </c>
      <c r="K40" s="84">
        <f>-Capex_W!K109</f>
        <v>-2503.2421838021364</v>
      </c>
      <c r="L40" s="84">
        <f>-Capex_W!L109</f>
        <v>-3782.8783448464455</v>
      </c>
      <c r="M40" s="84">
        <f>-Capex_W!M109</f>
        <v>-5318.7056294516906</v>
      </c>
      <c r="N40" s="84">
        <f>-Capex_W!N109</f>
        <v>-7119.9524392689209</v>
      </c>
      <c r="O40" s="84">
        <f>-Capex_W!O109</f>
        <v>-9186.6187742981365</v>
      </c>
      <c r="P40" s="85">
        <f>-Capex_W!P109</f>
        <v>-11527.933036190387</v>
      </c>
      <c r="Q40" s="84">
        <f>-Capex_W!Q109</f>
        <v>-14201.23706950383</v>
      </c>
      <c r="R40" s="84">
        <f>-Capex_W!R109</f>
        <v>-17263.321038244925</v>
      </c>
      <c r="S40" s="84">
        <f>-Capex_W!S109</f>
        <v>-20671.592319408825</v>
      </c>
      <c r="T40" s="84">
        <f>-Capex_W!T109</f>
        <v>-24441.873453997148</v>
      </c>
      <c r="U40" s="84">
        <f>-Capex_W!U109</f>
        <v>-28602.559524013122</v>
      </c>
      <c r="V40" s="84">
        <f>-Capex_W!V109</f>
        <v>-33096.860365450288</v>
      </c>
      <c r="W40" s="84">
        <f>-Capex_W!W109</f>
        <v>-37953.171060311877</v>
      </c>
      <c r="X40" s="84">
        <f>-Capex_W!X109</f>
        <v>-43185.689149599501</v>
      </c>
      <c r="Y40" s="84">
        <f>-Capex_W!Y109</f>
        <v>-48751.822010308315</v>
      </c>
      <c r="Z40" s="84">
        <f>-Capex_W!Z109</f>
        <v>-54679.964724441554</v>
      </c>
      <c r="AA40" s="84">
        <f>-Capex_W!AA109</f>
        <v>-60970.117291999217</v>
      </c>
      <c r="AB40" s="85">
        <f>-Capex_W!AB109</f>
        <v>-67622.279712981297</v>
      </c>
      <c r="AC40" s="84">
        <f>-Capex_W!AC109</f>
        <v>-74413.815176127348</v>
      </c>
      <c r="AD40" s="84">
        <f>-Capex_W!AD109</f>
        <v>-81221.914951773404</v>
      </c>
      <c r="AE40" s="84">
        <f>-Capex_W!AE109</f>
        <v>-88046.579039919452</v>
      </c>
      <c r="AF40" s="84">
        <f>-Capex_W!AF109</f>
        <v>-94887.807440565506</v>
      </c>
      <c r="AG40" s="84">
        <f>-Capex_W!AG109</f>
        <v>-101745.60015371155</v>
      </c>
      <c r="AH40" s="84">
        <f>-Capex_W!AH109</f>
        <v>-108619.9571793576</v>
      </c>
      <c r="AI40" s="84">
        <f>-Capex_W!AI109</f>
        <v>-115510.87851750366</v>
      </c>
      <c r="AJ40" s="84">
        <f>-Capex_W!AJ109</f>
        <v>-122418.36416814971</v>
      </c>
      <c r="AK40" s="84">
        <f>-Capex_W!AK109</f>
        <v>-129342.41413129577</v>
      </c>
      <c r="AL40" s="84">
        <f>-Capex_W!AL109</f>
        <v>-136283.02840694183</v>
      </c>
      <c r="AM40" s="84">
        <f>-Capex_W!AM109</f>
        <v>-143240.20699508788</v>
      </c>
      <c r="AN40" s="85">
        <f>-Capex_W!AN109</f>
        <v>-150213.94989573394</v>
      </c>
      <c r="AO40" s="84">
        <f>-Capex_W!AO109</f>
        <v>-157187.69279638</v>
      </c>
      <c r="AP40" s="84">
        <f>-Capex_W!AP109</f>
        <v>-164161.43569702606</v>
      </c>
      <c r="AQ40" s="84">
        <f>-Capex_W!AQ109</f>
        <v>-171135.17859767211</v>
      </c>
      <c r="AR40" s="84">
        <f>-Capex_W!AR109</f>
        <v>-178108.92149831817</v>
      </c>
      <c r="AS40" s="84">
        <f>-Capex_W!AS109</f>
        <v>-185082.66439896423</v>
      </c>
      <c r="AT40" s="84">
        <f>-Capex_W!AT109</f>
        <v>-192056.40729961029</v>
      </c>
      <c r="AU40" s="84">
        <f>-Capex_W!AU109</f>
        <v>-199030.15020025635</v>
      </c>
      <c r="AV40" s="84">
        <f>-Capex_W!AV109</f>
        <v>-205950.8873009024</v>
      </c>
      <c r="AW40" s="84">
        <f>-Capex_W!AW109</f>
        <v>-212818.61860154846</v>
      </c>
      <c r="AX40" s="84">
        <f>-Capex_W!AX109</f>
        <v>-219633.3441021945</v>
      </c>
      <c r="AY40" s="84">
        <f>-Capex_W!AY109</f>
        <v>-226395.06380284057</v>
      </c>
      <c r="AZ40" s="85">
        <f>-Capex_W!AZ109</f>
        <v>-233103.77770348662</v>
      </c>
      <c r="BA40" s="84">
        <f>-Capex_W!BA109</f>
        <v>-239773.84154163266</v>
      </c>
      <c r="BB40" s="84">
        <f>-Capex_W!BB109</f>
        <v>-246405.2553172787</v>
      </c>
      <c r="BC40" s="84">
        <f>-Capex_W!BC109</f>
        <v>-252998.01903042477</v>
      </c>
      <c r="BD40" s="84">
        <f>-Capex_W!BD109</f>
        <v>-259552.13268107083</v>
      </c>
      <c r="BE40" s="84">
        <f>-Capex_W!BE109</f>
        <v>-266067.59626921685</v>
      </c>
      <c r="BF40" s="84">
        <f>-Capex_W!BF109</f>
        <v>-272544.40979486291</v>
      </c>
      <c r="BG40" s="84">
        <f>-Capex_W!BG109</f>
        <v>-278982.57325800898</v>
      </c>
      <c r="BH40" s="84">
        <f>-Capex_W!BH109</f>
        <v>-285382.08665865503</v>
      </c>
      <c r="BI40" s="84">
        <f>-Capex_W!BI109</f>
        <v>-291742.94999680109</v>
      </c>
      <c r="BJ40" s="84">
        <f>-Capex_W!BJ109</f>
        <v>-298065.16327244713</v>
      </c>
      <c r="BK40" s="84">
        <f>-Capex_W!BK109</f>
        <v>-304348.72648559319</v>
      </c>
      <c r="BL40" s="85">
        <f>-Capex_W!BL109</f>
        <v>-310593.63963623921</v>
      </c>
      <c r="BM40" s="84">
        <f>-Capex_W!BM109</f>
        <v>-316821.98847438529</v>
      </c>
      <c r="BN40" s="84">
        <f>-Capex_W!BN109</f>
        <v>-323033.77300003136</v>
      </c>
      <c r="BO40" s="84">
        <f>-Capex_W!BO109</f>
        <v>-329228.99321317743</v>
      </c>
      <c r="BP40" s="84">
        <f>-Capex_W!BP109</f>
        <v>-335407.64911382349</v>
      </c>
      <c r="BQ40" s="84">
        <f>-Capex_W!BQ109</f>
        <v>-341569.74070196954</v>
      </c>
      <c r="BR40" s="84">
        <f>-Capex_W!BR109</f>
        <v>-347715.26797761559</v>
      </c>
      <c r="BS40" s="84">
        <f>-Capex_W!BS109</f>
        <v>-353844.23094076163</v>
      </c>
      <c r="BT40" s="84">
        <f>-Capex_W!BT109</f>
        <v>-359956.62959140766</v>
      </c>
      <c r="BU40" s="84">
        <f>-Capex_W!BU109</f>
        <v>-366052.46392955369</v>
      </c>
      <c r="BV40" s="84">
        <f>-Capex_W!BV109</f>
        <v>-372131.73395519971</v>
      </c>
      <c r="BW40" s="84">
        <f>-Capex_W!BW109</f>
        <v>-378194.43966834579</v>
      </c>
      <c r="BX40" s="85">
        <f>-Capex_W!BX109</f>
        <v>-384240.58106899186</v>
      </c>
      <c r="BY40" s="84">
        <f>-Capex_W!BY109</f>
        <v>-390286.72246963793</v>
      </c>
      <c r="BZ40" s="84">
        <f>-Capex_W!BZ109</f>
        <v>-396332.863870284</v>
      </c>
      <c r="CA40" s="84">
        <f>-Capex_W!CA109</f>
        <v>-402379.00527093007</v>
      </c>
      <c r="CB40" s="84">
        <f>-Capex_W!CB109</f>
        <v>-408425.14667157613</v>
      </c>
      <c r="CC40" s="84">
        <f>-Capex_W!CC109</f>
        <v>-414471.2880722222</v>
      </c>
      <c r="CD40" s="84">
        <f>-Capex_W!CD109</f>
        <v>-420517.42947286827</v>
      </c>
      <c r="CE40" s="84">
        <f>-Capex_W!CE109</f>
        <v>-426563.57087351434</v>
      </c>
      <c r="CF40" s="84">
        <f>-Capex_W!CF109</f>
        <v>-432609.71227416041</v>
      </c>
      <c r="CG40" s="84">
        <f>-Capex_W!CG109</f>
        <v>-438655.85367480648</v>
      </c>
      <c r="CH40" s="84">
        <f>-Capex_W!CH109</f>
        <v>-444701.99507545255</v>
      </c>
      <c r="CI40" s="84">
        <f>-Capex_W!CI109</f>
        <v>-450748.13647609862</v>
      </c>
      <c r="CJ40" s="85">
        <f>-Capex_W!CJ109</f>
        <v>-456794.27787674469</v>
      </c>
      <c r="CK40" s="84">
        <f>-Capex_W!CK109</f>
        <v>-462840.41927739076</v>
      </c>
      <c r="CL40" s="84">
        <f>-Capex_W!CL109</f>
        <v>-468886.56067803683</v>
      </c>
      <c r="CM40" s="84">
        <f>-Capex_W!CM109</f>
        <v>-474932.70207868289</v>
      </c>
      <c r="CN40" s="84">
        <f>-Capex_W!CN109</f>
        <v>-480978.84347932896</v>
      </c>
      <c r="CO40" s="84">
        <f>-Capex_W!CO109</f>
        <v>-487024.98487997503</v>
      </c>
      <c r="CP40" s="84">
        <f>-Capex_W!CP109</f>
        <v>-493071.1262806211</v>
      </c>
      <c r="CQ40" s="84">
        <f>-Capex_W!CQ109</f>
        <v>-499117.26768126717</v>
      </c>
      <c r="CR40" s="84">
        <f>-Capex_W!CR109</f>
        <v>-505163.40908191324</v>
      </c>
      <c r="CS40" s="84">
        <f>-Capex_W!CS109</f>
        <v>-511209.55048255931</v>
      </c>
      <c r="CT40" s="84">
        <f>-Capex_W!CT109</f>
        <v>-517255.69188320538</v>
      </c>
      <c r="CU40" s="84">
        <f>-Capex_W!CU109</f>
        <v>-523301.83328385145</v>
      </c>
      <c r="CV40" s="85">
        <f>-Capex_W!CV109</f>
        <v>-529347.97468449746</v>
      </c>
      <c r="CW40" s="84">
        <f>-Capex_W!CW109</f>
        <v>-535394.11608514353</v>
      </c>
      <c r="CX40" s="84">
        <f>-Capex_W!CX109</f>
        <v>-541440.2574857896</v>
      </c>
      <c r="CY40" s="84">
        <f>-Capex_W!CY109</f>
        <v>-547486.39888643567</v>
      </c>
      <c r="CZ40" s="84">
        <f>-Capex_W!CZ109</f>
        <v>-553532.54028708173</v>
      </c>
      <c r="DA40" s="84">
        <f>-Capex_W!DA109</f>
        <v>-559578.6816877278</v>
      </c>
      <c r="DB40" s="84">
        <f>-Capex_W!DB109</f>
        <v>-565624.82308837387</v>
      </c>
      <c r="DC40" s="84">
        <f>-Capex_W!DC109</f>
        <v>-571670.96448901994</v>
      </c>
      <c r="DD40" s="84">
        <f>-Capex_W!DD109</f>
        <v>-577717.10588966601</v>
      </c>
      <c r="DE40" s="84">
        <f>-Capex_W!DE109</f>
        <v>-583763.24729031208</v>
      </c>
      <c r="DF40" s="84">
        <f>-Capex_W!DF109</f>
        <v>-589809.38869095815</v>
      </c>
      <c r="DG40" s="84">
        <f>-Capex_W!DG109</f>
        <v>-595855.53009160422</v>
      </c>
      <c r="DH40" s="85">
        <f>-Capex_W!DH109</f>
        <v>-601901.67149225029</v>
      </c>
      <c r="DI40" s="84">
        <f>-Capex_W!DI109</f>
        <v>-607947.81289289636</v>
      </c>
      <c r="DJ40" s="84">
        <f>-Capex_W!DJ109</f>
        <v>-613993.95429354243</v>
      </c>
      <c r="DK40" s="84">
        <f>-Capex_W!DK109</f>
        <v>-620040.09569418849</v>
      </c>
      <c r="DL40" s="84">
        <f>-Capex_W!DL109</f>
        <v>-626086.23709483456</v>
      </c>
      <c r="DM40" s="84">
        <f>-Capex_W!DM109</f>
        <v>-632132.37849548063</v>
      </c>
      <c r="DN40" s="84">
        <f>-Capex_W!DN109</f>
        <v>-638178.5198961267</v>
      </c>
      <c r="DO40" s="84">
        <f>-Capex_W!DO109</f>
        <v>-644224.66129677277</v>
      </c>
      <c r="DP40" s="84">
        <f>-Capex_W!DP109</f>
        <v>-650270.80269741884</v>
      </c>
      <c r="DQ40" s="84">
        <f>-Capex_W!DQ109</f>
        <v>-656316.94409806491</v>
      </c>
      <c r="DR40" s="84">
        <f>-Capex_W!DR109</f>
        <v>-662363.08549871098</v>
      </c>
      <c r="DS40" s="84">
        <f>-Capex_W!DS109</f>
        <v>-668409.22689935705</v>
      </c>
      <c r="DT40" s="288">
        <f>-Capex_W!DT109</f>
        <v>-674455.36830000312</v>
      </c>
      <c r="DU40" s="87">
        <f t="shared" si="26"/>
        <v>-11527.933036190387</v>
      </c>
      <c r="DV40" s="87">
        <f t="shared" si="26"/>
        <v>-67622.279712981297</v>
      </c>
      <c r="DW40" s="87">
        <f t="shared" si="26"/>
        <v>-150213.94989573394</v>
      </c>
      <c r="DX40" s="87">
        <f t="shared" si="26"/>
        <v>-233103.77770348662</v>
      </c>
      <c r="DY40" s="87">
        <f t="shared" si="26"/>
        <v>-310593.63963623921</v>
      </c>
      <c r="DZ40" s="87">
        <f t="shared" si="26"/>
        <v>-384240.58106899186</v>
      </c>
      <c r="EA40" s="87">
        <f t="shared" si="26"/>
        <v>-456794.27787674469</v>
      </c>
      <c r="EB40" s="87">
        <f t="shared" si="26"/>
        <v>-529347.97468449746</v>
      </c>
      <c r="EC40" s="87">
        <f t="shared" si="26"/>
        <v>-601901.67149225029</v>
      </c>
      <c r="ED40" s="90">
        <f t="shared" si="26"/>
        <v>-674455.36830000312</v>
      </c>
    </row>
    <row r="41" spans="2:134">
      <c r="B41" s="291" t="s">
        <v>67</v>
      </c>
      <c r="C41" s="292"/>
      <c r="D41" s="292"/>
      <c r="E41" s="293">
        <f>SUBTOTAL(9,E37:E40)</f>
        <v>0</v>
      </c>
      <c r="F41" s="293">
        <f t="shared" ref="F41:BQ41" si="27">SUBTOTAL(9,F37:F40)</f>
        <v>0</v>
      </c>
      <c r="G41" s="293">
        <f t="shared" si="27"/>
        <v>0</v>
      </c>
      <c r="H41" s="293">
        <f t="shared" si="27"/>
        <v>28800.220170417986</v>
      </c>
      <c r="I41" s="293">
        <f t="shared" si="27"/>
        <v>60652.961073366496</v>
      </c>
      <c r="J41" s="293">
        <f t="shared" si="27"/>
        <v>88941.458725042801</v>
      </c>
      <c r="K41" s="293">
        <f t="shared" si="27"/>
        <v>116987.93771982483</v>
      </c>
      <c r="L41" s="293">
        <f t="shared" si="27"/>
        <v>145320.9737804707</v>
      </c>
      <c r="M41" s="293">
        <f t="shared" si="27"/>
        <v>170075.59412317773</v>
      </c>
      <c r="N41" s="293">
        <f t="shared" si="27"/>
        <v>195672.20313879871</v>
      </c>
      <c r="O41" s="293">
        <f t="shared" si="27"/>
        <v>221003.39262920775</v>
      </c>
      <c r="P41" s="294">
        <f t="shared" si="27"/>
        <v>247167.3423908797</v>
      </c>
      <c r="Q41" s="293">
        <f t="shared" si="27"/>
        <v>281086.20567810931</v>
      </c>
      <c r="R41" s="293">
        <f t="shared" si="27"/>
        <v>321431.10871068644</v>
      </c>
      <c r="S41" s="293">
        <f t="shared" si="27"/>
        <v>356318.70967025933</v>
      </c>
      <c r="T41" s="293">
        <f t="shared" si="27"/>
        <v>392743.00569660158</v>
      </c>
      <c r="U41" s="293">
        <f t="shared" si="27"/>
        <v>432184.30662790377</v>
      </c>
      <c r="V41" s="293">
        <f t="shared" si="27"/>
        <v>464477.17310700967</v>
      </c>
      <c r="W41" s="293">
        <f t="shared" si="27"/>
        <v>499815.43957307859</v>
      </c>
      <c r="X41" s="293">
        <f t="shared" si="27"/>
        <v>536481.20356491546</v>
      </c>
      <c r="Y41" s="293">
        <f t="shared" si="27"/>
        <v>567702.23802474968</v>
      </c>
      <c r="Z41" s="293">
        <f t="shared" si="27"/>
        <v>601968.67247154692</v>
      </c>
      <c r="AA41" s="293">
        <f t="shared" si="27"/>
        <v>635873.09706491989</v>
      </c>
      <c r="AB41" s="294">
        <f t="shared" si="27"/>
        <v>669415.51180486847</v>
      </c>
      <c r="AC41" s="293">
        <f t="shared" si="27"/>
        <v>677957.33915139863</v>
      </c>
      <c r="AD41" s="293">
        <f t="shared" si="27"/>
        <v>671745.55462575261</v>
      </c>
      <c r="AE41" s="293">
        <f t="shared" si="27"/>
        <v>665517.20578760654</v>
      </c>
      <c r="AF41" s="293">
        <f t="shared" si="27"/>
        <v>659272.2926369604</v>
      </c>
      <c r="AG41" s="293">
        <f t="shared" si="27"/>
        <v>653010.81517381442</v>
      </c>
      <c r="AH41" s="293">
        <f t="shared" si="27"/>
        <v>646732.77339816827</v>
      </c>
      <c r="AI41" s="293">
        <f t="shared" si="27"/>
        <v>640438.16731002228</v>
      </c>
      <c r="AJ41" s="293">
        <f t="shared" si="27"/>
        <v>634126.99690937623</v>
      </c>
      <c r="AK41" s="293">
        <f t="shared" si="27"/>
        <v>627799.26219623024</v>
      </c>
      <c r="AL41" s="293">
        <f t="shared" si="27"/>
        <v>621454.96317058417</v>
      </c>
      <c r="AM41" s="293">
        <f t="shared" si="27"/>
        <v>615094.09983243805</v>
      </c>
      <c r="AN41" s="294">
        <f t="shared" si="27"/>
        <v>608716.67218179198</v>
      </c>
      <c r="AO41" s="293">
        <f t="shared" si="27"/>
        <v>601742.92928114592</v>
      </c>
      <c r="AP41" s="293">
        <f t="shared" si="27"/>
        <v>594769.18638049986</v>
      </c>
      <c r="AQ41" s="293">
        <f t="shared" si="27"/>
        <v>587795.4434798538</v>
      </c>
      <c r="AR41" s="293">
        <f t="shared" si="27"/>
        <v>580821.70057920774</v>
      </c>
      <c r="AS41" s="293">
        <f t="shared" si="27"/>
        <v>573847.95767856168</v>
      </c>
      <c r="AT41" s="293">
        <f t="shared" si="27"/>
        <v>566874.21477791562</v>
      </c>
      <c r="AU41" s="293">
        <f t="shared" si="27"/>
        <v>559900.47187726956</v>
      </c>
      <c r="AV41" s="293">
        <f t="shared" si="27"/>
        <v>552979.73477662355</v>
      </c>
      <c r="AW41" s="293">
        <f t="shared" si="27"/>
        <v>546112.00347597746</v>
      </c>
      <c r="AX41" s="293">
        <f t="shared" si="27"/>
        <v>539297.27797533141</v>
      </c>
      <c r="AY41" s="293">
        <f t="shared" si="27"/>
        <v>532535.55827468541</v>
      </c>
      <c r="AZ41" s="294">
        <f t="shared" si="27"/>
        <v>525826.84437403933</v>
      </c>
      <c r="BA41" s="293">
        <f t="shared" si="27"/>
        <v>519156.78053589328</v>
      </c>
      <c r="BB41" s="293">
        <f t="shared" si="27"/>
        <v>512525.36676024727</v>
      </c>
      <c r="BC41" s="293">
        <f t="shared" si="27"/>
        <v>505932.60304710118</v>
      </c>
      <c r="BD41" s="293">
        <f t="shared" si="27"/>
        <v>499378.48939645512</v>
      </c>
      <c r="BE41" s="293">
        <f t="shared" si="27"/>
        <v>492863.02580830909</v>
      </c>
      <c r="BF41" s="293">
        <f t="shared" si="27"/>
        <v>486386.21228266304</v>
      </c>
      <c r="BG41" s="293">
        <f t="shared" si="27"/>
        <v>479948.04881951696</v>
      </c>
      <c r="BH41" s="293">
        <f t="shared" si="27"/>
        <v>473548.53541887092</v>
      </c>
      <c r="BI41" s="293">
        <f t="shared" si="27"/>
        <v>467187.67208072485</v>
      </c>
      <c r="BJ41" s="293">
        <f t="shared" si="27"/>
        <v>460865.45880507882</v>
      </c>
      <c r="BK41" s="293">
        <f t="shared" si="27"/>
        <v>454581.89559193276</v>
      </c>
      <c r="BL41" s="294">
        <f t="shared" si="27"/>
        <v>448336.98244128673</v>
      </c>
      <c r="BM41" s="293">
        <f t="shared" si="27"/>
        <v>442108.63360314065</v>
      </c>
      <c r="BN41" s="293">
        <f t="shared" si="27"/>
        <v>435896.84907749458</v>
      </c>
      <c r="BO41" s="293">
        <f t="shared" si="27"/>
        <v>429701.62886434852</v>
      </c>
      <c r="BP41" s="293">
        <f t="shared" si="27"/>
        <v>423522.97296370246</v>
      </c>
      <c r="BQ41" s="293">
        <f t="shared" si="27"/>
        <v>417360.8813755564</v>
      </c>
      <c r="BR41" s="293">
        <f t="shared" ref="BR41:DT41" si="28">SUBTOTAL(9,BR37:BR40)</f>
        <v>411215.35409991036</v>
      </c>
      <c r="BS41" s="293">
        <f t="shared" si="28"/>
        <v>405086.39113676432</v>
      </c>
      <c r="BT41" s="293">
        <f t="shared" si="28"/>
        <v>398973.99248611828</v>
      </c>
      <c r="BU41" s="293">
        <f t="shared" si="28"/>
        <v>392878.15814797225</v>
      </c>
      <c r="BV41" s="293">
        <f t="shared" si="28"/>
        <v>386798.88812232623</v>
      </c>
      <c r="BW41" s="293">
        <f t="shared" si="28"/>
        <v>380736.18240918015</v>
      </c>
      <c r="BX41" s="294">
        <f t="shared" si="28"/>
        <v>374690.04100853408</v>
      </c>
      <c r="BY41" s="293">
        <f t="shared" si="28"/>
        <v>368643.89960788802</v>
      </c>
      <c r="BZ41" s="293">
        <f t="shared" si="28"/>
        <v>362597.75820724195</v>
      </c>
      <c r="CA41" s="293">
        <f t="shared" si="28"/>
        <v>356551.61680659588</v>
      </c>
      <c r="CB41" s="293">
        <f t="shared" si="28"/>
        <v>350505.47540594981</v>
      </c>
      <c r="CC41" s="293">
        <f t="shared" si="28"/>
        <v>344459.33400530374</v>
      </c>
      <c r="CD41" s="293">
        <f t="shared" si="28"/>
        <v>338413.19260465767</v>
      </c>
      <c r="CE41" s="293">
        <f t="shared" si="28"/>
        <v>332367.0512040116</v>
      </c>
      <c r="CF41" s="293">
        <f t="shared" si="28"/>
        <v>326320.90980336553</v>
      </c>
      <c r="CG41" s="293">
        <f t="shared" si="28"/>
        <v>320274.76840271946</v>
      </c>
      <c r="CH41" s="293">
        <f t="shared" si="28"/>
        <v>314228.62700207339</v>
      </c>
      <c r="CI41" s="293">
        <f t="shared" si="28"/>
        <v>308182.48560142732</v>
      </c>
      <c r="CJ41" s="294">
        <f t="shared" si="28"/>
        <v>302136.34420078126</v>
      </c>
      <c r="CK41" s="293">
        <f t="shared" si="28"/>
        <v>296090.20280013519</v>
      </c>
      <c r="CL41" s="293">
        <f t="shared" si="28"/>
        <v>290044.06139948912</v>
      </c>
      <c r="CM41" s="293">
        <f t="shared" si="28"/>
        <v>283997.91999884305</v>
      </c>
      <c r="CN41" s="293">
        <f t="shared" si="28"/>
        <v>277951.77859819698</v>
      </c>
      <c r="CO41" s="293">
        <f t="shared" si="28"/>
        <v>271905.63719755091</v>
      </c>
      <c r="CP41" s="293">
        <f t="shared" si="28"/>
        <v>265859.49579690484</v>
      </c>
      <c r="CQ41" s="293">
        <f t="shared" si="28"/>
        <v>259813.35439625877</v>
      </c>
      <c r="CR41" s="293">
        <f t="shared" si="28"/>
        <v>253767.2129956127</v>
      </c>
      <c r="CS41" s="293">
        <f t="shared" si="28"/>
        <v>247721.07159496663</v>
      </c>
      <c r="CT41" s="293">
        <f t="shared" si="28"/>
        <v>241674.93019432056</v>
      </c>
      <c r="CU41" s="293">
        <f t="shared" si="28"/>
        <v>235628.7887936745</v>
      </c>
      <c r="CV41" s="294">
        <f t="shared" si="28"/>
        <v>229582.64739302848</v>
      </c>
      <c r="CW41" s="293">
        <f t="shared" si="28"/>
        <v>223536.50599238242</v>
      </c>
      <c r="CX41" s="293">
        <f t="shared" si="28"/>
        <v>217490.36459173635</v>
      </c>
      <c r="CY41" s="293">
        <f t="shared" si="28"/>
        <v>211444.22319109028</v>
      </c>
      <c r="CZ41" s="293">
        <f t="shared" si="28"/>
        <v>205398.08179044421</v>
      </c>
      <c r="DA41" s="293">
        <f t="shared" si="28"/>
        <v>199351.94038979814</v>
      </c>
      <c r="DB41" s="293">
        <f t="shared" si="28"/>
        <v>193305.79898915207</v>
      </c>
      <c r="DC41" s="293">
        <f t="shared" si="28"/>
        <v>187259.657588506</v>
      </c>
      <c r="DD41" s="293">
        <f t="shared" si="28"/>
        <v>181213.51618785993</v>
      </c>
      <c r="DE41" s="293">
        <f t="shared" si="28"/>
        <v>175167.37478721386</v>
      </c>
      <c r="DF41" s="293">
        <f t="shared" si="28"/>
        <v>169121.23338656779</v>
      </c>
      <c r="DG41" s="293">
        <f t="shared" si="28"/>
        <v>163075.09198592172</v>
      </c>
      <c r="DH41" s="294">
        <f t="shared" si="28"/>
        <v>157028.95058527566</v>
      </c>
      <c r="DI41" s="293">
        <f t="shared" si="28"/>
        <v>150982.80918462959</v>
      </c>
      <c r="DJ41" s="293">
        <f t="shared" si="28"/>
        <v>144936.66778398352</v>
      </c>
      <c r="DK41" s="293">
        <f t="shared" si="28"/>
        <v>138890.52638333745</v>
      </c>
      <c r="DL41" s="293">
        <f t="shared" si="28"/>
        <v>132844.38498269138</v>
      </c>
      <c r="DM41" s="293">
        <f t="shared" si="28"/>
        <v>126798.24358204531</v>
      </c>
      <c r="DN41" s="293">
        <f t="shared" si="28"/>
        <v>120752.10218139924</v>
      </c>
      <c r="DO41" s="293">
        <f t="shared" si="28"/>
        <v>114705.96078075317</v>
      </c>
      <c r="DP41" s="293">
        <f t="shared" si="28"/>
        <v>108659.8193801071</v>
      </c>
      <c r="DQ41" s="293">
        <f t="shared" si="28"/>
        <v>102613.67797946103</v>
      </c>
      <c r="DR41" s="293">
        <f t="shared" si="28"/>
        <v>96567.536578814965</v>
      </c>
      <c r="DS41" s="293">
        <f t="shared" si="28"/>
        <v>90521.395178168896</v>
      </c>
      <c r="DT41" s="295">
        <f t="shared" si="28"/>
        <v>84475.253777522827</v>
      </c>
      <c r="DU41" s="296">
        <f t="shared" si="26"/>
        <v>247167.3423908797</v>
      </c>
      <c r="DV41" s="296">
        <f t="shared" si="26"/>
        <v>669415.51180486847</v>
      </c>
      <c r="DW41" s="296">
        <f t="shared" si="26"/>
        <v>608716.67218179198</v>
      </c>
      <c r="DX41" s="296">
        <f t="shared" si="26"/>
        <v>525826.84437403933</v>
      </c>
      <c r="DY41" s="296">
        <f t="shared" si="26"/>
        <v>448336.98244128673</v>
      </c>
      <c r="DZ41" s="296">
        <f t="shared" si="26"/>
        <v>374690.04100853408</v>
      </c>
      <c r="EA41" s="296">
        <f t="shared" si="26"/>
        <v>302136.34420078126</v>
      </c>
      <c r="EB41" s="296">
        <f t="shared" si="26"/>
        <v>229582.64739302848</v>
      </c>
      <c r="EC41" s="296">
        <f t="shared" si="26"/>
        <v>157028.95058527566</v>
      </c>
      <c r="ED41" s="297">
        <f t="shared" si="26"/>
        <v>84475.253777522827</v>
      </c>
    </row>
    <row r="42" spans="2:134">
      <c r="B42" s="269" t="s">
        <v>68</v>
      </c>
      <c r="C42" s="270"/>
      <c r="D42" s="270"/>
      <c r="E42" s="298">
        <f>SUBTOTAL(9,E32:E41)</f>
        <v>0</v>
      </c>
      <c r="F42" s="298">
        <f t="shared" ref="F42:BQ42" si="29">SUBTOTAL(9,F32:F41)</f>
        <v>0</v>
      </c>
      <c r="G42" s="298">
        <f t="shared" si="29"/>
        <v>0</v>
      </c>
      <c r="H42" s="298">
        <f t="shared" si="29"/>
        <v>96719.207974955003</v>
      </c>
      <c r="I42" s="298">
        <f t="shared" si="29"/>
        <v>138274.66142140882</v>
      </c>
      <c r="J42" s="298">
        <f t="shared" si="29"/>
        <v>156860.44652957984</v>
      </c>
      <c r="K42" s="298">
        <f t="shared" si="29"/>
        <v>184906.92552436187</v>
      </c>
      <c r="L42" s="298">
        <f t="shared" si="29"/>
        <v>229622.00522131304</v>
      </c>
      <c r="M42" s="298">
        <f t="shared" si="29"/>
        <v>244714.1449213147</v>
      </c>
      <c r="N42" s="298">
        <f t="shared" si="29"/>
        <v>273585.22335223749</v>
      </c>
      <c r="O42" s="298">
        <f t="shared" si="29"/>
        <v>298956.64474344661</v>
      </c>
      <c r="P42" s="299">
        <f t="shared" si="29"/>
        <v>328395.06392042025</v>
      </c>
      <c r="Q42" s="298">
        <f t="shared" si="29"/>
        <v>385672.71121681744</v>
      </c>
      <c r="R42" s="298">
        <f t="shared" si="29"/>
        <v>445949.95009963616</v>
      </c>
      <c r="S42" s="298">
        <f t="shared" si="29"/>
        <v>465939.63675327779</v>
      </c>
      <c r="T42" s="298">
        <f t="shared" si="29"/>
        <v>507369.01856293058</v>
      </c>
      <c r="U42" s="298">
        <f t="shared" si="29"/>
        <v>556791.15529985353</v>
      </c>
      <c r="V42" s="298">
        <f t="shared" si="29"/>
        <v>569210.35745071783</v>
      </c>
      <c r="W42" s="298">
        <f t="shared" si="29"/>
        <v>614529.45972240751</v>
      </c>
      <c r="X42" s="298">
        <f t="shared" si="29"/>
        <v>656200.30949755467</v>
      </c>
      <c r="Y42" s="298">
        <f t="shared" si="29"/>
        <v>672523.4296514577</v>
      </c>
      <c r="Z42" s="298">
        <f t="shared" si="29"/>
        <v>716770.69990387582</v>
      </c>
      <c r="AA42" s="298">
        <f t="shared" si="29"/>
        <v>750704.46025824873</v>
      </c>
      <c r="AB42" s="299">
        <f t="shared" si="29"/>
        <v>784276.21075919736</v>
      </c>
      <c r="AC42" s="298">
        <f t="shared" si="29"/>
        <v>723638.0564468829</v>
      </c>
      <c r="AD42" s="298">
        <f t="shared" si="29"/>
        <v>674398.60669725272</v>
      </c>
      <c r="AE42" s="298">
        <f t="shared" si="29"/>
        <v>668182.83032810653</v>
      </c>
      <c r="AF42" s="298">
        <f t="shared" si="29"/>
        <v>661950.4896464604</v>
      </c>
      <c r="AG42" s="298">
        <f t="shared" si="29"/>
        <v>655701.58465231443</v>
      </c>
      <c r="AH42" s="298">
        <f t="shared" si="29"/>
        <v>649436.11534566828</v>
      </c>
      <c r="AI42" s="298">
        <f t="shared" si="29"/>
        <v>643154.0817265223</v>
      </c>
      <c r="AJ42" s="298">
        <f t="shared" si="29"/>
        <v>636855.48379487637</v>
      </c>
      <c r="AK42" s="298">
        <f t="shared" si="29"/>
        <v>630540.32155073015</v>
      </c>
      <c r="AL42" s="298">
        <f t="shared" si="29"/>
        <v>624208.59499408421</v>
      </c>
      <c r="AM42" s="298">
        <f t="shared" si="29"/>
        <v>617860.30412493809</v>
      </c>
      <c r="AN42" s="299">
        <f t="shared" si="29"/>
        <v>611495.44894329191</v>
      </c>
      <c r="AO42" s="298">
        <f t="shared" si="29"/>
        <v>602446.98754514591</v>
      </c>
      <c r="AP42" s="298">
        <f t="shared" si="29"/>
        <v>595473.24464449985</v>
      </c>
      <c r="AQ42" s="298">
        <f t="shared" si="29"/>
        <v>588499.50174385379</v>
      </c>
      <c r="AR42" s="298">
        <f t="shared" si="29"/>
        <v>581525.75884320773</v>
      </c>
      <c r="AS42" s="298">
        <f t="shared" si="29"/>
        <v>574552.01594256167</v>
      </c>
      <c r="AT42" s="298">
        <f t="shared" si="29"/>
        <v>567578.27304191561</v>
      </c>
      <c r="AU42" s="298">
        <f t="shared" si="29"/>
        <v>560604.53014126956</v>
      </c>
      <c r="AV42" s="298">
        <f t="shared" si="29"/>
        <v>553683.79304062342</v>
      </c>
      <c r="AW42" s="298">
        <f t="shared" si="29"/>
        <v>546816.06173997745</v>
      </c>
      <c r="AX42" s="298">
        <f t="shared" si="29"/>
        <v>540001.33623933152</v>
      </c>
      <c r="AY42" s="298">
        <f t="shared" si="29"/>
        <v>533239.6165386854</v>
      </c>
      <c r="AZ42" s="299">
        <f t="shared" si="29"/>
        <v>526530.90263803932</v>
      </c>
      <c r="BA42" s="298">
        <f t="shared" si="29"/>
        <v>519860.83879989339</v>
      </c>
      <c r="BB42" s="298">
        <f t="shared" si="29"/>
        <v>513229.42502424726</v>
      </c>
      <c r="BC42" s="298">
        <f t="shared" si="29"/>
        <v>506636.66131110117</v>
      </c>
      <c r="BD42" s="298">
        <f t="shared" si="29"/>
        <v>500082.54766045499</v>
      </c>
      <c r="BE42" s="298">
        <f t="shared" si="29"/>
        <v>493567.08407230908</v>
      </c>
      <c r="BF42" s="298">
        <f t="shared" si="29"/>
        <v>487090.27054666303</v>
      </c>
      <c r="BG42" s="298">
        <f t="shared" si="29"/>
        <v>480652.10708351695</v>
      </c>
      <c r="BH42" s="298">
        <f t="shared" si="29"/>
        <v>474252.59368287079</v>
      </c>
      <c r="BI42" s="298">
        <f t="shared" si="29"/>
        <v>467891.73034472496</v>
      </c>
      <c r="BJ42" s="298">
        <f t="shared" si="29"/>
        <v>461569.51706907892</v>
      </c>
      <c r="BK42" s="298">
        <f t="shared" si="29"/>
        <v>455285.95385593286</v>
      </c>
      <c r="BL42" s="299">
        <f t="shared" si="29"/>
        <v>449041.04070528661</v>
      </c>
      <c r="BM42" s="298">
        <f t="shared" si="29"/>
        <v>442812.69186714053</v>
      </c>
      <c r="BN42" s="298">
        <f t="shared" si="29"/>
        <v>436600.90734149446</v>
      </c>
      <c r="BO42" s="298">
        <f t="shared" si="29"/>
        <v>430405.68712834863</v>
      </c>
      <c r="BP42" s="298">
        <f t="shared" si="29"/>
        <v>424227.03122770245</v>
      </c>
      <c r="BQ42" s="298">
        <f t="shared" si="29"/>
        <v>418064.93963955651</v>
      </c>
      <c r="BR42" s="298">
        <f t="shared" ref="BR42:DT42" si="30">SUBTOTAL(9,BR32:BR41)</f>
        <v>411919.41236391035</v>
      </c>
      <c r="BS42" s="298">
        <f t="shared" si="30"/>
        <v>405790.44940076431</v>
      </c>
      <c r="BT42" s="298">
        <f t="shared" si="30"/>
        <v>399678.05075011827</v>
      </c>
      <c r="BU42" s="298">
        <f t="shared" si="30"/>
        <v>393582.21641197224</v>
      </c>
      <c r="BV42" s="298">
        <f t="shared" si="30"/>
        <v>387502.94638632622</v>
      </c>
      <c r="BW42" s="298">
        <f t="shared" si="30"/>
        <v>381440.24067318003</v>
      </c>
      <c r="BX42" s="299">
        <f t="shared" si="30"/>
        <v>375394.09927253408</v>
      </c>
      <c r="BY42" s="298">
        <f t="shared" si="30"/>
        <v>369347.95787188801</v>
      </c>
      <c r="BZ42" s="298">
        <f t="shared" si="30"/>
        <v>363301.81647124182</v>
      </c>
      <c r="CA42" s="298">
        <f t="shared" si="30"/>
        <v>357255.67507059599</v>
      </c>
      <c r="CB42" s="298">
        <f t="shared" si="30"/>
        <v>351209.53366994992</v>
      </c>
      <c r="CC42" s="298">
        <f t="shared" si="30"/>
        <v>345163.39226930385</v>
      </c>
      <c r="CD42" s="298">
        <f t="shared" si="30"/>
        <v>339117.25086865766</v>
      </c>
      <c r="CE42" s="298">
        <f t="shared" si="30"/>
        <v>333071.10946801159</v>
      </c>
      <c r="CF42" s="298">
        <f t="shared" si="30"/>
        <v>327024.96806736552</v>
      </c>
      <c r="CG42" s="298">
        <f t="shared" si="30"/>
        <v>320978.82666671945</v>
      </c>
      <c r="CH42" s="298">
        <f t="shared" si="30"/>
        <v>314932.68526607339</v>
      </c>
      <c r="CI42" s="298">
        <f t="shared" si="30"/>
        <v>308886.54386542732</v>
      </c>
      <c r="CJ42" s="299">
        <f t="shared" si="30"/>
        <v>302840.40246478136</v>
      </c>
      <c r="CK42" s="298">
        <f t="shared" si="30"/>
        <v>296794.26106413518</v>
      </c>
      <c r="CL42" s="298">
        <f t="shared" si="30"/>
        <v>290748.11966348899</v>
      </c>
      <c r="CM42" s="298">
        <f t="shared" si="30"/>
        <v>284701.97826284292</v>
      </c>
      <c r="CN42" s="298">
        <f t="shared" si="30"/>
        <v>278655.83686219685</v>
      </c>
      <c r="CO42" s="298">
        <f t="shared" si="30"/>
        <v>272609.6954615509</v>
      </c>
      <c r="CP42" s="298">
        <f t="shared" si="30"/>
        <v>266563.55406090483</v>
      </c>
      <c r="CQ42" s="298">
        <f t="shared" si="30"/>
        <v>260517.41266025876</v>
      </c>
      <c r="CR42" s="298">
        <f t="shared" si="30"/>
        <v>254471.27125961281</v>
      </c>
      <c r="CS42" s="298">
        <f t="shared" si="30"/>
        <v>248425.12985896663</v>
      </c>
      <c r="CT42" s="298">
        <f t="shared" si="30"/>
        <v>242378.98845832056</v>
      </c>
      <c r="CU42" s="298">
        <f t="shared" si="30"/>
        <v>236332.84705767437</v>
      </c>
      <c r="CV42" s="299">
        <f t="shared" si="30"/>
        <v>230286.70565702848</v>
      </c>
      <c r="CW42" s="298">
        <f t="shared" si="30"/>
        <v>224240.56425638229</v>
      </c>
      <c r="CX42" s="298">
        <f t="shared" si="30"/>
        <v>218194.42285573622</v>
      </c>
      <c r="CY42" s="298">
        <f t="shared" si="30"/>
        <v>212148.28145509039</v>
      </c>
      <c r="CZ42" s="298">
        <f t="shared" si="30"/>
        <v>206102.14005444432</v>
      </c>
      <c r="DA42" s="298">
        <f t="shared" si="30"/>
        <v>200055.99865379813</v>
      </c>
      <c r="DB42" s="298">
        <f t="shared" si="30"/>
        <v>194009.85725315206</v>
      </c>
      <c r="DC42" s="298">
        <f t="shared" si="30"/>
        <v>187963.71585250599</v>
      </c>
      <c r="DD42" s="298">
        <f t="shared" si="30"/>
        <v>181917.57445185992</v>
      </c>
      <c r="DE42" s="298">
        <f t="shared" si="30"/>
        <v>175871.43305121397</v>
      </c>
      <c r="DF42" s="298">
        <f t="shared" si="30"/>
        <v>169825.29165056779</v>
      </c>
      <c r="DG42" s="298">
        <f t="shared" si="30"/>
        <v>163779.15024992183</v>
      </c>
      <c r="DH42" s="299">
        <f t="shared" si="30"/>
        <v>157733.00884927565</v>
      </c>
      <c r="DI42" s="298">
        <f t="shared" si="30"/>
        <v>151686.86744862958</v>
      </c>
      <c r="DJ42" s="298">
        <f t="shared" si="30"/>
        <v>145640.72604798351</v>
      </c>
      <c r="DK42" s="298">
        <f t="shared" si="30"/>
        <v>139594.58464733756</v>
      </c>
      <c r="DL42" s="298">
        <f t="shared" si="30"/>
        <v>133548.44324669149</v>
      </c>
      <c r="DM42" s="298">
        <f t="shared" si="30"/>
        <v>127502.30184604519</v>
      </c>
      <c r="DN42" s="298">
        <f t="shared" si="30"/>
        <v>121456.16044539935</v>
      </c>
      <c r="DO42" s="298">
        <f t="shared" si="30"/>
        <v>115410.01904475305</v>
      </c>
      <c r="DP42" s="298">
        <f t="shared" si="30"/>
        <v>109363.87764410686</v>
      </c>
      <c r="DQ42" s="298">
        <f t="shared" si="30"/>
        <v>103317.73624346114</v>
      </c>
      <c r="DR42" s="298">
        <f t="shared" si="30"/>
        <v>97271.59484281519</v>
      </c>
      <c r="DS42" s="298">
        <f t="shared" si="30"/>
        <v>91225.453442169004</v>
      </c>
      <c r="DT42" s="300">
        <f t="shared" si="30"/>
        <v>85179.312041523051</v>
      </c>
      <c r="DU42" s="99">
        <f t="shared" si="26"/>
        <v>328395.06392042025</v>
      </c>
      <c r="DV42" s="99">
        <f t="shared" si="26"/>
        <v>784276.21075919736</v>
      </c>
      <c r="DW42" s="99">
        <f t="shared" si="26"/>
        <v>611495.44894329191</v>
      </c>
      <c r="DX42" s="99">
        <f t="shared" si="26"/>
        <v>526530.90263803932</v>
      </c>
      <c r="DY42" s="99">
        <f t="shared" si="26"/>
        <v>449041.04070528661</v>
      </c>
      <c r="DZ42" s="99">
        <f t="shared" si="26"/>
        <v>375394.09927253408</v>
      </c>
      <c r="EA42" s="99">
        <f t="shared" si="26"/>
        <v>302840.40246478136</v>
      </c>
      <c r="EB42" s="99">
        <f t="shared" si="26"/>
        <v>230286.70565702848</v>
      </c>
      <c r="EC42" s="99">
        <f t="shared" si="26"/>
        <v>157733.00884927565</v>
      </c>
      <c r="ED42" s="100">
        <f t="shared" si="26"/>
        <v>85179.312041523051</v>
      </c>
    </row>
    <row r="43" spans="2:134">
      <c r="B43" s="269" t="s">
        <v>69</v>
      </c>
      <c r="C43" s="270"/>
      <c r="D43" s="270"/>
      <c r="E43" s="270"/>
      <c r="F43" s="270"/>
      <c r="G43" s="270"/>
      <c r="H43" s="270"/>
      <c r="I43" s="270"/>
      <c r="J43" s="270"/>
      <c r="K43" s="270"/>
      <c r="L43" s="270"/>
      <c r="M43" s="270"/>
      <c r="N43" s="270"/>
      <c r="O43" s="270"/>
      <c r="P43" s="271"/>
      <c r="Q43" s="270"/>
      <c r="R43" s="270"/>
      <c r="S43" s="270"/>
      <c r="T43" s="270"/>
      <c r="U43" s="270"/>
      <c r="V43" s="270"/>
      <c r="W43" s="270"/>
      <c r="X43" s="270"/>
      <c r="Y43" s="270"/>
      <c r="Z43" s="270"/>
      <c r="AA43" s="270"/>
      <c r="AB43" s="271"/>
      <c r="AC43" s="270"/>
      <c r="AD43" s="270"/>
      <c r="AE43" s="270"/>
      <c r="AF43" s="270"/>
      <c r="AG43" s="270"/>
      <c r="AH43" s="270"/>
      <c r="AI43" s="270"/>
      <c r="AJ43" s="270"/>
      <c r="AK43" s="270"/>
      <c r="AL43" s="270"/>
      <c r="AM43" s="270"/>
      <c r="AN43" s="271"/>
      <c r="AO43" s="270"/>
      <c r="AP43" s="270"/>
      <c r="AQ43" s="270"/>
      <c r="AR43" s="270"/>
      <c r="AS43" s="270"/>
      <c r="AT43" s="270"/>
      <c r="AU43" s="270"/>
      <c r="AV43" s="270"/>
      <c r="AW43" s="270"/>
      <c r="AX43" s="270"/>
      <c r="AY43" s="270"/>
      <c r="AZ43" s="271"/>
      <c r="BA43" s="270"/>
      <c r="BB43" s="270"/>
      <c r="BC43" s="270"/>
      <c r="BD43" s="270"/>
      <c r="BE43" s="270"/>
      <c r="BF43" s="270"/>
      <c r="BG43" s="270"/>
      <c r="BH43" s="270"/>
      <c r="BI43" s="270"/>
      <c r="BJ43" s="270"/>
      <c r="BK43" s="270"/>
      <c r="BL43" s="271"/>
      <c r="BM43" s="270"/>
      <c r="BN43" s="270"/>
      <c r="BO43" s="270"/>
      <c r="BP43" s="270"/>
      <c r="BQ43" s="270"/>
      <c r="BR43" s="270"/>
      <c r="BS43" s="270"/>
      <c r="BT43" s="270"/>
      <c r="BU43" s="270"/>
      <c r="BV43" s="270"/>
      <c r="BW43" s="270"/>
      <c r="BX43" s="271"/>
      <c r="BY43" s="270"/>
      <c r="BZ43" s="270"/>
      <c r="CA43" s="270"/>
      <c r="CB43" s="270"/>
      <c r="CC43" s="270"/>
      <c r="CD43" s="270"/>
      <c r="CE43" s="270"/>
      <c r="CF43" s="270"/>
      <c r="CG43" s="270"/>
      <c r="CH43" s="270"/>
      <c r="CI43" s="270"/>
      <c r="CJ43" s="271"/>
      <c r="CK43" s="270"/>
      <c r="CL43" s="270"/>
      <c r="CM43" s="270"/>
      <c r="CN43" s="270"/>
      <c r="CO43" s="270"/>
      <c r="CP43" s="270"/>
      <c r="CQ43" s="270"/>
      <c r="CR43" s="270"/>
      <c r="CS43" s="270"/>
      <c r="CT43" s="270"/>
      <c r="CU43" s="270"/>
      <c r="CV43" s="271"/>
      <c r="CW43" s="270"/>
      <c r="CX43" s="270"/>
      <c r="CY43" s="270"/>
      <c r="CZ43" s="270"/>
      <c r="DA43" s="270"/>
      <c r="DB43" s="270"/>
      <c r="DC43" s="270"/>
      <c r="DD43" s="270"/>
      <c r="DE43" s="270"/>
      <c r="DF43" s="270"/>
      <c r="DG43" s="270"/>
      <c r="DH43" s="271"/>
      <c r="DI43" s="270"/>
      <c r="DJ43" s="270"/>
      <c r="DK43" s="270"/>
      <c r="DL43" s="270"/>
      <c r="DM43" s="270"/>
      <c r="DN43" s="270"/>
      <c r="DO43" s="270"/>
      <c r="DP43" s="270"/>
      <c r="DQ43" s="270"/>
      <c r="DR43" s="270"/>
      <c r="DS43" s="270"/>
      <c r="DT43" s="272"/>
      <c r="DU43" s="99"/>
      <c r="DV43" s="99"/>
      <c r="DW43" s="99"/>
      <c r="DX43" s="99"/>
      <c r="DY43" s="99"/>
      <c r="DZ43" s="99"/>
      <c r="EA43" s="99"/>
      <c r="EB43" s="99"/>
      <c r="EC43" s="99"/>
      <c r="ED43" s="100"/>
    </row>
    <row r="44" spans="2:134">
      <c r="B44" s="275" t="s">
        <v>70</v>
      </c>
      <c r="C44" s="276"/>
      <c r="D44" s="276"/>
      <c r="E44" s="276"/>
      <c r="F44" s="276"/>
      <c r="G44" s="276"/>
      <c r="H44" s="276"/>
      <c r="I44" s="276"/>
      <c r="J44" s="276"/>
      <c r="K44" s="276"/>
      <c r="L44" s="276"/>
      <c r="M44" s="276"/>
      <c r="N44" s="276"/>
      <c r="O44" s="276"/>
      <c r="P44" s="277"/>
      <c r="Q44" s="276"/>
      <c r="R44" s="276"/>
      <c r="S44" s="276"/>
      <c r="T44" s="276"/>
      <c r="U44" s="276"/>
      <c r="V44" s="276"/>
      <c r="W44" s="276"/>
      <c r="X44" s="276"/>
      <c r="Y44" s="276"/>
      <c r="Z44" s="276"/>
      <c r="AA44" s="276"/>
      <c r="AB44" s="277"/>
      <c r="AC44" s="276"/>
      <c r="AD44" s="276"/>
      <c r="AE44" s="276"/>
      <c r="AF44" s="276"/>
      <c r="AG44" s="276"/>
      <c r="AH44" s="276"/>
      <c r="AI44" s="276"/>
      <c r="AJ44" s="276"/>
      <c r="AK44" s="276"/>
      <c r="AL44" s="276"/>
      <c r="AM44" s="276"/>
      <c r="AN44" s="277"/>
      <c r="AO44" s="276"/>
      <c r="AP44" s="276"/>
      <c r="AQ44" s="276"/>
      <c r="AR44" s="276"/>
      <c r="AS44" s="276"/>
      <c r="AT44" s="276"/>
      <c r="AU44" s="276"/>
      <c r="AV44" s="276"/>
      <c r="AW44" s="276"/>
      <c r="AX44" s="276"/>
      <c r="AY44" s="276"/>
      <c r="AZ44" s="277"/>
      <c r="BA44" s="276"/>
      <c r="BB44" s="276"/>
      <c r="BC44" s="276"/>
      <c r="BD44" s="276"/>
      <c r="BE44" s="276"/>
      <c r="BF44" s="276"/>
      <c r="BG44" s="276"/>
      <c r="BH44" s="276"/>
      <c r="BI44" s="276"/>
      <c r="BJ44" s="276"/>
      <c r="BK44" s="276"/>
      <c r="BL44" s="277"/>
      <c r="BM44" s="276"/>
      <c r="BN44" s="276"/>
      <c r="BO44" s="276"/>
      <c r="BP44" s="276"/>
      <c r="BQ44" s="276"/>
      <c r="BR44" s="276"/>
      <c r="BS44" s="276"/>
      <c r="BT44" s="276"/>
      <c r="BU44" s="276"/>
      <c r="BV44" s="276"/>
      <c r="BW44" s="276"/>
      <c r="BX44" s="277"/>
      <c r="BY44" s="276"/>
      <c r="BZ44" s="276"/>
      <c r="CA44" s="276"/>
      <c r="CB44" s="276"/>
      <c r="CC44" s="276"/>
      <c r="CD44" s="276"/>
      <c r="CE44" s="276"/>
      <c r="CF44" s="276"/>
      <c r="CG44" s="276"/>
      <c r="CH44" s="276"/>
      <c r="CI44" s="276"/>
      <c r="CJ44" s="277"/>
      <c r="CK44" s="276"/>
      <c r="CL44" s="276"/>
      <c r="CM44" s="276"/>
      <c r="CN44" s="276"/>
      <c r="CO44" s="276"/>
      <c r="CP44" s="276"/>
      <c r="CQ44" s="276"/>
      <c r="CR44" s="276"/>
      <c r="CS44" s="276"/>
      <c r="CT44" s="276"/>
      <c r="CU44" s="276"/>
      <c r="CV44" s="277"/>
      <c r="CW44" s="276"/>
      <c r="CX44" s="276"/>
      <c r="CY44" s="276"/>
      <c r="CZ44" s="276"/>
      <c r="DA44" s="276"/>
      <c r="DB44" s="276"/>
      <c r="DC44" s="276"/>
      <c r="DD44" s="276"/>
      <c r="DE44" s="276"/>
      <c r="DF44" s="276"/>
      <c r="DG44" s="276"/>
      <c r="DH44" s="277"/>
      <c r="DI44" s="276"/>
      <c r="DJ44" s="276"/>
      <c r="DK44" s="276"/>
      <c r="DL44" s="276"/>
      <c r="DM44" s="276"/>
      <c r="DN44" s="276"/>
      <c r="DO44" s="276"/>
      <c r="DP44" s="276"/>
      <c r="DQ44" s="276"/>
      <c r="DR44" s="276"/>
      <c r="DS44" s="276"/>
      <c r="DT44" s="278"/>
      <c r="DU44" s="289"/>
      <c r="DV44" s="289"/>
      <c r="DW44" s="289"/>
      <c r="DX44" s="289"/>
      <c r="DY44" s="289"/>
      <c r="DZ44" s="289"/>
      <c r="EA44" s="289"/>
      <c r="EB44" s="289"/>
      <c r="EC44" s="289"/>
      <c r="ED44" s="290"/>
    </row>
    <row r="45" spans="2:134">
      <c r="B45" s="281" t="s">
        <v>71</v>
      </c>
      <c r="C45" s="73"/>
      <c r="D45" s="73">
        <v>53.95</v>
      </c>
      <c r="E45" s="68">
        <f>$D45/30*(PF_IS_1_wout_Grant!E53+PF_IS_1_wout_Grant!E61)</f>
        <v>0</v>
      </c>
      <c r="F45" s="68">
        <f>$D45/30*(PF_IS_1_wout_Grant!F53+PF_IS_1_wout_Grant!F61)</f>
        <v>0</v>
      </c>
      <c r="G45" s="68">
        <f>$D45/30*(PF_IS_1_wout_Grant!G53+PF_IS_1_wout_Grant!G61)</f>
        <v>0</v>
      </c>
      <c r="H45" s="68">
        <f>$D45/30*(PF_IS_1_wout_Grant!H53+PF_IS_1_wout_Grant!H61)</f>
        <v>61.368124999999999</v>
      </c>
      <c r="I45" s="68">
        <f>$D45/30*(PF_IS_1_wout_Grant!I53+PF_IS_1_wout_Grant!I61)</f>
        <v>131.50312500000004</v>
      </c>
      <c r="J45" s="68">
        <f>$D45/30*(PF_IS_1_wout_Grant!J53+PF_IS_1_wout_Grant!J61)</f>
        <v>192.87125000000003</v>
      </c>
      <c r="K45" s="68">
        <f>$D45/30*(PF_IS_1_wout_Grant!K53+PF_IS_1_wout_Grant!K61)</f>
        <v>254.23937500000005</v>
      </c>
      <c r="L45" s="68">
        <f>$D45/30*(PF_IS_1_wout_Grant!L53+PF_IS_1_wout_Grant!L61)</f>
        <v>2812.2135253333336</v>
      </c>
      <c r="M45" s="68">
        <f>$D45/30*(PF_IS_1_wout_Grant!M53+PF_IS_1_wout_Grant!M61)</f>
        <v>2942.2060503333332</v>
      </c>
      <c r="N45" s="68">
        <f>$D45/30*(PF_IS_1_wout_Grant!N53+PF_IS_1_wout_Grant!N61)</f>
        <v>3075.1208670000001</v>
      </c>
      <c r="O45" s="68">
        <f>$D45/30*(PF_IS_1_wout_Grant!O53+PF_IS_1_wout_Grant!O61)</f>
        <v>3208.035683666667</v>
      </c>
      <c r="P45" s="69">
        <f>$D45/30*(PF_IS_1_wout_Grant!P53+PF_IS_1_wout_Grant!P61)</f>
        <v>3343.8727919999997</v>
      </c>
      <c r="Q45" s="68">
        <f>$D45/30*(PF_IS_1_wout_Grant!Q53+PF_IS_1_wout_Grant!Q61)</f>
        <v>3471.7157691666666</v>
      </c>
      <c r="R45" s="68">
        <f>$D45/30*(PF_IS_1_wout_Grant!R53+PF_IS_1_wout_Grant!R61)</f>
        <v>3629.6543941666664</v>
      </c>
      <c r="S45" s="68">
        <f>$D45/30*(PF_IS_1_wout_Grant!S53+PF_IS_1_wout_Grant!S61)</f>
        <v>3774.1055191666665</v>
      </c>
      <c r="T45" s="68">
        <f>$D45/30*(PF_IS_1_wout_Grant!T53+PF_IS_1_wout_Grant!T61)</f>
        <v>3923.0524774999999</v>
      </c>
      <c r="U45" s="68">
        <f>$D45/30*(PF_IS_1_wout_Grant!U53+PF_IS_1_wout_Grant!U61)</f>
        <v>4080.9911024999997</v>
      </c>
      <c r="V45" s="68">
        <f>$D45/30*(PF_IS_1_wout_Grant!V53+PF_IS_1_wout_Grant!V61)</f>
        <v>4220.9463941666672</v>
      </c>
      <c r="W45" s="68">
        <f>$D45/30*(PF_IS_1_wout_Grant!W53+PF_IS_1_wout_Grant!W61)</f>
        <v>4369.8933525000002</v>
      </c>
      <c r="X45" s="68">
        <f>$D45/30*(PF_IS_1_wout_Grant!X53+PF_IS_1_wout_Grant!X61)</f>
        <v>4523.3361441666675</v>
      </c>
      <c r="Y45" s="68">
        <f>$D45/30*(PF_IS_1_wout_Grant!Y53+PF_IS_1_wout_Grant!Y61)</f>
        <v>4663.2914358333337</v>
      </c>
      <c r="Z45" s="68">
        <f>$D45/30*(PF_IS_1_wout_Grant!Z53+PF_IS_1_wout_Grant!Z61)</f>
        <v>4812.2383941666667</v>
      </c>
      <c r="AA45" s="68">
        <f>$D45/30*(PF_IS_1_wout_Grant!AA53+PF_IS_1_wout_Grant!AA61)</f>
        <v>4961.1853525000006</v>
      </c>
      <c r="AB45" s="69">
        <f>$D45/30*(PF_IS_1_wout_Grant!AB53+PF_IS_1_wout_Grant!AB61)</f>
        <v>5110.1323108333345</v>
      </c>
      <c r="AC45" s="68">
        <f>$D45/30*(PF_IS_1_wout_Grant!AC53+PF_IS_1_wout_Grant!AC61)</f>
        <v>5151.8320641666669</v>
      </c>
      <c r="AD45" s="68">
        <f>$D45/30*(PF_IS_1_wout_Grant!AD53+PF_IS_1_wout_Grant!AD61)</f>
        <v>5173.2771891666662</v>
      </c>
      <c r="AE45" s="68">
        <f>$D45/30*(PF_IS_1_wout_Grant!AE53+PF_IS_1_wout_Grant!AE61)</f>
        <v>5194.7223141666664</v>
      </c>
      <c r="AF45" s="68">
        <f>$D45/30*(PF_IS_1_wout_Grant!AF53+PF_IS_1_wout_Grant!AF61)</f>
        <v>5216.1674391666666</v>
      </c>
      <c r="AG45" s="68">
        <f>$D45/30*(PF_IS_1_wout_Grant!AG53+PF_IS_1_wout_Grant!AG61)</f>
        <v>5237.6125641666667</v>
      </c>
      <c r="AH45" s="68">
        <f>$D45/30*(PF_IS_1_wout_Grant!AH53+PF_IS_1_wout_Grant!AH61)</f>
        <v>5259.0576891666669</v>
      </c>
      <c r="AI45" s="68">
        <f>$D45/30*(PF_IS_1_wout_Grant!AI53+PF_IS_1_wout_Grant!AI61)</f>
        <v>5280.5028141666662</v>
      </c>
      <c r="AJ45" s="68">
        <f>$D45/30*(PF_IS_1_wout_Grant!AJ53+PF_IS_1_wout_Grant!AJ61)</f>
        <v>5301.9479391666655</v>
      </c>
      <c r="AK45" s="68">
        <f>$D45/30*(PF_IS_1_wout_Grant!AK53+PF_IS_1_wout_Grant!AK61)</f>
        <v>5323.3930641666657</v>
      </c>
      <c r="AL45" s="68">
        <f>$D45/30*(PF_IS_1_wout_Grant!AL53+PF_IS_1_wout_Grant!AL61)</f>
        <v>5344.8381891666668</v>
      </c>
      <c r="AM45" s="68">
        <f>$D45/30*(PF_IS_1_wout_Grant!AM53+PF_IS_1_wout_Grant!AM61)</f>
        <v>5366.2833141666661</v>
      </c>
      <c r="AN45" s="69">
        <f>$D45/30*(PF_IS_1_wout_Grant!AN53+PF_IS_1_wout_Grant!AN61)</f>
        <v>5387.7284391666653</v>
      </c>
      <c r="AO45" s="68">
        <f>$D45/30*(PF_IS_1_wout_Grant!AO53+PF_IS_1_wout_Grant!AO61)</f>
        <v>5373.7526916666657</v>
      </c>
      <c r="AP45" s="68">
        <f>$D45/30*(PF_IS_1_wout_Grant!AP53+PF_IS_1_wout_Grant!AP61)</f>
        <v>5373.7526916666657</v>
      </c>
      <c r="AQ45" s="68">
        <f>$D45/30*(PF_IS_1_wout_Grant!AQ53+PF_IS_1_wout_Grant!AQ61)</f>
        <v>5373.7526916666657</v>
      </c>
      <c r="AR45" s="68">
        <f>$D45/30*(PF_IS_1_wout_Grant!AR53+PF_IS_1_wout_Grant!AR61)</f>
        <v>5373.7526916666657</v>
      </c>
      <c r="AS45" s="68">
        <f>$D45/30*(PF_IS_1_wout_Grant!AS53+PF_IS_1_wout_Grant!AS61)</f>
        <v>5373.7526916666657</v>
      </c>
      <c r="AT45" s="68">
        <f>$D45/30*(PF_IS_1_wout_Grant!AT53+PF_IS_1_wout_Grant!AT61)</f>
        <v>5373.7526916666657</v>
      </c>
      <c r="AU45" s="68">
        <f>$D45/30*(PF_IS_1_wout_Grant!AU53+PF_IS_1_wout_Grant!AU61)</f>
        <v>5373.7526916666657</v>
      </c>
      <c r="AV45" s="68">
        <f>$D45/30*(PF_IS_1_wout_Grant!AV53+PF_IS_1_wout_Grant!AV61)</f>
        <v>5373.7526916666657</v>
      </c>
      <c r="AW45" s="68">
        <f>$D45/30*(PF_IS_1_wout_Grant!AW53+PF_IS_1_wout_Grant!AW61)</f>
        <v>5373.7526916666657</v>
      </c>
      <c r="AX45" s="68">
        <f>$D45/30*(PF_IS_1_wout_Grant!AX53+PF_IS_1_wout_Grant!AX61)</f>
        <v>5373.7526916666657</v>
      </c>
      <c r="AY45" s="68">
        <f>$D45/30*(PF_IS_1_wout_Grant!AY53+PF_IS_1_wout_Grant!AY61)</f>
        <v>5373.7526916666657</v>
      </c>
      <c r="AZ45" s="69">
        <f>$D45/30*(PF_IS_1_wout_Grant!AZ53+PF_IS_1_wout_Grant!AZ61)</f>
        <v>5373.7526916666657</v>
      </c>
      <c r="BA45" s="68">
        <f>$D45/30*(PF_IS_1_wout_Grant!BA53+PF_IS_1_wout_Grant!BA61)</f>
        <v>5373.7526916666657</v>
      </c>
      <c r="BB45" s="68">
        <f>$D45/30*(PF_IS_1_wout_Grant!BB53+PF_IS_1_wout_Grant!BB61)</f>
        <v>5373.7526916666657</v>
      </c>
      <c r="BC45" s="68">
        <f>$D45/30*(PF_IS_1_wout_Grant!BC53+PF_IS_1_wout_Grant!BC61)</f>
        <v>5373.7526916666657</v>
      </c>
      <c r="BD45" s="68">
        <f>$D45/30*(PF_IS_1_wout_Grant!BD53+PF_IS_1_wout_Grant!BD61)</f>
        <v>5373.7526916666657</v>
      </c>
      <c r="BE45" s="68">
        <f>$D45/30*(PF_IS_1_wout_Grant!BE53+PF_IS_1_wout_Grant!BE61)</f>
        <v>5373.7526916666657</v>
      </c>
      <c r="BF45" s="68">
        <f>$D45/30*(PF_IS_1_wout_Grant!BF53+PF_IS_1_wout_Grant!BF61)</f>
        <v>5373.7526916666657</v>
      </c>
      <c r="BG45" s="68">
        <f>$D45/30*(PF_IS_1_wout_Grant!BG53+PF_IS_1_wout_Grant!BG61)</f>
        <v>5373.7526916666657</v>
      </c>
      <c r="BH45" s="68">
        <f>$D45/30*(PF_IS_1_wout_Grant!BH53+PF_IS_1_wout_Grant!BH61)</f>
        <v>5373.7526916666657</v>
      </c>
      <c r="BI45" s="68">
        <f>$D45/30*(PF_IS_1_wout_Grant!BI53+PF_IS_1_wout_Grant!BI61)</f>
        <v>5373.7526916666657</v>
      </c>
      <c r="BJ45" s="68">
        <f>$D45/30*(PF_IS_1_wout_Grant!BJ53+PF_IS_1_wout_Grant!BJ61)</f>
        <v>5373.7526916666657</v>
      </c>
      <c r="BK45" s="68">
        <f>$D45/30*(PF_IS_1_wout_Grant!BK53+PF_IS_1_wout_Grant!BK61)</f>
        <v>5373.7526916666657</v>
      </c>
      <c r="BL45" s="69">
        <f>$D45/30*(PF_IS_1_wout_Grant!BL53+PF_IS_1_wout_Grant!BL61)</f>
        <v>5373.7526916666657</v>
      </c>
      <c r="BM45" s="68">
        <f>$D45/30*(PF_IS_1_wout_Grant!BM53+PF_IS_1_wout_Grant!BM61)</f>
        <v>5373.7526916666657</v>
      </c>
      <c r="BN45" s="68">
        <f>$D45/30*(PF_IS_1_wout_Grant!BN53+PF_IS_1_wout_Grant!BN61)</f>
        <v>5373.7526916666657</v>
      </c>
      <c r="BO45" s="68">
        <f>$D45/30*(PF_IS_1_wout_Grant!BO53+PF_IS_1_wout_Grant!BO61)</f>
        <v>5373.7526916666657</v>
      </c>
      <c r="BP45" s="68">
        <f>$D45/30*(PF_IS_1_wout_Grant!BP53+PF_IS_1_wout_Grant!BP61)</f>
        <v>5373.7526916666657</v>
      </c>
      <c r="BQ45" s="68">
        <f>$D45/30*(PF_IS_1_wout_Grant!BQ53+PF_IS_1_wout_Grant!BQ61)</f>
        <v>5373.7526916666657</v>
      </c>
      <c r="BR45" s="68">
        <f>$D45/30*(PF_IS_1_wout_Grant!BR53+PF_IS_1_wout_Grant!BR61)</f>
        <v>5373.7526916666657</v>
      </c>
      <c r="BS45" s="68">
        <f>$D45/30*(PF_IS_1_wout_Grant!BS53+PF_IS_1_wout_Grant!BS61)</f>
        <v>5373.7526916666657</v>
      </c>
      <c r="BT45" s="68">
        <f>$D45/30*(PF_IS_1_wout_Grant!BT53+PF_IS_1_wout_Grant!BT61)</f>
        <v>5373.7526916666657</v>
      </c>
      <c r="BU45" s="68">
        <f>$D45/30*(PF_IS_1_wout_Grant!BU53+PF_IS_1_wout_Grant!BU61)</f>
        <v>5373.7526916666657</v>
      </c>
      <c r="BV45" s="68">
        <f>$D45/30*(PF_IS_1_wout_Grant!BV53+PF_IS_1_wout_Grant!BV61)</f>
        <v>5373.7526916666657</v>
      </c>
      <c r="BW45" s="68">
        <f>$D45/30*(PF_IS_1_wout_Grant!BW53+PF_IS_1_wout_Grant!BW61)</f>
        <v>5373.7526916666657</v>
      </c>
      <c r="BX45" s="69">
        <f>$D45/30*(PF_IS_1_wout_Grant!BX53+PF_IS_1_wout_Grant!BX61)</f>
        <v>5373.7526916666657</v>
      </c>
      <c r="BY45" s="68">
        <f>$D45/30*(PF_IS_1_wout_Grant!BY53+PF_IS_1_wout_Grant!BY61)</f>
        <v>5373.7526916666657</v>
      </c>
      <c r="BZ45" s="68">
        <f>$D45/30*(PF_IS_1_wout_Grant!BZ53+PF_IS_1_wout_Grant!BZ61)</f>
        <v>5373.7526916666657</v>
      </c>
      <c r="CA45" s="68">
        <f>$D45/30*(PF_IS_1_wout_Grant!CA53+PF_IS_1_wout_Grant!CA61)</f>
        <v>5373.7526916666657</v>
      </c>
      <c r="CB45" s="68">
        <f>$D45/30*(PF_IS_1_wout_Grant!CB53+PF_IS_1_wout_Grant!CB61)</f>
        <v>5373.7526916666657</v>
      </c>
      <c r="CC45" s="68">
        <f>$D45/30*(PF_IS_1_wout_Grant!CC53+PF_IS_1_wout_Grant!CC61)</f>
        <v>5373.7526916666657</v>
      </c>
      <c r="CD45" s="68">
        <f>$D45/30*(PF_IS_1_wout_Grant!CD53+PF_IS_1_wout_Grant!CD61)</f>
        <v>5373.7526916666657</v>
      </c>
      <c r="CE45" s="68">
        <f>$D45/30*(PF_IS_1_wout_Grant!CE53+PF_IS_1_wout_Grant!CE61)</f>
        <v>5373.7526916666657</v>
      </c>
      <c r="CF45" s="68">
        <f>$D45/30*(PF_IS_1_wout_Grant!CF53+PF_IS_1_wout_Grant!CF61)</f>
        <v>5373.7526916666657</v>
      </c>
      <c r="CG45" s="68">
        <f>$D45/30*(PF_IS_1_wout_Grant!CG53+PF_IS_1_wout_Grant!CG61)</f>
        <v>5373.7526916666657</v>
      </c>
      <c r="CH45" s="68">
        <f>$D45/30*(PF_IS_1_wout_Grant!CH53+PF_IS_1_wout_Grant!CH61)</f>
        <v>5373.7526916666657</v>
      </c>
      <c r="CI45" s="68">
        <f>$D45/30*(PF_IS_1_wout_Grant!CI53+PF_IS_1_wout_Grant!CI61)</f>
        <v>5373.7526916666657</v>
      </c>
      <c r="CJ45" s="69">
        <f>$D45/30*(PF_IS_1_wout_Grant!CJ53+PF_IS_1_wout_Grant!CJ61)</f>
        <v>5373.7526916666657</v>
      </c>
      <c r="CK45" s="68">
        <f>$D45/30*(PF_IS_1_wout_Grant!CK53+PF_IS_1_wout_Grant!CK61)</f>
        <v>5373.7526916666657</v>
      </c>
      <c r="CL45" s="68">
        <f>$D45/30*(PF_IS_1_wout_Grant!CL53+PF_IS_1_wout_Grant!CL61)</f>
        <v>5373.7526916666657</v>
      </c>
      <c r="CM45" s="68">
        <f>$D45/30*(PF_IS_1_wout_Grant!CM53+PF_IS_1_wout_Grant!CM61)</f>
        <v>5373.7526916666657</v>
      </c>
      <c r="CN45" s="68">
        <f>$D45/30*(PF_IS_1_wout_Grant!CN53+PF_IS_1_wout_Grant!CN61)</f>
        <v>5373.7526916666657</v>
      </c>
      <c r="CO45" s="68">
        <f>$D45/30*(PF_IS_1_wout_Grant!CO53+PF_IS_1_wout_Grant!CO61)</f>
        <v>5373.7526916666657</v>
      </c>
      <c r="CP45" s="68">
        <f>$D45/30*(PF_IS_1_wout_Grant!CP53+PF_IS_1_wout_Grant!CP61)</f>
        <v>5373.7526916666657</v>
      </c>
      <c r="CQ45" s="68">
        <f>$D45/30*(PF_IS_1_wout_Grant!CQ53+PF_IS_1_wout_Grant!CQ61)</f>
        <v>5373.7526916666657</v>
      </c>
      <c r="CR45" s="68">
        <f>$D45/30*(PF_IS_1_wout_Grant!CR53+PF_IS_1_wout_Grant!CR61)</f>
        <v>5373.7526916666657</v>
      </c>
      <c r="CS45" s="68">
        <f>$D45/30*(PF_IS_1_wout_Grant!CS53+PF_IS_1_wout_Grant!CS61)</f>
        <v>5373.7526916666657</v>
      </c>
      <c r="CT45" s="68">
        <f>$D45/30*(PF_IS_1_wout_Grant!CT53+PF_IS_1_wout_Grant!CT61)</f>
        <v>5373.7526916666657</v>
      </c>
      <c r="CU45" s="68">
        <f>$D45/30*(PF_IS_1_wout_Grant!CU53+PF_IS_1_wout_Grant!CU61)</f>
        <v>5373.7526916666657</v>
      </c>
      <c r="CV45" s="69">
        <f>$D45/30*(PF_IS_1_wout_Grant!CV53+PF_IS_1_wout_Grant!CV61)</f>
        <v>5373.7526916666657</v>
      </c>
      <c r="CW45" s="68">
        <f>$D45/30*(PF_IS_1_wout_Grant!CW53+PF_IS_1_wout_Grant!CW61)</f>
        <v>5373.7526916666657</v>
      </c>
      <c r="CX45" s="68">
        <f>$D45/30*(PF_IS_1_wout_Grant!CX53+PF_IS_1_wout_Grant!CX61)</f>
        <v>5373.7526916666657</v>
      </c>
      <c r="CY45" s="68">
        <f>$D45/30*(PF_IS_1_wout_Grant!CY53+PF_IS_1_wout_Grant!CY61)</f>
        <v>5373.7526916666657</v>
      </c>
      <c r="CZ45" s="68">
        <f>$D45/30*(PF_IS_1_wout_Grant!CZ53+PF_IS_1_wout_Grant!CZ61)</f>
        <v>5373.7526916666657</v>
      </c>
      <c r="DA45" s="68">
        <f>$D45/30*(PF_IS_1_wout_Grant!DA53+PF_IS_1_wout_Grant!DA61)</f>
        <v>5373.7526916666657</v>
      </c>
      <c r="DB45" s="68">
        <f>$D45/30*(PF_IS_1_wout_Grant!DB53+PF_IS_1_wout_Grant!DB61)</f>
        <v>5373.7526916666657</v>
      </c>
      <c r="DC45" s="68">
        <f>$D45/30*(PF_IS_1_wout_Grant!DC53+PF_IS_1_wout_Grant!DC61)</f>
        <v>5373.7526916666657</v>
      </c>
      <c r="DD45" s="68">
        <f>$D45/30*(PF_IS_1_wout_Grant!DD53+PF_IS_1_wout_Grant!DD61)</f>
        <v>5373.7526916666657</v>
      </c>
      <c r="DE45" s="68">
        <f>$D45/30*(PF_IS_1_wout_Grant!DE53+PF_IS_1_wout_Grant!DE61)</f>
        <v>5373.7526916666657</v>
      </c>
      <c r="DF45" s="68">
        <f>$D45/30*(PF_IS_1_wout_Grant!DF53+PF_IS_1_wout_Grant!DF61)</f>
        <v>5373.7526916666657</v>
      </c>
      <c r="DG45" s="68">
        <f>$D45/30*(PF_IS_1_wout_Grant!DG53+PF_IS_1_wout_Grant!DG61)</f>
        <v>5373.7526916666657</v>
      </c>
      <c r="DH45" s="69">
        <f>$D45/30*(PF_IS_1_wout_Grant!DH53+PF_IS_1_wout_Grant!DH61)</f>
        <v>5373.7526916666657</v>
      </c>
      <c r="DI45" s="68">
        <f>$D45/30*(PF_IS_1_wout_Grant!DI53+PF_IS_1_wout_Grant!DI61)</f>
        <v>5373.7526916666657</v>
      </c>
      <c r="DJ45" s="68">
        <f>$D45/30*(PF_IS_1_wout_Grant!DJ53+PF_IS_1_wout_Grant!DJ61)</f>
        <v>5373.7526916666657</v>
      </c>
      <c r="DK45" s="68">
        <f>$D45/30*(PF_IS_1_wout_Grant!DK53+PF_IS_1_wout_Grant!DK61)</f>
        <v>5373.7526916666657</v>
      </c>
      <c r="DL45" s="68">
        <f>$D45/30*(PF_IS_1_wout_Grant!DL53+PF_IS_1_wout_Grant!DL61)</f>
        <v>5373.7526916666657</v>
      </c>
      <c r="DM45" s="68">
        <f>$D45/30*(PF_IS_1_wout_Grant!DM53+PF_IS_1_wout_Grant!DM61)</f>
        <v>5373.7526916666657</v>
      </c>
      <c r="DN45" s="68">
        <f>$D45/30*(PF_IS_1_wout_Grant!DN53+PF_IS_1_wout_Grant!DN61)</f>
        <v>5373.7526916666657</v>
      </c>
      <c r="DO45" s="68">
        <f>$D45/30*(PF_IS_1_wout_Grant!DO53+PF_IS_1_wout_Grant!DO61)</f>
        <v>5373.7526916666657</v>
      </c>
      <c r="DP45" s="68">
        <f>$D45/30*(PF_IS_1_wout_Grant!DP53+PF_IS_1_wout_Grant!DP61)</f>
        <v>5373.7526916666657</v>
      </c>
      <c r="DQ45" s="68">
        <f>$D45/30*(PF_IS_1_wout_Grant!DQ53+PF_IS_1_wout_Grant!DQ61)</f>
        <v>5373.7526916666657</v>
      </c>
      <c r="DR45" s="68">
        <f>$D45/30*(PF_IS_1_wout_Grant!DR53+PF_IS_1_wout_Grant!DR61)</f>
        <v>5373.7526916666657</v>
      </c>
      <c r="DS45" s="68">
        <f>$D45/30*(PF_IS_1_wout_Grant!DS53+PF_IS_1_wout_Grant!DS61)</f>
        <v>5373.7526916666657</v>
      </c>
      <c r="DT45" s="285">
        <f>$D45/30*(PF_IS_1_wout_Grant!DT53+PF_IS_1_wout_Grant!DT61)</f>
        <v>5373.7526916666657</v>
      </c>
      <c r="DU45" s="71">
        <f t="shared" ref="DU45:ED47" si="31">SUMIF($E$22:$DT$22,DU$24,$E45:$DT45)</f>
        <v>3343.8727919999997</v>
      </c>
      <c r="DV45" s="71">
        <f t="shared" si="31"/>
        <v>5110.1323108333345</v>
      </c>
      <c r="DW45" s="71">
        <f t="shared" si="31"/>
        <v>5387.7284391666653</v>
      </c>
      <c r="DX45" s="71">
        <f t="shared" si="31"/>
        <v>5373.7526916666657</v>
      </c>
      <c r="DY45" s="71">
        <f t="shared" si="31"/>
        <v>5373.7526916666657</v>
      </c>
      <c r="DZ45" s="71">
        <f t="shared" si="31"/>
        <v>5373.7526916666657</v>
      </c>
      <c r="EA45" s="71">
        <f t="shared" si="31"/>
        <v>5373.7526916666657</v>
      </c>
      <c r="EB45" s="71">
        <f t="shared" si="31"/>
        <v>5373.7526916666657</v>
      </c>
      <c r="EC45" s="71">
        <f t="shared" si="31"/>
        <v>5373.7526916666657</v>
      </c>
      <c r="ED45" s="72">
        <f t="shared" si="31"/>
        <v>5373.7526916666657</v>
      </c>
    </row>
    <row r="46" spans="2:134">
      <c r="B46" s="281" t="s">
        <v>72</v>
      </c>
      <c r="C46" s="73"/>
      <c r="D46" s="73"/>
      <c r="E46" s="68">
        <f>0.5*(Capex_W!E56+Capex_W!E52)</f>
        <v>0</v>
      </c>
      <c r="F46" s="68">
        <f>0.5*(Capex_W!F56+Capex_W!F52)</f>
        <v>0</v>
      </c>
      <c r="G46" s="68">
        <f>0.5*(Capex_W!G56+Capex_W!G52)</f>
        <v>0</v>
      </c>
      <c r="H46" s="68">
        <f>0.5*(Capex_W!H56+Capex_W!H52)</f>
        <v>563.33333333333337</v>
      </c>
      <c r="I46" s="68">
        <f>0.5*(Capex_W!I56+Capex_W!I52)</f>
        <v>563.33333333333337</v>
      </c>
      <c r="J46" s="68">
        <f>0.5*(Capex_W!J56+Capex_W!J52)</f>
        <v>563.33333333333337</v>
      </c>
      <c r="K46" s="68">
        <f>0.5*(Capex_W!K56+Capex_W!K52)</f>
        <v>563.33333333333337</v>
      </c>
      <c r="L46" s="68">
        <f>0.5*(Capex_W!L56+Capex_W!L52)</f>
        <v>563.33333333333337</v>
      </c>
      <c r="M46" s="68">
        <f>0.5*(Capex_W!M56+Capex_W!M52)</f>
        <v>563.33333333333337</v>
      </c>
      <c r="N46" s="68">
        <f>0.5*(Capex_W!N56+Capex_W!N52)</f>
        <v>563.33333333333337</v>
      </c>
      <c r="O46" s="68">
        <f>0.5*(Capex_W!O56+Capex_W!O52)</f>
        <v>563.33333333333337</v>
      </c>
      <c r="P46" s="69">
        <f>0.5*(Capex_W!P56+Capex_W!P52)</f>
        <v>563.33333333333337</v>
      </c>
      <c r="Q46" s="68">
        <f>0.5*(Capex_W!Q56+Capex_W!Q52)</f>
        <v>563.33333333333337</v>
      </c>
      <c r="R46" s="68">
        <f>0.5*(Capex_W!R56+Capex_W!R52)</f>
        <v>563.33333333333337</v>
      </c>
      <c r="S46" s="68">
        <f>0.5*(Capex_W!S56+Capex_W!S52)</f>
        <v>563.33333333333337</v>
      </c>
      <c r="T46" s="68">
        <f>0.5*(Capex_W!T56+Capex_W!T52)</f>
        <v>660.83333333333337</v>
      </c>
      <c r="U46" s="68">
        <f>0.5*(Capex_W!U56+Capex_W!U52)</f>
        <v>660.83333333333337</v>
      </c>
      <c r="V46" s="68">
        <f>0.5*(Capex_W!V56+Capex_W!V52)</f>
        <v>660.83333333333337</v>
      </c>
      <c r="W46" s="68">
        <f>0.5*(Capex_W!W56+Capex_W!W52)</f>
        <v>660.83333333333337</v>
      </c>
      <c r="X46" s="68">
        <f>0.5*(Capex_W!X56+Capex_W!X52)</f>
        <v>660.83333333333337</v>
      </c>
      <c r="Y46" s="68">
        <f>0.5*(Capex_W!Y56+Capex_W!Y52)</f>
        <v>660.83333333333337</v>
      </c>
      <c r="Z46" s="68">
        <f>0.5*(Capex_W!Z56+Capex_W!Z52)</f>
        <v>660.83333333333337</v>
      </c>
      <c r="AA46" s="68">
        <f>0.5*(Capex_W!AA56+Capex_W!AA52)</f>
        <v>660.83333333333337</v>
      </c>
      <c r="AB46" s="69">
        <f>0.5*(Capex_W!AB56+Capex_W!AB52)</f>
        <v>660.83333333333337</v>
      </c>
      <c r="AC46" s="68">
        <f>0.5*(Capex_W!AC56+Capex_W!AC52)</f>
        <v>0</v>
      </c>
      <c r="AD46" s="68">
        <f>0.5*(Capex_W!AD56+Capex_W!AD52)</f>
        <v>0</v>
      </c>
      <c r="AE46" s="68">
        <f>0.5*(Capex_W!AE56+Capex_W!AE52)</f>
        <v>0</v>
      </c>
      <c r="AF46" s="68">
        <f>0.5*(Capex_W!AF56+Capex_W!AF52)</f>
        <v>0</v>
      </c>
      <c r="AG46" s="68">
        <f>0.5*(Capex_W!AG56+Capex_W!AG52)</f>
        <v>0</v>
      </c>
      <c r="AH46" s="68">
        <f>0.5*(Capex_W!AH56+Capex_W!AH52)</f>
        <v>0</v>
      </c>
      <c r="AI46" s="68">
        <f>0.5*(Capex_W!AI56+Capex_W!AI52)</f>
        <v>0</v>
      </c>
      <c r="AJ46" s="68">
        <f>0.5*(Capex_W!AJ56+Capex_W!AJ52)</f>
        <v>0</v>
      </c>
      <c r="AK46" s="68">
        <f>0.5*(Capex_W!AK56+Capex_W!AK52)</f>
        <v>0</v>
      </c>
      <c r="AL46" s="68">
        <f>0.5*(Capex_W!AL56+Capex_W!AL52)</f>
        <v>0</v>
      </c>
      <c r="AM46" s="68">
        <f>0.5*(Capex_W!AM56+Capex_W!AM52)</f>
        <v>0</v>
      </c>
      <c r="AN46" s="69">
        <f>0.5*(Capex_W!AN56+Capex_W!AN52)</f>
        <v>0</v>
      </c>
      <c r="AO46" s="68">
        <f>0.5*(Capex_W!AO56+Capex_W!AO52)</f>
        <v>0</v>
      </c>
      <c r="AP46" s="68">
        <f>0.5*(Capex_W!AP56+Capex_W!AP52)</f>
        <v>0</v>
      </c>
      <c r="AQ46" s="68">
        <f>0.5*(Capex_W!AQ56+Capex_W!AQ52)</f>
        <v>0</v>
      </c>
      <c r="AR46" s="68">
        <f>0.5*(Capex_W!AR56+Capex_W!AR52)</f>
        <v>0</v>
      </c>
      <c r="AS46" s="68">
        <f>0.5*(Capex_W!AS56+Capex_W!AS52)</f>
        <v>0</v>
      </c>
      <c r="AT46" s="68">
        <f>0.5*(Capex_W!AT56+Capex_W!AT52)</f>
        <v>0</v>
      </c>
      <c r="AU46" s="68">
        <f>0.5*(Capex_W!AU56+Capex_W!AU52)</f>
        <v>0</v>
      </c>
      <c r="AV46" s="68">
        <f>0.5*(Capex_W!AV56+Capex_W!AV52)</f>
        <v>0</v>
      </c>
      <c r="AW46" s="68">
        <f>0.5*(Capex_W!AW56+Capex_W!AW52)</f>
        <v>0</v>
      </c>
      <c r="AX46" s="68">
        <f>0.5*(Capex_W!AX56+Capex_W!AX52)</f>
        <v>0</v>
      </c>
      <c r="AY46" s="68">
        <f>0.5*(Capex_W!AY56+Capex_W!AY52)</f>
        <v>0</v>
      </c>
      <c r="AZ46" s="69">
        <f>0.5*(Capex_W!AZ56+Capex_W!AZ52)</f>
        <v>0</v>
      </c>
      <c r="BA46" s="68">
        <f>0.5*(Capex_W!BA56+Capex_W!BA52)</f>
        <v>0</v>
      </c>
      <c r="BB46" s="68">
        <f>0.5*(Capex_W!BB56+Capex_W!BB52)</f>
        <v>0</v>
      </c>
      <c r="BC46" s="68">
        <f>0.5*(Capex_W!BC56+Capex_W!BC52)</f>
        <v>0</v>
      </c>
      <c r="BD46" s="68">
        <f>0.5*(Capex_W!BD56+Capex_W!BD52)</f>
        <v>0</v>
      </c>
      <c r="BE46" s="68">
        <f>0.5*(Capex_W!BE56+Capex_W!BE52)</f>
        <v>0</v>
      </c>
      <c r="BF46" s="68">
        <f>0.5*(Capex_W!BF56+Capex_W!BF52)</f>
        <v>0</v>
      </c>
      <c r="BG46" s="68">
        <f>0.5*(Capex_W!BG56+Capex_W!BG52)</f>
        <v>0</v>
      </c>
      <c r="BH46" s="68">
        <f>0.5*(Capex_W!BH56+Capex_W!BH52)</f>
        <v>0</v>
      </c>
      <c r="BI46" s="68">
        <f>0.5*(Capex_W!BI56+Capex_W!BI52)</f>
        <v>0</v>
      </c>
      <c r="BJ46" s="68">
        <f>0.5*(Capex_W!BJ56+Capex_W!BJ52)</f>
        <v>0</v>
      </c>
      <c r="BK46" s="68">
        <f>0.5*(Capex_W!BK56+Capex_W!BK52)</f>
        <v>0</v>
      </c>
      <c r="BL46" s="69">
        <f>0.5*(Capex_W!BL56+Capex_W!BL52)</f>
        <v>0</v>
      </c>
      <c r="BM46" s="68">
        <f>0.5*(Capex_W!BM56+Capex_W!BM52)</f>
        <v>0</v>
      </c>
      <c r="BN46" s="68">
        <f>0.5*(Capex_W!BN56+Capex_W!BN52)</f>
        <v>0</v>
      </c>
      <c r="BO46" s="68">
        <f>0.5*(Capex_W!BO56+Capex_W!BO52)</f>
        <v>0</v>
      </c>
      <c r="BP46" s="68">
        <f>0.5*(Capex_W!BP56+Capex_W!BP52)</f>
        <v>0</v>
      </c>
      <c r="BQ46" s="68">
        <f>0.5*(Capex_W!BQ56+Capex_W!BQ52)</f>
        <v>0</v>
      </c>
      <c r="BR46" s="68">
        <f>0.5*(Capex_W!BR56+Capex_W!BR52)</f>
        <v>0</v>
      </c>
      <c r="BS46" s="68">
        <f>0.5*(Capex_W!BS56+Capex_W!BS52)</f>
        <v>0</v>
      </c>
      <c r="BT46" s="68">
        <f>0.5*(Capex_W!BT56+Capex_W!BT52)</f>
        <v>0</v>
      </c>
      <c r="BU46" s="68">
        <f>0.5*(Capex_W!BU56+Capex_W!BU52)</f>
        <v>0</v>
      </c>
      <c r="BV46" s="68">
        <f>0.5*(Capex_W!BV56+Capex_W!BV52)</f>
        <v>0</v>
      </c>
      <c r="BW46" s="68">
        <f>0.5*(Capex_W!BW56+Capex_W!BW52)</f>
        <v>0</v>
      </c>
      <c r="BX46" s="69">
        <f>0.5*(Capex_W!BX56+Capex_W!BX52)</f>
        <v>0</v>
      </c>
      <c r="BY46" s="68">
        <f>0.5*(Capex_W!BY56+Capex_W!BY52)</f>
        <v>0</v>
      </c>
      <c r="BZ46" s="68">
        <f>0.5*(Capex_W!BZ56+Capex_W!BZ52)</f>
        <v>0</v>
      </c>
      <c r="CA46" s="68">
        <f>0.5*(Capex_W!CA56+Capex_W!CA52)</f>
        <v>0</v>
      </c>
      <c r="CB46" s="68">
        <f>0.5*(Capex_W!CB56+Capex_W!CB52)</f>
        <v>0</v>
      </c>
      <c r="CC46" s="68">
        <f>0.5*(Capex_W!CC56+Capex_W!CC52)</f>
        <v>0</v>
      </c>
      <c r="CD46" s="68">
        <f>0.5*(Capex_W!CD56+Capex_W!CD52)</f>
        <v>0</v>
      </c>
      <c r="CE46" s="68">
        <f>0.5*(Capex_W!CE56+Capex_W!CE52)</f>
        <v>0</v>
      </c>
      <c r="CF46" s="68">
        <f>0.5*(Capex_W!CF56+Capex_W!CF52)</f>
        <v>0</v>
      </c>
      <c r="CG46" s="68">
        <f>0.5*(Capex_W!CG56+Capex_W!CG52)</f>
        <v>0</v>
      </c>
      <c r="CH46" s="68">
        <f>0.5*(Capex_W!CH56+Capex_W!CH52)</f>
        <v>0</v>
      </c>
      <c r="CI46" s="68">
        <f>0.5*(Capex_W!CI56+Capex_W!CI52)</f>
        <v>0</v>
      </c>
      <c r="CJ46" s="69">
        <f>0.5*(Capex_W!CJ56+Capex_W!CJ52)</f>
        <v>0</v>
      </c>
      <c r="CK46" s="68">
        <f>0.5*(Capex_W!CK56+Capex_W!CK52)</f>
        <v>0</v>
      </c>
      <c r="CL46" s="68">
        <f>0.5*(Capex_W!CL56+Capex_W!CL52)</f>
        <v>0</v>
      </c>
      <c r="CM46" s="68">
        <f>0.5*(Capex_W!CM56+Capex_W!CM52)</f>
        <v>0</v>
      </c>
      <c r="CN46" s="68">
        <f>0.5*(Capex_W!CN56+Capex_W!CN52)</f>
        <v>0</v>
      </c>
      <c r="CO46" s="68">
        <f>0.5*(Capex_W!CO56+Capex_W!CO52)</f>
        <v>0</v>
      </c>
      <c r="CP46" s="68">
        <f>0.5*(Capex_W!CP56+Capex_W!CP52)</f>
        <v>0</v>
      </c>
      <c r="CQ46" s="68">
        <f>0.5*(Capex_W!CQ56+Capex_W!CQ52)</f>
        <v>0</v>
      </c>
      <c r="CR46" s="68">
        <f>0.5*(Capex_W!CR56+Capex_W!CR52)</f>
        <v>0</v>
      </c>
      <c r="CS46" s="68">
        <f>0.5*(Capex_W!CS56+Capex_W!CS52)</f>
        <v>0</v>
      </c>
      <c r="CT46" s="68">
        <f>0.5*(Capex_W!CT56+Capex_W!CT52)</f>
        <v>0</v>
      </c>
      <c r="CU46" s="68">
        <f>0.5*(Capex_W!CU56+Capex_W!CU52)</f>
        <v>0</v>
      </c>
      <c r="CV46" s="69">
        <f>0.5*(Capex_W!CV56+Capex_W!CV52)</f>
        <v>0</v>
      </c>
      <c r="CW46" s="68">
        <f>0.5*(Capex_W!CW56+Capex_W!CW52)</f>
        <v>0</v>
      </c>
      <c r="CX46" s="68">
        <f>0.5*(Capex_W!CX56+Capex_W!CX52)</f>
        <v>0</v>
      </c>
      <c r="CY46" s="68">
        <f>0.5*(Capex_W!CY56+Capex_W!CY52)</f>
        <v>0</v>
      </c>
      <c r="CZ46" s="68">
        <f>0.5*(Capex_W!CZ56+Capex_W!CZ52)</f>
        <v>0</v>
      </c>
      <c r="DA46" s="68">
        <f>0.5*(Capex_W!DA56+Capex_W!DA52)</f>
        <v>0</v>
      </c>
      <c r="DB46" s="68">
        <f>0.5*(Capex_W!DB56+Capex_W!DB52)</f>
        <v>0</v>
      </c>
      <c r="DC46" s="68">
        <f>0.5*(Capex_W!DC56+Capex_W!DC52)</f>
        <v>0</v>
      </c>
      <c r="DD46" s="68">
        <f>0.5*(Capex_W!DD56+Capex_W!DD52)</f>
        <v>0</v>
      </c>
      <c r="DE46" s="68">
        <f>0.5*(Capex_W!DE56+Capex_W!DE52)</f>
        <v>0</v>
      </c>
      <c r="DF46" s="68">
        <f>0.5*(Capex_W!DF56+Capex_W!DF52)</f>
        <v>0</v>
      </c>
      <c r="DG46" s="68">
        <f>0.5*(Capex_W!DG56+Capex_W!DG52)</f>
        <v>0</v>
      </c>
      <c r="DH46" s="69">
        <f>0.5*(Capex_W!DH56+Capex_W!DH52)</f>
        <v>0</v>
      </c>
      <c r="DI46" s="68">
        <f>0.5*(Capex_W!DI56+Capex_W!DI52)</f>
        <v>0</v>
      </c>
      <c r="DJ46" s="68">
        <f>0.5*(Capex_W!DJ56+Capex_W!DJ52)</f>
        <v>0</v>
      </c>
      <c r="DK46" s="68">
        <f>0.5*(Capex_W!DK56+Capex_W!DK52)</f>
        <v>0</v>
      </c>
      <c r="DL46" s="68">
        <f>0.5*(Capex_W!DL56+Capex_W!DL52)</f>
        <v>0</v>
      </c>
      <c r="DM46" s="68">
        <f>0.5*(Capex_W!DM56+Capex_W!DM52)</f>
        <v>0</v>
      </c>
      <c r="DN46" s="68">
        <f>0.5*(Capex_W!DN56+Capex_W!DN52)</f>
        <v>0</v>
      </c>
      <c r="DO46" s="68">
        <f>0.5*(Capex_W!DO56+Capex_W!DO52)</f>
        <v>0</v>
      </c>
      <c r="DP46" s="68">
        <f>0.5*(Capex_W!DP56+Capex_W!DP52)</f>
        <v>0</v>
      </c>
      <c r="DQ46" s="68">
        <f>0.5*(Capex_W!DQ56+Capex_W!DQ52)</f>
        <v>0</v>
      </c>
      <c r="DR46" s="68">
        <f>0.5*(Capex_W!DR56+Capex_W!DR52)</f>
        <v>0</v>
      </c>
      <c r="DS46" s="68">
        <f>0.5*(Capex_W!DS56+Capex_W!DS52)</f>
        <v>0</v>
      </c>
      <c r="DT46" s="285">
        <f>0.5*(Capex_W!DT56+Capex_W!DT52)</f>
        <v>0</v>
      </c>
      <c r="DU46" s="71">
        <f t="shared" si="31"/>
        <v>563.33333333333337</v>
      </c>
      <c r="DV46" s="71">
        <f t="shared" si="31"/>
        <v>660.83333333333337</v>
      </c>
      <c r="DW46" s="71">
        <f t="shared" si="31"/>
        <v>0</v>
      </c>
      <c r="DX46" s="71">
        <f t="shared" si="31"/>
        <v>0</v>
      </c>
      <c r="DY46" s="71">
        <f t="shared" si="31"/>
        <v>0</v>
      </c>
      <c r="DZ46" s="71">
        <f t="shared" si="31"/>
        <v>0</v>
      </c>
      <c r="EA46" s="71">
        <f t="shared" si="31"/>
        <v>0</v>
      </c>
      <c r="EB46" s="71">
        <f t="shared" si="31"/>
        <v>0</v>
      </c>
      <c r="EC46" s="71">
        <f t="shared" si="31"/>
        <v>0</v>
      </c>
      <c r="ED46" s="72">
        <f t="shared" si="31"/>
        <v>0</v>
      </c>
    </row>
    <row r="47" spans="2:134">
      <c r="B47" s="301" t="s">
        <v>73</v>
      </c>
      <c r="C47" s="302"/>
      <c r="D47" s="302"/>
      <c r="E47" s="303">
        <f>SUBTOTAL(9,E44:E46)</f>
        <v>0</v>
      </c>
      <c r="F47" s="303">
        <f t="shared" ref="F47:BQ47" si="32">SUBTOTAL(9,F44:F46)</f>
        <v>0</v>
      </c>
      <c r="G47" s="303">
        <f t="shared" si="32"/>
        <v>0</v>
      </c>
      <c r="H47" s="303">
        <f t="shared" si="32"/>
        <v>624.70145833333333</v>
      </c>
      <c r="I47" s="303">
        <f t="shared" si="32"/>
        <v>694.83645833333344</v>
      </c>
      <c r="J47" s="303">
        <f t="shared" si="32"/>
        <v>756.2045833333334</v>
      </c>
      <c r="K47" s="303">
        <f t="shared" si="32"/>
        <v>817.57270833333337</v>
      </c>
      <c r="L47" s="303">
        <f t="shared" si="32"/>
        <v>3375.546858666667</v>
      </c>
      <c r="M47" s="303">
        <f t="shared" si="32"/>
        <v>3505.5393836666667</v>
      </c>
      <c r="N47" s="303">
        <f t="shared" si="32"/>
        <v>3638.4542003333336</v>
      </c>
      <c r="O47" s="303">
        <f t="shared" si="32"/>
        <v>3771.3690170000004</v>
      </c>
      <c r="P47" s="304">
        <f t="shared" si="32"/>
        <v>3907.2061253333331</v>
      </c>
      <c r="Q47" s="303">
        <f t="shared" si="32"/>
        <v>4035.0491025000001</v>
      </c>
      <c r="R47" s="303">
        <f t="shared" si="32"/>
        <v>4192.9877274999999</v>
      </c>
      <c r="S47" s="303">
        <f t="shared" si="32"/>
        <v>4337.4388524999995</v>
      </c>
      <c r="T47" s="303">
        <f t="shared" si="32"/>
        <v>4583.8858108333334</v>
      </c>
      <c r="U47" s="303">
        <f t="shared" si="32"/>
        <v>4741.8244358333332</v>
      </c>
      <c r="V47" s="303">
        <f t="shared" si="32"/>
        <v>4881.7797275000003</v>
      </c>
      <c r="W47" s="303">
        <f t="shared" si="32"/>
        <v>5030.7266858333332</v>
      </c>
      <c r="X47" s="303">
        <f t="shared" si="32"/>
        <v>5184.1694775000005</v>
      </c>
      <c r="Y47" s="303">
        <f t="shared" si="32"/>
        <v>5324.1247691666667</v>
      </c>
      <c r="Z47" s="303">
        <f t="shared" si="32"/>
        <v>5473.0717274999997</v>
      </c>
      <c r="AA47" s="303">
        <f t="shared" si="32"/>
        <v>5622.0186858333336</v>
      </c>
      <c r="AB47" s="304">
        <f t="shared" si="32"/>
        <v>5770.9656441666675</v>
      </c>
      <c r="AC47" s="303">
        <f t="shared" si="32"/>
        <v>5151.8320641666669</v>
      </c>
      <c r="AD47" s="303">
        <f t="shared" si="32"/>
        <v>5173.2771891666662</v>
      </c>
      <c r="AE47" s="303">
        <f t="shared" si="32"/>
        <v>5194.7223141666664</v>
      </c>
      <c r="AF47" s="303">
        <f t="shared" si="32"/>
        <v>5216.1674391666666</v>
      </c>
      <c r="AG47" s="303">
        <f t="shared" si="32"/>
        <v>5237.6125641666667</v>
      </c>
      <c r="AH47" s="303">
        <f t="shared" si="32"/>
        <v>5259.0576891666669</v>
      </c>
      <c r="AI47" s="303">
        <f t="shared" si="32"/>
        <v>5280.5028141666662</v>
      </c>
      <c r="AJ47" s="303">
        <f t="shared" si="32"/>
        <v>5301.9479391666655</v>
      </c>
      <c r="AK47" s="303">
        <f t="shared" si="32"/>
        <v>5323.3930641666657</v>
      </c>
      <c r="AL47" s="303">
        <f t="shared" si="32"/>
        <v>5344.8381891666668</v>
      </c>
      <c r="AM47" s="303">
        <f t="shared" si="32"/>
        <v>5366.2833141666661</v>
      </c>
      <c r="AN47" s="304">
        <f t="shared" si="32"/>
        <v>5387.7284391666653</v>
      </c>
      <c r="AO47" s="303">
        <f t="shared" si="32"/>
        <v>5373.7526916666657</v>
      </c>
      <c r="AP47" s="303">
        <f t="shared" si="32"/>
        <v>5373.7526916666657</v>
      </c>
      <c r="AQ47" s="303">
        <f t="shared" si="32"/>
        <v>5373.7526916666657</v>
      </c>
      <c r="AR47" s="303">
        <f t="shared" si="32"/>
        <v>5373.7526916666657</v>
      </c>
      <c r="AS47" s="303">
        <f t="shared" si="32"/>
        <v>5373.7526916666657</v>
      </c>
      <c r="AT47" s="303">
        <f t="shared" si="32"/>
        <v>5373.7526916666657</v>
      </c>
      <c r="AU47" s="303">
        <f t="shared" si="32"/>
        <v>5373.7526916666657</v>
      </c>
      <c r="AV47" s="303">
        <f t="shared" si="32"/>
        <v>5373.7526916666657</v>
      </c>
      <c r="AW47" s="303">
        <f t="shared" si="32"/>
        <v>5373.7526916666657</v>
      </c>
      <c r="AX47" s="303">
        <f t="shared" si="32"/>
        <v>5373.7526916666657</v>
      </c>
      <c r="AY47" s="303">
        <f t="shared" si="32"/>
        <v>5373.7526916666657</v>
      </c>
      <c r="AZ47" s="304">
        <f t="shared" si="32"/>
        <v>5373.7526916666657</v>
      </c>
      <c r="BA47" s="303">
        <f t="shared" si="32"/>
        <v>5373.7526916666657</v>
      </c>
      <c r="BB47" s="303">
        <f t="shared" si="32"/>
        <v>5373.7526916666657</v>
      </c>
      <c r="BC47" s="303">
        <f t="shared" si="32"/>
        <v>5373.7526916666657</v>
      </c>
      <c r="BD47" s="303">
        <f t="shared" si="32"/>
        <v>5373.7526916666657</v>
      </c>
      <c r="BE47" s="303">
        <f t="shared" si="32"/>
        <v>5373.7526916666657</v>
      </c>
      <c r="BF47" s="303">
        <f t="shared" si="32"/>
        <v>5373.7526916666657</v>
      </c>
      <c r="BG47" s="303">
        <f t="shared" si="32"/>
        <v>5373.7526916666657</v>
      </c>
      <c r="BH47" s="303">
        <f t="shared" si="32"/>
        <v>5373.7526916666657</v>
      </c>
      <c r="BI47" s="303">
        <f t="shared" si="32"/>
        <v>5373.7526916666657</v>
      </c>
      <c r="BJ47" s="303">
        <f t="shared" si="32"/>
        <v>5373.7526916666657</v>
      </c>
      <c r="BK47" s="303">
        <f t="shared" si="32"/>
        <v>5373.7526916666657</v>
      </c>
      <c r="BL47" s="304">
        <f t="shared" si="32"/>
        <v>5373.7526916666657</v>
      </c>
      <c r="BM47" s="303">
        <f t="shared" si="32"/>
        <v>5373.7526916666657</v>
      </c>
      <c r="BN47" s="303">
        <f t="shared" si="32"/>
        <v>5373.7526916666657</v>
      </c>
      <c r="BO47" s="303">
        <f t="shared" si="32"/>
        <v>5373.7526916666657</v>
      </c>
      <c r="BP47" s="303">
        <f t="shared" si="32"/>
        <v>5373.7526916666657</v>
      </c>
      <c r="BQ47" s="303">
        <f t="shared" si="32"/>
        <v>5373.7526916666657</v>
      </c>
      <c r="BR47" s="303">
        <f t="shared" ref="BR47:DT47" si="33">SUBTOTAL(9,BR44:BR46)</f>
        <v>5373.7526916666657</v>
      </c>
      <c r="BS47" s="303">
        <f t="shared" si="33"/>
        <v>5373.7526916666657</v>
      </c>
      <c r="BT47" s="303">
        <f t="shared" si="33"/>
        <v>5373.7526916666657</v>
      </c>
      <c r="BU47" s="303">
        <f t="shared" si="33"/>
        <v>5373.7526916666657</v>
      </c>
      <c r="BV47" s="303">
        <f t="shared" si="33"/>
        <v>5373.7526916666657</v>
      </c>
      <c r="BW47" s="303">
        <f t="shared" si="33"/>
        <v>5373.7526916666657</v>
      </c>
      <c r="BX47" s="304">
        <f t="shared" si="33"/>
        <v>5373.7526916666657</v>
      </c>
      <c r="BY47" s="303">
        <f t="shared" si="33"/>
        <v>5373.7526916666657</v>
      </c>
      <c r="BZ47" s="303">
        <f t="shared" si="33"/>
        <v>5373.7526916666657</v>
      </c>
      <c r="CA47" s="303">
        <f t="shared" si="33"/>
        <v>5373.7526916666657</v>
      </c>
      <c r="CB47" s="303">
        <f t="shared" si="33"/>
        <v>5373.7526916666657</v>
      </c>
      <c r="CC47" s="303">
        <f t="shared" si="33"/>
        <v>5373.7526916666657</v>
      </c>
      <c r="CD47" s="303">
        <f t="shared" si="33"/>
        <v>5373.7526916666657</v>
      </c>
      <c r="CE47" s="303">
        <f t="shared" si="33"/>
        <v>5373.7526916666657</v>
      </c>
      <c r="CF47" s="303">
        <f t="shared" si="33"/>
        <v>5373.7526916666657</v>
      </c>
      <c r="CG47" s="303">
        <f t="shared" si="33"/>
        <v>5373.7526916666657</v>
      </c>
      <c r="CH47" s="303">
        <f t="shared" si="33"/>
        <v>5373.7526916666657</v>
      </c>
      <c r="CI47" s="303">
        <f t="shared" si="33"/>
        <v>5373.7526916666657</v>
      </c>
      <c r="CJ47" s="304">
        <f t="shared" si="33"/>
        <v>5373.7526916666657</v>
      </c>
      <c r="CK47" s="303">
        <f t="shared" si="33"/>
        <v>5373.7526916666657</v>
      </c>
      <c r="CL47" s="303">
        <f t="shared" si="33"/>
        <v>5373.7526916666657</v>
      </c>
      <c r="CM47" s="303">
        <f t="shared" si="33"/>
        <v>5373.7526916666657</v>
      </c>
      <c r="CN47" s="303">
        <f t="shared" si="33"/>
        <v>5373.7526916666657</v>
      </c>
      <c r="CO47" s="303">
        <f t="shared" si="33"/>
        <v>5373.7526916666657</v>
      </c>
      <c r="CP47" s="303">
        <f t="shared" si="33"/>
        <v>5373.7526916666657</v>
      </c>
      <c r="CQ47" s="303">
        <f t="shared" si="33"/>
        <v>5373.7526916666657</v>
      </c>
      <c r="CR47" s="303">
        <f t="shared" si="33"/>
        <v>5373.7526916666657</v>
      </c>
      <c r="CS47" s="303">
        <f t="shared" si="33"/>
        <v>5373.7526916666657</v>
      </c>
      <c r="CT47" s="303">
        <f t="shared" si="33"/>
        <v>5373.7526916666657</v>
      </c>
      <c r="CU47" s="303">
        <f t="shared" si="33"/>
        <v>5373.7526916666657</v>
      </c>
      <c r="CV47" s="304">
        <f t="shared" si="33"/>
        <v>5373.7526916666657</v>
      </c>
      <c r="CW47" s="303">
        <f t="shared" si="33"/>
        <v>5373.7526916666657</v>
      </c>
      <c r="CX47" s="303">
        <f t="shared" si="33"/>
        <v>5373.7526916666657</v>
      </c>
      <c r="CY47" s="303">
        <f t="shared" si="33"/>
        <v>5373.7526916666657</v>
      </c>
      <c r="CZ47" s="303">
        <f t="shared" si="33"/>
        <v>5373.7526916666657</v>
      </c>
      <c r="DA47" s="303">
        <f t="shared" si="33"/>
        <v>5373.7526916666657</v>
      </c>
      <c r="DB47" s="303">
        <f t="shared" si="33"/>
        <v>5373.7526916666657</v>
      </c>
      <c r="DC47" s="303">
        <f t="shared" si="33"/>
        <v>5373.7526916666657</v>
      </c>
      <c r="DD47" s="303">
        <f t="shared" si="33"/>
        <v>5373.7526916666657</v>
      </c>
      <c r="DE47" s="303">
        <f t="shared" si="33"/>
        <v>5373.7526916666657</v>
      </c>
      <c r="DF47" s="303">
        <f t="shared" si="33"/>
        <v>5373.7526916666657</v>
      </c>
      <c r="DG47" s="303">
        <f t="shared" si="33"/>
        <v>5373.7526916666657</v>
      </c>
      <c r="DH47" s="304">
        <f t="shared" si="33"/>
        <v>5373.7526916666657</v>
      </c>
      <c r="DI47" s="303">
        <f t="shared" si="33"/>
        <v>5373.7526916666657</v>
      </c>
      <c r="DJ47" s="303">
        <f t="shared" si="33"/>
        <v>5373.7526916666657</v>
      </c>
      <c r="DK47" s="303">
        <f t="shared" si="33"/>
        <v>5373.7526916666657</v>
      </c>
      <c r="DL47" s="303">
        <f t="shared" si="33"/>
        <v>5373.7526916666657</v>
      </c>
      <c r="DM47" s="303">
        <f t="shared" si="33"/>
        <v>5373.7526916666657</v>
      </c>
      <c r="DN47" s="303">
        <f t="shared" si="33"/>
        <v>5373.7526916666657</v>
      </c>
      <c r="DO47" s="303">
        <f t="shared" si="33"/>
        <v>5373.7526916666657</v>
      </c>
      <c r="DP47" s="303">
        <f t="shared" si="33"/>
        <v>5373.7526916666657</v>
      </c>
      <c r="DQ47" s="303">
        <f t="shared" si="33"/>
        <v>5373.7526916666657</v>
      </c>
      <c r="DR47" s="303">
        <f t="shared" si="33"/>
        <v>5373.7526916666657</v>
      </c>
      <c r="DS47" s="303">
        <f t="shared" si="33"/>
        <v>5373.7526916666657</v>
      </c>
      <c r="DT47" s="305">
        <f t="shared" si="33"/>
        <v>5373.7526916666657</v>
      </c>
      <c r="DU47" s="117">
        <f t="shared" si="31"/>
        <v>3907.2061253333331</v>
      </c>
      <c r="DV47" s="117">
        <f t="shared" si="31"/>
        <v>5770.9656441666675</v>
      </c>
      <c r="DW47" s="117">
        <f t="shared" si="31"/>
        <v>5387.7284391666653</v>
      </c>
      <c r="DX47" s="117">
        <f t="shared" si="31"/>
        <v>5373.7526916666657</v>
      </c>
      <c r="DY47" s="117">
        <f t="shared" si="31"/>
        <v>5373.7526916666657</v>
      </c>
      <c r="DZ47" s="117">
        <f t="shared" si="31"/>
        <v>5373.7526916666657</v>
      </c>
      <c r="EA47" s="117">
        <f t="shared" si="31"/>
        <v>5373.7526916666657</v>
      </c>
      <c r="EB47" s="117">
        <f t="shared" si="31"/>
        <v>5373.7526916666657</v>
      </c>
      <c r="EC47" s="117">
        <f t="shared" si="31"/>
        <v>5373.7526916666657</v>
      </c>
      <c r="ED47" s="118">
        <f t="shared" si="31"/>
        <v>5373.7526916666657</v>
      </c>
    </row>
    <row r="48" spans="2:134">
      <c r="B48" s="275" t="s">
        <v>74</v>
      </c>
      <c r="C48" s="276"/>
      <c r="D48" s="276"/>
      <c r="E48" s="276"/>
      <c r="F48" s="276"/>
      <c r="G48" s="276"/>
      <c r="H48" s="276"/>
      <c r="I48" s="276"/>
      <c r="J48" s="276"/>
      <c r="K48" s="276"/>
      <c r="L48" s="276"/>
      <c r="M48" s="276"/>
      <c r="N48" s="276"/>
      <c r="O48" s="276"/>
      <c r="P48" s="277"/>
      <c r="Q48" s="276"/>
      <c r="R48" s="276"/>
      <c r="S48" s="276"/>
      <c r="T48" s="276"/>
      <c r="U48" s="276"/>
      <c r="V48" s="276"/>
      <c r="W48" s="276"/>
      <c r="X48" s="276"/>
      <c r="Y48" s="276"/>
      <c r="Z48" s="276"/>
      <c r="AA48" s="276"/>
      <c r="AB48" s="277"/>
      <c r="AC48" s="276"/>
      <c r="AD48" s="276"/>
      <c r="AE48" s="276"/>
      <c r="AF48" s="276"/>
      <c r="AG48" s="276"/>
      <c r="AH48" s="276"/>
      <c r="AI48" s="276"/>
      <c r="AJ48" s="276"/>
      <c r="AK48" s="276"/>
      <c r="AL48" s="276"/>
      <c r="AM48" s="276"/>
      <c r="AN48" s="277"/>
      <c r="AO48" s="276"/>
      <c r="AP48" s="276"/>
      <c r="AQ48" s="276"/>
      <c r="AR48" s="276"/>
      <c r="AS48" s="276"/>
      <c r="AT48" s="276"/>
      <c r="AU48" s="276"/>
      <c r="AV48" s="276"/>
      <c r="AW48" s="276"/>
      <c r="AX48" s="276"/>
      <c r="AY48" s="276"/>
      <c r="AZ48" s="277"/>
      <c r="BA48" s="276"/>
      <c r="BB48" s="276"/>
      <c r="BC48" s="276"/>
      <c r="BD48" s="276"/>
      <c r="BE48" s="276"/>
      <c r="BF48" s="276"/>
      <c r="BG48" s="276"/>
      <c r="BH48" s="276"/>
      <c r="BI48" s="276"/>
      <c r="BJ48" s="276"/>
      <c r="BK48" s="276"/>
      <c r="BL48" s="277"/>
      <c r="BM48" s="276"/>
      <c r="BN48" s="276"/>
      <c r="BO48" s="276"/>
      <c r="BP48" s="276"/>
      <c r="BQ48" s="276"/>
      <c r="BR48" s="276"/>
      <c r="BS48" s="276"/>
      <c r="BT48" s="276"/>
      <c r="BU48" s="276"/>
      <c r="BV48" s="276"/>
      <c r="BW48" s="276"/>
      <c r="BX48" s="277"/>
      <c r="BY48" s="276"/>
      <c r="BZ48" s="276"/>
      <c r="CA48" s="276"/>
      <c r="CB48" s="276"/>
      <c r="CC48" s="276"/>
      <c r="CD48" s="276"/>
      <c r="CE48" s="276"/>
      <c r="CF48" s="276"/>
      <c r="CG48" s="276"/>
      <c r="CH48" s="276"/>
      <c r="CI48" s="276"/>
      <c r="CJ48" s="277"/>
      <c r="CK48" s="276"/>
      <c r="CL48" s="276"/>
      <c r="CM48" s="276"/>
      <c r="CN48" s="276"/>
      <c r="CO48" s="276"/>
      <c r="CP48" s="276"/>
      <c r="CQ48" s="276"/>
      <c r="CR48" s="276"/>
      <c r="CS48" s="276"/>
      <c r="CT48" s="276"/>
      <c r="CU48" s="276"/>
      <c r="CV48" s="277"/>
      <c r="CW48" s="276"/>
      <c r="CX48" s="276"/>
      <c r="CY48" s="276"/>
      <c r="CZ48" s="276"/>
      <c r="DA48" s="276"/>
      <c r="DB48" s="276"/>
      <c r="DC48" s="276"/>
      <c r="DD48" s="276"/>
      <c r="DE48" s="276"/>
      <c r="DF48" s="276"/>
      <c r="DG48" s="276"/>
      <c r="DH48" s="277"/>
      <c r="DI48" s="276"/>
      <c r="DJ48" s="276"/>
      <c r="DK48" s="276"/>
      <c r="DL48" s="276"/>
      <c r="DM48" s="276"/>
      <c r="DN48" s="276"/>
      <c r="DO48" s="276"/>
      <c r="DP48" s="276"/>
      <c r="DQ48" s="276"/>
      <c r="DR48" s="276"/>
      <c r="DS48" s="276"/>
      <c r="DT48" s="278"/>
      <c r="DU48" s="289"/>
      <c r="DV48" s="289"/>
      <c r="DW48" s="289"/>
      <c r="DX48" s="289"/>
      <c r="DY48" s="289"/>
      <c r="DZ48" s="289"/>
      <c r="EA48" s="289"/>
      <c r="EB48" s="289"/>
      <c r="EC48" s="289"/>
      <c r="ED48" s="290"/>
    </row>
    <row r="49" spans="2:134">
      <c r="B49" s="281" t="s">
        <v>54</v>
      </c>
      <c r="C49" s="73"/>
      <c r="D49" s="73"/>
      <c r="E49" s="306">
        <f>IF(PF_SCF_1_wout_Grant!E44&gt;-(PF_SCF_1_wout_Grant!E38+PF_SCF_1_wout_Grant!E42),0,-(PF_SCF_1_wout_Grant!E38+PF_SCF_1_wout_Grant!E42)-PF_SCF_1_wout_Grant!E44)</f>
        <v>0</v>
      </c>
      <c r="F49" s="306">
        <v>0</v>
      </c>
      <c r="G49" s="306">
        <f>-G71-G72+F49</f>
        <v>0</v>
      </c>
      <c r="H49" s="306">
        <f t="shared" ref="H49:BS49" si="34">-H71-H72+G49</f>
        <v>96370.650173515955</v>
      </c>
      <c r="I49" s="306">
        <f t="shared" si="34"/>
        <v>139404.52264044661</v>
      </c>
      <c r="J49" s="306">
        <f t="shared" si="34"/>
        <v>160183.97602565805</v>
      </c>
      <c r="K49" s="306">
        <f t="shared" si="34"/>
        <v>190908.06148822687</v>
      </c>
      <c r="L49" s="306">
        <f t="shared" si="34"/>
        <v>237652.56221077128</v>
      </c>
      <c r="M49" s="306">
        <f t="shared" si="34"/>
        <v>257832.91529248597</v>
      </c>
      <c r="N49" s="306">
        <f t="shared" si="34"/>
        <v>292165.30746948416</v>
      </c>
      <c r="O49" s="306">
        <f t="shared" si="34"/>
        <v>323515.58565375058</v>
      </c>
      <c r="P49" s="372">
        <f t="shared" si="34"/>
        <v>359428.51464082074</v>
      </c>
      <c r="Q49" s="306">
        <f t="shared" si="34"/>
        <v>423830.48163977283</v>
      </c>
      <c r="R49" s="306">
        <f t="shared" si="34"/>
        <v>492202.17618273041</v>
      </c>
      <c r="S49" s="306">
        <f t="shared" si="34"/>
        <v>521289.64225436328</v>
      </c>
      <c r="T49" s="306">
        <f t="shared" si="34"/>
        <v>572330.12416281458</v>
      </c>
      <c r="U49" s="306">
        <f t="shared" si="34"/>
        <v>632320.11108638172</v>
      </c>
      <c r="V49" s="306">
        <f t="shared" si="34"/>
        <v>656216.09339788032</v>
      </c>
      <c r="W49" s="306">
        <f t="shared" si="34"/>
        <v>713566.38584007707</v>
      </c>
      <c r="X49" s="306">
        <f t="shared" si="34"/>
        <v>768178.57227124611</v>
      </c>
      <c r="Y49" s="306">
        <f t="shared" si="34"/>
        <v>798293.68521690369</v>
      </c>
      <c r="Z49" s="306">
        <f t="shared" si="34"/>
        <v>856949.54957729077</v>
      </c>
      <c r="AA49" s="306">
        <f t="shared" si="34"/>
        <v>906202.90453666088</v>
      </c>
      <c r="AB49" s="372">
        <f t="shared" si="34"/>
        <v>955911.22504562489</v>
      </c>
      <c r="AC49" s="306">
        <f t="shared" si="34"/>
        <v>912785.76852691278</v>
      </c>
      <c r="AD49" s="306">
        <f t="shared" si="34"/>
        <v>879964.07561319764</v>
      </c>
      <c r="AE49" s="306">
        <f t="shared" si="34"/>
        <v>889814.73146332952</v>
      </c>
      <c r="AF49" s="306">
        <f t="shared" si="34"/>
        <v>899724.22187196289</v>
      </c>
      <c r="AG49" s="306">
        <f t="shared" si="34"/>
        <v>909693.13518468244</v>
      </c>
      <c r="AH49" s="306">
        <f t="shared" si="34"/>
        <v>919722.06563052931</v>
      </c>
      <c r="AI49" s="306">
        <f t="shared" si="34"/>
        <v>929811.61338083458</v>
      </c>
      <c r="AJ49" s="306">
        <f t="shared" si="34"/>
        <v>939962.38460864301</v>
      </c>
      <c r="AK49" s="306">
        <f t="shared" si="34"/>
        <v>950174.99154872936</v>
      </c>
      <c r="AL49" s="306">
        <f t="shared" si="34"/>
        <v>960450.05255821673</v>
      </c>
      <c r="AM49" s="306">
        <f t="shared" si="34"/>
        <v>970788.19217779883</v>
      </c>
      <c r="AN49" s="372">
        <f t="shared" si="34"/>
        <v>981190.04119357676</v>
      </c>
      <c r="AO49" s="306">
        <f t="shared" si="34"/>
        <v>989039.95185551257</v>
      </c>
      <c r="AP49" s="306">
        <f t="shared" si="34"/>
        <v>999029.10437406774</v>
      </c>
      <c r="AQ49" s="306">
        <f t="shared" si="34"/>
        <v>1009118.1484178083</v>
      </c>
      <c r="AR49" s="306">
        <f t="shared" si="34"/>
        <v>1019308.0829019864</v>
      </c>
      <c r="AS49" s="306">
        <f t="shared" si="34"/>
        <v>1029599.9167310063</v>
      </c>
      <c r="AT49" s="306">
        <f t="shared" si="34"/>
        <v>1039994.6688983163</v>
      </c>
      <c r="AU49" s="306">
        <f t="shared" si="34"/>
        <v>1050493.3685872995</v>
      </c>
      <c r="AV49" s="306">
        <f t="shared" si="34"/>
        <v>1061097.0552731724</v>
      </c>
      <c r="AW49" s="306">
        <f t="shared" si="34"/>
        <v>1071806.7788259042</v>
      </c>
      <c r="AX49" s="306">
        <f t="shared" si="34"/>
        <v>1082623.5996141634</v>
      </c>
      <c r="AY49" s="306">
        <f t="shared" si="34"/>
        <v>1093548.588610305</v>
      </c>
      <c r="AZ49" s="372">
        <f t="shared" si="34"/>
        <v>1104582.827496408</v>
      </c>
      <c r="BA49" s="306">
        <f t="shared" si="34"/>
        <v>1115727.4087713722</v>
      </c>
      <c r="BB49" s="306">
        <f t="shared" si="34"/>
        <v>1126983.4358590858</v>
      </c>
      <c r="BC49" s="306">
        <f t="shared" si="34"/>
        <v>1138352.0232176767</v>
      </c>
      <c r="BD49" s="306">
        <f t="shared" si="34"/>
        <v>1149834.2964498533</v>
      </c>
      <c r="BE49" s="306">
        <f t="shared" si="34"/>
        <v>1161431.3924143519</v>
      </c>
      <c r="BF49" s="306">
        <f t="shared" si="34"/>
        <v>1173144.4593384955</v>
      </c>
      <c r="BG49" s="306">
        <f t="shared" si="34"/>
        <v>1184974.6569318804</v>
      </c>
      <c r="BH49" s="306">
        <f t="shared" si="34"/>
        <v>1196923.1565011991</v>
      </c>
      <c r="BI49" s="306">
        <f t="shared" si="34"/>
        <v>1208991.1410662113</v>
      </c>
      <c r="BJ49" s="306">
        <f t="shared" si="34"/>
        <v>1221179.8054768734</v>
      </c>
      <c r="BK49" s="306">
        <f t="shared" si="34"/>
        <v>1233490.3565316421</v>
      </c>
      <c r="BL49" s="372">
        <f t="shared" si="34"/>
        <v>1245924.0130969584</v>
      </c>
      <c r="BM49" s="306">
        <f t="shared" si="34"/>
        <v>1258482.006227928</v>
      </c>
      <c r="BN49" s="306">
        <f t="shared" si="34"/>
        <v>1271165.5792902072</v>
      </c>
      <c r="BO49" s="306">
        <f t="shared" si="34"/>
        <v>1283975.9880831095</v>
      </c>
      <c r="BP49" s="306">
        <f t="shared" si="34"/>
        <v>1296914.5009639405</v>
      </c>
      <c r="BQ49" s="306">
        <f t="shared" si="34"/>
        <v>1309982.39897358</v>
      </c>
      <c r="BR49" s="306">
        <f t="shared" si="34"/>
        <v>1323180.9759633157</v>
      </c>
      <c r="BS49" s="306">
        <f t="shared" si="34"/>
        <v>1336511.5387229489</v>
      </c>
      <c r="BT49" s="306">
        <f t="shared" ref="BT49:DT49" si="35">-BT71-BT72+BS49</f>
        <v>1349975.4071101784</v>
      </c>
      <c r="BU49" s="306">
        <f t="shared" si="35"/>
        <v>1363573.9141812802</v>
      </c>
      <c r="BV49" s="306">
        <f t="shared" si="35"/>
        <v>1377308.406323093</v>
      </c>
      <c r="BW49" s="306">
        <f t="shared" si="35"/>
        <v>1391180.2433863238</v>
      </c>
      <c r="BX49" s="372">
        <f t="shared" si="35"/>
        <v>1405190.7988201871</v>
      </c>
      <c r="BY49" s="306">
        <f t="shared" si="35"/>
        <v>1419341.459808389</v>
      </c>
      <c r="BZ49" s="306">
        <f t="shared" si="35"/>
        <v>1433633.6274064728</v>
      </c>
      <c r="CA49" s="306">
        <f t="shared" si="35"/>
        <v>1448068.7166805377</v>
      </c>
      <c r="CB49" s="306">
        <f t="shared" si="35"/>
        <v>1462648.1568473431</v>
      </c>
      <c r="CC49" s="306">
        <f t="shared" si="35"/>
        <v>1477373.3914158165</v>
      </c>
      <c r="CD49" s="306">
        <f t="shared" si="35"/>
        <v>1492245.8783299746</v>
      </c>
      <c r="CE49" s="306">
        <f t="shared" si="35"/>
        <v>1507267.0901132743</v>
      </c>
      <c r="CF49" s="306">
        <f t="shared" si="35"/>
        <v>1522438.5140144071</v>
      </c>
      <c r="CG49" s="306">
        <f t="shared" si="35"/>
        <v>1537761.6521545511</v>
      </c>
      <c r="CH49" s="306">
        <f t="shared" si="35"/>
        <v>1553238.0216760966</v>
      </c>
      <c r="CI49" s="306">
        <f t="shared" si="35"/>
        <v>1568869.1548928577</v>
      </c>
      <c r="CJ49" s="372">
        <f t="shared" si="35"/>
        <v>1584656.5994417863</v>
      </c>
      <c r="CK49" s="306">
        <f t="shared" si="35"/>
        <v>1600601.9184362041</v>
      </c>
      <c r="CL49" s="306">
        <f t="shared" si="35"/>
        <v>1616706.690620566</v>
      </c>
      <c r="CM49" s="306">
        <f t="shared" si="35"/>
        <v>1632972.5105267717</v>
      </c>
      <c r="CN49" s="306">
        <f t="shared" si="35"/>
        <v>1649400.9886320394</v>
      </c>
      <c r="CO49" s="306">
        <f t="shared" si="35"/>
        <v>1665993.7515183599</v>
      </c>
      <c r="CP49" s="306">
        <f t="shared" si="35"/>
        <v>1682752.4420335435</v>
      </c>
      <c r="CQ49" s="306">
        <f t="shared" si="35"/>
        <v>1699678.7194538789</v>
      </c>
      <c r="CR49" s="306">
        <f t="shared" si="35"/>
        <v>1716774.2596484178</v>
      </c>
      <c r="CS49" s="306">
        <f t="shared" si="35"/>
        <v>1734040.7552449019</v>
      </c>
      <c r="CT49" s="306">
        <f t="shared" si="35"/>
        <v>1751479.9157973509</v>
      </c>
      <c r="CU49" s="306">
        <f t="shared" si="35"/>
        <v>1769093.4679553243</v>
      </c>
      <c r="CV49" s="372">
        <f t="shared" si="35"/>
        <v>1786883.1556348777</v>
      </c>
      <c r="CW49" s="306">
        <f t="shared" si="35"/>
        <v>1804850.7401912264</v>
      </c>
      <c r="CX49" s="306">
        <f t="shared" si="35"/>
        <v>1822998.0005931386</v>
      </c>
      <c r="CY49" s="306">
        <f t="shared" si="35"/>
        <v>1841326.7335990702</v>
      </c>
      <c r="CZ49" s="306">
        <f t="shared" si="35"/>
        <v>1859838.7539350609</v>
      </c>
      <c r="DA49" s="306">
        <f t="shared" si="35"/>
        <v>1878535.8944744114</v>
      </c>
      <c r="DB49" s="306">
        <f t="shared" si="35"/>
        <v>1897420.0064191555</v>
      </c>
      <c r="DC49" s="306">
        <f t="shared" si="35"/>
        <v>1916492.9594833471</v>
      </c>
      <c r="DD49" s="306">
        <f t="shared" si="35"/>
        <v>1935756.6420781806</v>
      </c>
      <c r="DE49" s="306">
        <f t="shared" si="35"/>
        <v>1955212.9614989625</v>
      </c>
      <c r="DF49" s="306">
        <f t="shared" si="35"/>
        <v>1974863.844113952</v>
      </c>
      <c r="DG49" s="306">
        <f t="shared" si="35"/>
        <v>1994711.2355550916</v>
      </c>
      <c r="DH49" s="372">
        <f t="shared" si="35"/>
        <v>2014757.1009106424</v>
      </c>
      <c r="DI49" s="306">
        <f t="shared" si="35"/>
        <v>2035003.4249197489</v>
      </c>
      <c r="DJ49" s="306">
        <f t="shared" si="35"/>
        <v>2055452.2121689464</v>
      </c>
      <c r="DK49" s="306">
        <f t="shared" si="35"/>
        <v>2076105.4872906359</v>
      </c>
      <c r="DL49" s="306">
        <f t="shared" si="35"/>
        <v>2096965.2951635423</v>
      </c>
      <c r="DM49" s="306">
        <f t="shared" si="35"/>
        <v>2118033.7011151775</v>
      </c>
      <c r="DN49" s="306">
        <f t="shared" si="35"/>
        <v>2139312.7911263295</v>
      </c>
      <c r="DO49" s="306">
        <f t="shared" si="35"/>
        <v>2160804.6720375926</v>
      </c>
      <c r="DP49" s="306">
        <f t="shared" si="35"/>
        <v>2182511.4717579684</v>
      </c>
      <c r="DQ49" s="306">
        <f t="shared" si="35"/>
        <v>2204435.3394755484</v>
      </c>
      <c r="DR49" s="306">
        <f t="shared" si="35"/>
        <v>2226578.445870304</v>
      </c>
      <c r="DS49" s="306">
        <f t="shared" si="35"/>
        <v>2248942.9833290069</v>
      </c>
      <c r="DT49" s="373">
        <f t="shared" si="35"/>
        <v>2271531.1661622971</v>
      </c>
      <c r="DU49" s="71">
        <f t="shared" ref="DU49:ED51" si="36">SUMIF($E$22:$DT$22,DU$24,$E49:$DT49)</f>
        <v>359428.51464082074</v>
      </c>
      <c r="DV49" s="71">
        <f t="shared" si="36"/>
        <v>955911.22504562489</v>
      </c>
      <c r="DW49" s="71">
        <f t="shared" si="36"/>
        <v>981190.04119357676</v>
      </c>
      <c r="DX49" s="71">
        <f t="shared" si="36"/>
        <v>1104582.827496408</v>
      </c>
      <c r="DY49" s="71">
        <f t="shared" si="36"/>
        <v>1245924.0130969584</v>
      </c>
      <c r="DZ49" s="71">
        <f t="shared" si="36"/>
        <v>1405190.7988201871</v>
      </c>
      <c r="EA49" s="71">
        <f t="shared" si="36"/>
        <v>1584656.5994417863</v>
      </c>
      <c r="EB49" s="71">
        <f t="shared" si="36"/>
        <v>1786883.1556348777</v>
      </c>
      <c r="EC49" s="71">
        <f t="shared" si="36"/>
        <v>2014757.1009106424</v>
      </c>
      <c r="ED49" s="72">
        <f t="shared" si="36"/>
        <v>2271531.1661622971</v>
      </c>
    </row>
    <row r="50" spans="2:134">
      <c r="B50" s="301" t="s">
        <v>75</v>
      </c>
      <c r="C50" s="302"/>
      <c r="D50" s="302"/>
      <c r="E50" s="303">
        <f>SUBTOTAL(9,E49)</f>
        <v>0</v>
      </c>
      <c r="F50" s="303">
        <f t="shared" ref="F50:BQ50" si="37">SUBTOTAL(9,F49)</f>
        <v>0</v>
      </c>
      <c r="G50" s="303">
        <f t="shared" si="37"/>
        <v>0</v>
      </c>
      <c r="H50" s="303">
        <f t="shared" si="37"/>
        <v>96370.650173515955</v>
      </c>
      <c r="I50" s="303">
        <f t="shared" si="37"/>
        <v>139404.52264044661</v>
      </c>
      <c r="J50" s="303">
        <f t="shared" si="37"/>
        <v>160183.97602565805</v>
      </c>
      <c r="K50" s="303">
        <f t="shared" si="37"/>
        <v>190908.06148822687</v>
      </c>
      <c r="L50" s="303">
        <f t="shared" si="37"/>
        <v>237652.56221077128</v>
      </c>
      <c r="M50" s="303">
        <f t="shared" si="37"/>
        <v>257832.91529248597</v>
      </c>
      <c r="N50" s="303">
        <f t="shared" si="37"/>
        <v>292165.30746948416</v>
      </c>
      <c r="O50" s="303">
        <f t="shared" si="37"/>
        <v>323515.58565375058</v>
      </c>
      <c r="P50" s="304">
        <f t="shared" si="37"/>
        <v>359428.51464082074</v>
      </c>
      <c r="Q50" s="303">
        <f t="shared" si="37"/>
        <v>423830.48163977283</v>
      </c>
      <c r="R50" s="303">
        <f t="shared" si="37"/>
        <v>492202.17618273041</v>
      </c>
      <c r="S50" s="303">
        <f t="shared" si="37"/>
        <v>521289.64225436328</v>
      </c>
      <c r="T50" s="303">
        <f t="shared" si="37"/>
        <v>572330.12416281458</v>
      </c>
      <c r="U50" s="303">
        <f t="shared" si="37"/>
        <v>632320.11108638172</v>
      </c>
      <c r="V50" s="303">
        <f t="shared" si="37"/>
        <v>656216.09339788032</v>
      </c>
      <c r="W50" s="303">
        <f t="shared" si="37"/>
        <v>713566.38584007707</v>
      </c>
      <c r="X50" s="303">
        <f t="shared" si="37"/>
        <v>768178.57227124611</v>
      </c>
      <c r="Y50" s="303">
        <f t="shared" si="37"/>
        <v>798293.68521690369</v>
      </c>
      <c r="Z50" s="303">
        <f t="shared" si="37"/>
        <v>856949.54957729077</v>
      </c>
      <c r="AA50" s="303">
        <f t="shared" si="37"/>
        <v>906202.90453666088</v>
      </c>
      <c r="AB50" s="304">
        <f t="shared" si="37"/>
        <v>955911.22504562489</v>
      </c>
      <c r="AC50" s="303">
        <f t="shared" si="37"/>
        <v>912785.76852691278</v>
      </c>
      <c r="AD50" s="303">
        <f t="shared" si="37"/>
        <v>879964.07561319764</v>
      </c>
      <c r="AE50" s="303">
        <f t="shared" si="37"/>
        <v>889814.73146332952</v>
      </c>
      <c r="AF50" s="303">
        <f t="shared" si="37"/>
        <v>899724.22187196289</v>
      </c>
      <c r="AG50" s="303">
        <f t="shared" si="37"/>
        <v>909693.13518468244</v>
      </c>
      <c r="AH50" s="303">
        <f t="shared" si="37"/>
        <v>919722.06563052931</v>
      </c>
      <c r="AI50" s="303">
        <f t="shared" si="37"/>
        <v>929811.61338083458</v>
      </c>
      <c r="AJ50" s="303">
        <f t="shared" si="37"/>
        <v>939962.38460864301</v>
      </c>
      <c r="AK50" s="303">
        <f t="shared" si="37"/>
        <v>950174.99154872936</v>
      </c>
      <c r="AL50" s="303">
        <f t="shared" si="37"/>
        <v>960450.05255821673</v>
      </c>
      <c r="AM50" s="303">
        <f t="shared" si="37"/>
        <v>970788.19217779883</v>
      </c>
      <c r="AN50" s="304">
        <f t="shared" si="37"/>
        <v>981190.04119357676</v>
      </c>
      <c r="AO50" s="303">
        <f t="shared" si="37"/>
        <v>989039.95185551257</v>
      </c>
      <c r="AP50" s="303">
        <f t="shared" si="37"/>
        <v>999029.10437406774</v>
      </c>
      <c r="AQ50" s="303">
        <f t="shared" si="37"/>
        <v>1009118.1484178083</v>
      </c>
      <c r="AR50" s="303">
        <f t="shared" si="37"/>
        <v>1019308.0829019864</v>
      </c>
      <c r="AS50" s="303">
        <f t="shared" si="37"/>
        <v>1029599.9167310063</v>
      </c>
      <c r="AT50" s="303">
        <f t="shared" si="37"/>
        <v>1039994.6688983163</v>
      </c>
      <c r="AU50" s="303">
        <f t="shared" si="37"/>
        <v>1050493.3685872995</v>
      </c>
      <c r="AV50" s="303">
        <f t="shared" si="37"/>
        <v>1061097.0552731724</v>
      </c>
      <c r="AW50" s="303">
        <f t="shared" si="37"/>
        <v>1071806.7788259042</v>
      </c>
      <c r="AX50" s="303">
        <f t="shared" si="37"/>
        <v>1082623.5996141634</v>
      </c>
      <c r="AY50" s="303">
        <f t="shared" si="37"/>
        <v>1093548.588610305</v>
      </c>
      <c r="AZ50" s="304">
        <f t="shared" si="37"/>
        <v>1104582.827496408</v>
      </c>
      <c r="BA50" s="303">
        <f t="shared" si="37"/>
        <v>1115727.4087713722</v>
      </c>
      <c r="BB50" s="303">
        <f t="shared" si="37"/>
        <v>1126983.4358590858</v>
      </c>
      <c r="BC50" s="303">
        <f t="shared" si="37"/>
        <v>1138352.0232176767</v>
      </c>
      <c r="BD50" s="303">
        <f t="shared" si="37"/>
        <v>1149834.2964498533</v>
      </c>
      <c r="BE50" s="303">
        <f t="shared" si="37"/>
        <v>1161431.3924143519</v>
      </c>
      <c r="BF50" s="303">
        <f t="shared" si="37"/>
        <v>1173144.4593384955</v>
      </c>
      <c r="BG50" s="303">
        <f t="shared" si="37"/>
        <v>1184974.6569318804</v>
      </c>
      <c r="BH50" s="303">
        <f t="shared" si="37"/>
        <v>1196923.1565011991</v>
      </c>
      <c r="BI50" s="303">
        <f t="shared" si="37"/>
        <v>1208991.1410662113</v>
      </c>
      <c r="BJ50" s="303">
        <f t="shared" si="37"/>
        <v>1221179.8054768734</v>
      </c>
      <c r="BK50" s="303">
        <f t="shared" si="37"/>
        <v>1233490.3565316421</v>
      </c>
      <c r="BL50" s="304">
        <f t="shared" si="37"/>
        <v>1245924.0130969584</v>
      </c>
      <c r="BM50" s="303">
        <f t="shared" si="37"/>
        <v>1258482.006227928</v>
      </c>
      <c r="BN50" s="303">
        <f t="shared" si="37"/>
        <v>1271165.5792902072</v>
      </c>
      <c r="BO50" s="303">
        <f t="shared" si="37"/>
        <v>1283975.9880831095</v>
      </c>
      <c r="BP50" s="303">
        <f t="shared" si="37"/>
        <v>1296914.5009639405</v>
      </c>
      <c r="BQ50" s="303">
        <f t="shared" si="37"/>
        <v>1309982.39897358</v>
      </c>
      <c r="BR50" s="303">
        <f t="shared" ref="BR50:DT50" si="38">SUBTOTAL(9,BR49)</f>
        <v>1323180.9759633157</v>
      </c>
      <c r="BS50" s="303">
        <f t="shared" si="38"/>
        <v>1336511.5387229489</v>
      </c>
      <c r="BT50" s="303">
        <f t="shared" si="38"/>
        <v>1349975.4071101784</v>
      </c>
      <c r="BU50" s="303">
        <f t="shared" si="38"/>
        <v>1363573.9141812802</v>
      </c>
      <c r="BV50" s="303">
        <f t="shared" si="38"/>
        <v>1377308.406323093</v>
      </c>
      <c r="BW50" s="303">
        <f t="shared" si="38"/>
        <v>1391180.2433863238</v>
      </c>
      <c r="BX50" s="304">
        <f t="shared" si="38"/>
        <v>1405190.7988201871</v>
      </c>
      <c r="BY50" s="303">
        <f t="shared" si="38"/>
        <v>1419341.459808389</v>
      </c>
      <c r="BZ50" s="303">
        <f t="shared" si="38"/>
        <v>1433633.6274064728</v>
      </c>
      <c r="CA50" s="303">
        <f t="shared" si="38"/>
        <v>1448068.7166805377</v>
      </c>
      <c r="CB50" s="303">
        <f t="shared" si="38"/>
        <v>1462648.1568473431</v>
      </c>
      <c r="CC50" s="303">
        <f t="shared" si="38"/>
        <v>1477373.3914158165</v>
      </c>
      <c r="CD50" s="303">
        <f t="shared" si="38"/>
        <v>1492245.8783299746</v>
      </c>
      <c r="CE50" s="303">
        <f t="shared" si="38"/>
        <v>1507267.0901132743</v>
      </c>
      <c r="CF50" s="303">
        <f t="shared" si="38"/>
        <v>1522438.5140144071</v>
      </c>
      <c r="CG50" s="303">
        <f t="shared" si="38"/>
        <v>1537761.6521545511</v>
      </c>
      <c r="CH50" s="303">
        <f t="shared" si="38"/>
        <v>1553238.0216760966</v>
      </c>
      <c r="CI50" s="303">
        <f t="shared" si="38"/>
        <v>1568869.1548928577</v>
      </c>
      <c r="CJ50" s="304">
        <f t="shared" si="38"/>
        <v>1584656.5994417863</v>
      </c>
      <c r="CK50" s="303">
        <f t="shared" si="38"/>
        <v>1600601.9184362041</v>
      </c>
      <c r="CL50" s="303">
        <f t="shared" si="38"/>
        <v>1616706.690620566</v>
      </c>
      <c r="CM50" s="303">
        <f t="shared" si="38"/>
        <v>1632972.5105267717</v>
      </c>
      <c r="CN50" s="303">
        <f t="shared" si="38"/>
        <v>1649400.9886320394</v>
      </c>
      <c r="CO50" s="303">
        <f t="shared" si="38"/>
        <v>1665993.7515183599</v>
      </c>
      <c r="CP50" s="303">
        <f t="shared" si="38"/>
        <v>1682752.4420335435</v>
      </c>
      <c r="CQ50" s="303">
        <f t="shared" si="38"/>
        <v>1699678.7194538789</v>
      </c>
      <c r="CR50" s="303">
        <f t="shared" si="38"/>
        <v>1716774.2596484178</v>
      </c>
      <c r="CS50" s="303">
        <f t="shared" si="38"/>
        <v>1734040.7552449019</v>
      </c>
      <c r="CT50" s="303">
        <f t="shared" si="38"/>
        <v>1751479.9157973509</v>
      </c>
      <c r="CU50" s="303">
        <f t="shared" si="38"/>
        <v>1769093.4679553243</v>
      </c>
      <c r="CV50" s="304">
        <f t="shared" si="38"/>
        <v>1786883.1556348777</v>
      </c>
      <c r="CW50" s="303">
        <f t="shared" si="38"/>
        <v>1804850.7401912264</v>
      </c>
      <c r="CX50" s="303">
        <f t="shared" si="38"/>
        <v>1822998.0005931386</v>
      </c>
      <c r="CY50" s="303">
        <f t="shared" si="38"/>
        <v>1841326.7335990702</v>
      </c>
      <c r="CZ50" s="303">
        <f t="shared" si="38"/>
        <v>1859838.7539350609</v>
      </c>
      <c r="DA50" s="303">
        <f t="shared" si="38"/>
        <v>1878535.8944744114</v>
      </c>
      <c r="DB50" s="303">
        <f t="shared" si="38"/>
        <v>1897420.0064191555</v>
      </c>
      <c r="DC50" s="303">
        <f t="shared" si="38"/>
        <v>1916492.9594833471</v>
      </c>
      <c r="DD50" s="303">
        <f t="shared" si="38"/>
        <v>1935756.6420781806</v>
      </c>
      <c r="DE50" s="303">
        <f t="shared" si="38"/>
        <v>1955212.9614989625</v>
      </c>
      <c r="DF50" s="303">
        <f t="shared" si="38"/>
        <v>1974863.844113952</v>
      </c>
      <c r="DG50" s="303">
        <f t="shared" si="38"/>
        <v>1994711.2355550916</v>
      </c>
      <c r="DH50" s="304">
        <f t="shared" si="38"/>
        <v>2014757.1009106424</v>
      </c>
      <c r="DI50" s="303">
        <f t="shared" si="38"/>
        <v>2035003.4249197489</v>
      </c>
      <c r="DJ50" s="303">
        <f t="shared" si="38"/>
        <v>2055452.2121689464</v>
      </c>
      <c r="DK50" s="303">
        <f t="shared" si="38"/>
        <v>2076105.4872906359</v>
      </c>
      <c r="DL50" s="303">
        <f t="shared" si="38"/>
        <v>2096965.2951635423</v>
      </c>
      <c r="DM50" s="303">
        <f t="shared" si="38"/>
        <v>2118033.7011151775</v>
      </c>
      <c r="DN50" s="303">
        <f t="shared" si="38"/>
        <v>2139312.7911263295</v>
      </c>
      <c r="DO50" s="303">
        <f t="shared" si="38"/>
        <v>2160804.6720375926</v>
      </c>
      <c r="DP50" s="303">
        <f t="shared" si="38"/>
        <v>2182511.4717579684</v>
      </c>
      <c r="DQ50" s="303">
        <f t="shared" si="38"/>
        <v>2204435.3394755484</v>
      </c>
      <c r="DR50" s="303">
        <f t="shared" si="38"/>
        <v>2226578.445870304</v>
      </c>
      <c r="DS50" s="303">
        <f t="shared" si="38"/>
        <v>2248942.9833290069</v>
      </c>
      <c r="DT50" s="305">
        <f t="shared" si="38"/>
        <v>2271531.1661622971</v>
      </c>
      <c r="DU50" s="117">
        <f t="shared" si="36"/>
        <v>359428.51464082074</v>
      </c>
      <c r="DV50" s="117">
        <f t="shared" si="36"/>
        <v>955911.22504562489</v>
      </c>
      <c r="DW50" s="117">
        <f t="shared" si="36"/>
        <v>981190.04119357676</v>
      </c>
      <c r="DX50" s="117">
        <f t="shared" si="36"/>
        <v>1104582.827496408</v>
      </c>
      <c r="DY50" s="117">
        <f t="shared" si="36"/>
        <v>1245924.0130969584</v>
      </c>
      <c r="DZ50" s="117">
        <f t="shared" si="36"/>
        <v>1405190.7988201871</v>
      </c>
      <c r="EA50" s="117">
        <f t="shared" si="36"/>
        <v>1584656.5994417863</v>
      </c>
      <c r="EB50" s="117">
        <f t="shared" si="36"/>
        <v>1786883.1556348777</v>
      </c>
      <c r="EC50" s="117">
        <f t="shared" si="36"/>
        <v>2014757.1009106424</v>
      </c>
      <c r="ED50" s="118">
        <f t="shared" si="36"/>
        <v>2271531.1661622971</v>
      </c>
    </row>
    <row r="51" spans="2:134">
      <c r="B51" s="310" t="s">
        <v>76</v>
      </c>
      <c r="C51" s="311"/>
      <c r="D51" s="311"/>
      <c r="E51" s="312">
        <f>SUBTOTAL(9,E45:E50)</f>
        <v>0</v>
      </c>
      <c r="F51" s="312">
        <f t="shared" ref="F51:BQ51" si="39">SUBTOTAL(9,F45:F50)</f>
        <v>0</v>
      </c>
      <c r="G51" s="312">
        <f t="shared" si="39"/>
        <v>0</v>
      </c>
      <c r="H51" s="312">
        <f t="shared" si="39"/>
        <v>96995.351631849291</v>
      </c>
      <c r="I51" s="312">
        <f t="shared" si="39"/>
        <v>140099.35909877994</v>
      </c>
      <c r="J51" s="312">
        <f t="shared" si="39"/>
        <v>160940.18060899139</v>
      </c>
      <c r="K51" s="312">
        <f t="shared" si="39"/>
        <v>191725.63419656022</v>
      </c>
      <c r="L51" s="312">
        <f t="shared" si="39"/>
        <v>241028.10906943795</v>
      </c>
      <c r="M51" s="312">
        <f t="shared" si="39"/>
        <v>261338.45467615264</v>
      </c>
      <c r="N51" s="312">
        <f t="shared" si="39"/>
        <v>295803.7616698175</v>
      </c>
      <c r="O51" s="312">
        <f t="shared" si="39"/>
        <v>327286.95467075059</v>
      </c>
      <c r="P51" s="313">
        <f t="shared" si="39"/>
        <v>363335.72076615406</v>
      </c>
      <c r="Q51" s="312">
        <f t="shared" si="39"/>
        <v>427865.53074227285</v>
      </c>
      <c r="R51" s="312">
        <f t="shared" si="39"/>
        <v>496395.16391023039</v>
      </c>
      <c r="S51" s="312">
        <f t="shared" si="39"/>
        <v>525627.08110686333</v>
      </c>
      <c r="T51" s="312">
        <f t="shared" si="39"/>
        <v>576914.00997364789</v>
      </c>
      <c r="U51" s="312">
        <f t="shared" si="39"/>
        <v>637061.93552221509</v>
      </c>
      <c r="V51" s="312">
        <f t="shared" si="39"/>
        <v>661097.87312538037</v>
      </c>
      <c r="W51" s="312">
        <f t="shared" si="39"/>
        <v>718597.11252591037</v>
      </c>
      <c r="X51" s="312">
        <f t="shared" si="39"/>
        <v>773362.74174874614</v>
      </c>
      <c r="Y51" s="312">
        <f t="shared" si="39"/>
        <v>803617.80998607038</v>
      </c>
      <c r="Z51" s="312">
        <f t="shared" si="39"/>
        <v>862422.62130479072</v>
      </c>
      <c r="AA51" s="312">
        <f t="shared" si="39"/>
        <v>911824.9232224942</v>
      </c>
      <c r="AB51" s="313">
        <f t="shared" si="39"/>
        <v>961682.19068979158</v>
      </c>
      <c r="AC51" s="312">
        <f t="shared" si="39"/>
        <v>917937.60059107945</v>
      </c>
      <c r="AD51" s="312">
        <f t="shared" si="39"/>
        <v>885137.35280236427</v>
      </c>
      <c r="AE51" s="312">
        <f t="shared" si="39"/>
        <v>895009.45377749624</v>
      </c>
      <c r="AF51" s="312">
        <f t="shared" si="39"/>
        <v>904940.38931112958</v>
      </c>
      <c r="AG51" s="312">
        <f t="shared" si="39"/>
        <v>914930.7477488491</v>
      </c>
      <c r="AH51" s="312">
        <f t="shared" si="39"/>
        <v>924981.12331969594</v>
      </c>
      <c r="AI51" s="312">
        <f t="shared" si="39"/>
        <v>935092.11619500129</v>
      </c>
      <c r="AJ51" s="312">
        <f t="shared" si="39"/>
        <v>945264.3325478097</v>
      </c>
      <c r="AK51" s="312">
        <f t="shared" si="39"/>
        <v>955498.38461289601</v>
      </c>
      <c r="AL51" s="312">
        <f t="shared" si="39"/>
        <v>965794.89074738335</v>
      </c>
      <c r="AM51" s="312">
        <f t="shared" si="39"/>
        <v>976154.47549196554</v>
      </c>
      <c r="AN51" s="313">
        <f t="shared" si="39"/>
        <v>986577.76963274344</v>
      </c>
      <c r="AO51" s="312">
        <f t="shared" si="39"/>
        <v>994413.70454717928</v>
      </c>
      <c r="AP51" s="312">
        <f t="shared" si="39"/>
        <v>1004402.8570657345</v>
      </c>
      <c r="AQ51" s="312">
        <f t="shared" si="39"/>
        <v>1014491.9011094751</v>
      </c>
      <c r="AR51" s="312">
        <f t="shared" si="39"/>
        <v>1024681.8355936531</v>
      </c>
      <c r="AS51" s="312">
        <f t="shared" si="39"/>
        <v>1034973.6694226731</v>
      </c>
      <c r="AT51" s="312">
        <f t="shared" si="39"/>
        <v>1045368.421589983</v>
      </c>
      <c r="AU51" s="312">
        <f t="shared" si="39"/>
        <v>1055867.1212789661</v>
      </c>
      <c r="AV51" s="312">
        <f t="shared" si="39"/>
        <v>1066470.807964839</v>
      </c>
      <c r="AW51" s="312">
        <f t="shared" si="39"/>
        <v>1077180.5315175708</v>
      </c>
      <c r="AX51" s="312">
        <f t="shared" si="39"/>
        <v>1087997.35230583</v>
      </c>
      <c r="AY51" s="312">
        <f t="shared" si="39"/>
        <v>1098922.3413019716</v>
      </c>
      <c r="AZ51" s="313">
        <f t="shared" si="39"/>
        <v>1109956.5801880746</v>
      </c>
      <c r="BA51" s="312">
        <f t="shared" si="39"/>
        <v>1121101.1614630388</v>
      </c>
      <c r="BB51" s="312">
        <f t="shared" si="39"/>
        <v>1132357.1885507524</v>
      </c>
      <c r="BC51" s="312">
        <f t="shared" si="39"/>
        <v>1143725.7759093433</v>
      </c>
      <c r="BD51" s="312">
        <f t="shared" si="39"/>
        <v>1155208.0491415199</v>
      </c>
      <c r="BE51" s="312">
        <f t="shared" si="39"/>
        <v>1166805.1451060185</v>
      </c>
      <c r="BF51" s="312">
        <f t="shared" si="39"/>
        <v>1178518.2120301621</v>
      </c>
      <c r="BG51" s="312">
        <f t="shared" si="39"/>
        <v>1190348.409623547</v>
      </c>
      <c r="BH51" s="312">
        <f t="shared" si="39"/>
        <v>1202296.9091928657</v>
      </c>
      <c r="BI51" s="312">
        <f t="shared" si="39"/>
        <v>1214364.8937578779</v>
      </c>
      <c r="BJ51" s="312">
        <f t="shared" si="39"/>
        <v>1226553.55816854</v>
      </c>
      <c r="BK51" s="312">
        <f t="shared" si="39"/>
        <v>1238864.1092233087</v>
      </c>
      <c r="BL51" s="313">
        <f t="shared" si="39"/>
        <v>1251297.765788625</v>
      </c>
      <c r="BM51" s="312">
        <f t="shared" si="39"/>
        <v>1263855.7589195946</v>
      </c>
      <c r="BN51" s="312">
        <f t="shared" si="39"/>
        <v>1276539.3319818738</v>
      </c>
      <c r="BO51" s="312">
        <f t="shared" si="39"/>
        <v>1289349.7407747761</v>
      </c>
      <c r="BP51" s="312">
        <f t="shared" si="39"/>
        <v>1302288.2536556071</v>
      </c>
      <c r="BQ51" s="312">
        <f t="shared" si="39"/>
        <v>1315356.1516652466</v>
      </c>
      <c r="BR51" s="312">
        <f t="shared" ref="BR51:DT51" si="40">SUBTOTAL(9,BR45:BR50)</f>
        <v>1328554.7286549823</v>
      </c>
      <c r="BS51" s="312">
        <f t="shared" si="40"/>
        <v>1341885.2914146155</v>
      </c>
      <c r="BT51" s="312">
        <f t="shared" si="40"/>
        <v>1355349.159801845</v>
      </c>
      <c r="BU51" s="312">
        <f t="shared" si="40"/>
        <v>1368947.6668729468</v>
      </c>
      <c r="BV51" s="312">
        <f t="shared" si="40"/>
        <v>1382682.1590147596</v>
      </c>
      <c r="BW51" s="312">
        <f t="shared" si="40"/>
        <v>1396553.9960779904</v>
      </c>
      <c r="BX51" s="313">
        <f t="shared" si="40"/>
        <v>1410564.5515118537</v>
      </c>
      <c r="BY51" s="312">
        <f t="shared" si="40"/>
        <v>1424715.2125000556</v>
      </c>
      <c r="BZ51" s="312">
        <f t="shared" si="40"/>
        <v>1439007.3800981394</v>
      </c>
      <c r="CA51" s="312">
        <f t="shared" si="40"/>
        <v>1453442.4693722043</v>
      </c>
      <c r="CB51" s="312">
        <f t="shared" si="40"/>
        <v>1468021.9095390097</v>
      </c>
      <c r="CC51" s="312">
        <f t="shared" si="40"/>
        <v>1482747.1441074831</v>
      </c>
      <c r="CD51" s="312">
        <f t="shared" si="40"/>
        <v>1497619.6310216412</v>
      </c>
      <c r="CE51" s="312">
        <f t="shared" si="40"/>
        <v>1512640.8428049409</v>
      </c>
      <c r="CF51" s="312">
        <f t="shared" si="40"/>
        <v>1527812.2667060737</v>
      </c>
      <c r="CG51" s="312">
        <f t="shared" si="40"/>
        <v>1543135.4048462177</v>
      </c>
      <c r="CH51" s="312">
        <f t="shared" si="40"/>
        <v>1558611.7743677632</v>
      </c>
      <c r="CI51" s="312">
        <f t="shared" si="40"/>
        <v>1574242.9075845242</v>
      </c>
      <c r="CJ51" s="313">
        <f t="shared" si="40"/>
        <v>1590030.3521334529</v>
      </c>
      <c r="CK51" s="312">
        <f t="shared" si="40"/>
        <v>1605975.6711278707</v>
      </c>
      <c r="CL51" s="312">
        <f t="shared" si="40"/>
        <v>1622080.4433122326</v>
      </c>
      <c r="CM51" s="312">
        <f t="shared" si="40"/>
        <v>1638346.2632184383</v>
      </c>
      <c r="CN51" s="312">
        <f t="shared" si="40"/>
        <v>1654774.741323706</v>
      </c>
      <c r="CO51" s="312">
        <f t="shared" si="40"/>
        <v>1671367.5042100265</v>
      </c>
      <c r="CP51" s="312">
        <f t="shared" si="40"/>
        <v>1688126.1947252101</v>
      </c>
      <c r="CQ51" s="312">
        <f t="shared" si="40"/>
        <v>1705052.4721455455</v>
      </c>
      <c r="CR51" s="312">
        <f t="shared" si="40"/>
        <v>1722148.0123400844</v>
      </c>
      <c r="CS51" s="312">
        <f t="shared" si="40"/>
        <v>1739414.5079365685</v>
      </c>
      <c r="CT51" s="312">
        <f t="shared" si="40"/>
        <v>1756853.6684890175</v>
      </c>
      <c r="CU51" s="312">
        <f t="shared" si="40"/>
        <v>1774467.2206469909</v>
      </c>
      <c r="CV51" s="313">
        <f t="shared" si="40"/>
        <v>1792256.9083265443</v>
      </c>
      <c r="CW51" s="312">
        <f t="shared" si="40"/>
        <v>1810224.492882893</v>
      </c>
      <c r="CX51" s="312">
        <f t="shared" si="40"/>
        <v>1828371.7532848052</v>
      </c>
      <c r="CY51" s="312">
        <f t="shared" si="40"/>
        <v>1846700.4862907368</v>
      </c>
      <c r="CZ51" s="312">
        <f t="shared" si="40"/>
        <v>1865212.5066267275</v>
      </c>
      <c r="DA51" s="312">
        <f t="shared" si="40"/>
        <v>1883909.647166078</v>
      </c>
      <c r="DB51" s="312">
        <f t="shared" si="40"/>
        <v>1902793.7591108221</v>
      </c>
      <c r="DC51" s="312">
        <f t="shared" si="40"/>
        <v>1921866.7121750137</v>
      </c>
      <c r="DD51" s="312">
        <f t="shared" si="40"/>
        <v>1941130.3947698472</v>
      </c>
      <c r="DE51" s="312">
        <f t="shared" si="40"/>
        <v>1960586.7141906291</v>
      </c>
      <c r="DF51" s="312">
        <f t="shared" si="40"/>
        <v>1980237.5968056186</v>
      </c>
      <c r="DG51" s="312">
        <f t="shared" si="40"/>
        <v>2000084.9882467582</v>
      </c>
      <c r="DH51" s="313">
        <f t="shared" si="40"/>
        <v>2020130.853602309</v>
      </c>
      <c r="DI51" s="312">
        <f t="shared" si="40"/>
        <v>2040377.1776114155</v>
      </c>
      <c r="DJ51" s="312">
        <f t="shared" si="40"/>
        <v>2060825.964860613</v>
      </c>
      <c r="DK51" s="312">
        <f t="shared" si="40"/>
        <v>2081479.2399823025</v>
      </c>
      <c r="DL51" s="312">
        <f t="shared" si="40"/>
        <v>2102339.0478552091</v>
      </c>
      <c r="DM51" s="312">
        <f t="shared" si="40"/>
        <v>2123407.4538068441</v>
      </c>
      <c r="DN51" s="312">
        <f t="shared" si="40"/>
        <v>2144686.543817996</v>
      </c>
      <c r="DO51" s="312">
        <f t="shared" si="40"/>
        <v>2166178.4247292592</v>
      </c>
      <c r="DP51" s="312">
        <f t="shared" si="40"/>
        <v>2187885.224449635</v>
      </c>
      <c r="DQ51" s="312">
        <f t="shared" si="40"/>
        <v>2209809.092167215</v>
      </c>
      <c r="DR51" s="312">
        <f t="shared" si="40"/>
        <v>2231952.1985619706</v>
      </c>
      <c r="DS51" s="312">
        <f t="shared" si="40"/>
        <v>2254316.7360206735</v>
      </c>
      <c r="DT51" s="314">
        <f t="shared" si="40"/>
        <v>2276904.9188539637</v>
      </c>
      <c r="DU51" s="125">
        <f t="shared" si="36"/>
        <v>363335.72076615406</v>
      </c>
      <c r="DV51" s="125">
        <f t="shared" si="36"/>
        <v>961682.19068979158</v>
      </c>
      <c r="DW51" s="125">
        <f t="shared" si="36"/>
        <v>986577.76963274344</v>
      </c>
      <c r="DX51" s="125">
        <f t="shared" si="36"/>
        <v>1109956.5801880746</v>
      </c>
      <c r="DY51" s="125">
        <f t="shared" si="36"/>
        <v>1251297.765788625</v>
      </c>
      <c r="DZ51" s="125">
        <f t="shared" si="36"/>
        <v>1410564.5515118537</v>
      </c>
      <c r="EA51" s="125">
        <f t="shared" si="36"/>
        <v>1590030.3521334529</v>
      </c>
      <c r="EB51" s="125">
        <f t="shared" si="36"/>
        <v>1792256.9083265443</v>
      </c>
      <c r="EC51" s="125">
        <f t="shared" si="36"/>
        <v>2020130.853602309</v>
      </c>
      <c r="ED51" s="126">
        <f t="shared" si="36"/>
        <v>2276904.9188539637</v>
      </c>
    </row>
    <row r="52" spans="2:134">
      <c r="B52" s="275" t="s">
        <v>77</v>
      </c>
      <c r="C52" s="276"/>
      <c r="D52" s="276"/>
      <c r="E52" s="276"/>
      <c r="F52" s="276"/>
      <c r="G52" s="276"/>
      <c r="H52" s="276"/>
      <c r="I52" s="276"/>
      <c r="J52" s="276"/>
      <c r="K52" s="276"/>
      <c r="L52" s="276"/>
      <c r="M52" s="276"/>
      <c r="N52" s="276"/>
      <c r="O52" s="276"/>
      <c r="P52" s="277"/>
      <c r="Q52" s="276"/>
      <c r="R52" s="276"/>
      <c r="S52" s="276"/>
      <c r="T52" s="276"/>
      <c r="U52" s="276"/>
      <c r="V52" s="276"/>
      <c r="W52" s="276"/>
      <c r="X52" s="276"/>
      <c r="Y52" s="276"/>
      <c r="Z52" s="276"/>
      <c r="AA52" s="276"/>
      <c r="AB52" s="277"/>
      <c r="AC52" s="276"/>
      <c r="AD52" s="276"/>
      <c r="AE52" s="276"/>
      <c r="AF52" s="276"/>
      <c r="AG52" s="276"/>
      <c r="AH52" s="276"/>
      <c r="AI52" s="276"/>
      <c r="AJ52" s="276"/>
      <c r="AK52" s="276"/>
      <c r="AL52" s="276"/>
      <c r="AM52" s="276"/>
      <c r="AN52" s="277"/>
      <c r="AO52" s="276"/>
      <c r="AP52" s="276"/>
      <c r="AQ52" s="276"/>
      <c r="AR52" s="276"/>
      <c r="AS52" s="276"/>
      <c r="AT52" s="276"/>
      <c r="AU52" s="276"/>
      <c r="AV52" s="276"/>
      <c r="AW52" s="276"/>
      <c r="AX52" s="276"/>
      <c r="AY52" s="276"/>
      <c r="AZ52" s="277"/>
      <c r="BA52" s="276"/>
      <c r="BB52" s="276"/>
      <c r="BC52" s="276"/>
      <c r="BD52" s="276"/>
      <c r="BE52" s="276"/>
      <c r="BF52" s="276"/>
      <c r="BG52" s="276"/>
      <c r="BH52" s="276"/>
      <c r="BI52" s="276"/>
      <c r="BJ52" s="276"/>
      <c r="BK52" s="276"/>
      <c r="BL52" s="277"/>
      <c r="BM52" s="276"/>
      <c r="BN52" s="276"/>
      <c r="BO52" s="276"/>
      <c r="BP52" s="276"/>
      <c r="BQ52" s="276"/>
      <c r="BR52" s="276"/>
      <c r="BS52" s="276"/>
      <c r="BT52" s="276"/>
      <c r="BU52" s="276"/>
      <c r="BV52" s="276"/>
      <c r="BW52" s="276"/>
      <c r="BX52" s="277"/>
      <c r="BY52" s="276"/>
      <c r="BZ52" s="276"/>
      <c r="CA52" s="276"/>
      <c r="CB52" s="276"/>
      <c r="CC52" s="276"/>
      <c r="CD52" s="276"/>
      <c r="CE52" s="276"/>
      <c r="CF52" s="276"/>
      <c r="CG52" s="276"/>
      <c r="CH52" s="276"/>
      <c r="CI52" s="276"/>
      <c r="CJ52" s="277"/>
      <c r="CK52" s="276"/>
      <c r="CL52" s="276"/>
      <c r="CM52" s="276"/>
      <c r="CN52" s="276"/>
      <c r="CO52" s="276"/>
      <c r="CP52" s="276"/>
      <c r="CQ52" s="276"/>
      <c r="CR52" s="276"/>
      <c r="CS52" s="276"/>
      <c r="CT52" s="276"/>
      <c r="CU52" s="276"/>
      <c r="CV52" s="277"/>
      <c r="CW52" s="276"/>
      <c r="CX52" s="276"/>
      <c r="CY52" s="276"/>
      <c r="CZ52" s="276"/>
      <c r="DA52" s="276"/>
      <c r="DB52" s="276"/>
      <c r="DC52" s="276"/>
      <c r="DD52" s="276"/>
      <c r="DE52" s="276"/>
      <c r="DF52" s="276"/>
      <c r="DG52" s="276"/>
      <c r="DH52" s="277"/>
      <c r="DI52" s="276"/>
      <c r="DJ52" s="276"/>
      <c r="DK52" s="276"/>
      <c r="DL52" s="276"/>
      <c r="DM52" s="276"/>
      <c r="DN52" s="276"/>
      <c r="DO52" s="276"/>
      <c r="DP52" s="276"/>
      <c r="DQ52" s="276"/>
      <c r="DR52" s="276"/>
      <c r="DS52" s="276"/>
      <c r="DT52" s="278"/>
      <c r="DU52" s="289"/>
      <c r="DV52" s="289"/>
      <c r="DW52" s="289"/>
      <c r="DX52" s="289"/>
      <c r="DY52" s="289"/>
      <c r="DZ52" s="289"/>
      <c r="EA52" s="289"/>
      <c r="EB52" s="289"/>
      <c r="EC52" s="289"/>
      <c r="ED52" s="290"/>
    </row>
    <row r="53" spans="2:134">
      <c r="B53" s="281" t="s">
        <v>78</v>
      </c>
      <c r="C53" s="73"/>
      <c r="D53" s="73"/>
      <c r="E53" s="306">
        <v>0</v>
      </c>
      <c r="F53" s="306">
        <f>E53</f>
        <v>0</v>
      </c>
      <c r="G53" s="68">
        <f t="shared" ref="G53:BR53" si="41">F53</f>
        <v>0</v>
      </c>
      <c r="H53" s="68">
        <f t="shared" si="41"/>
        <v>0</v>
      </c>
      <c r="I53" s="68">
        <f t="shared" si="41"/>
        <v>0</v>
      </c>
      <c r="J53" s="68">
        <f t="shared" si="41"/>
        <v>0</v>
      </c>
      <c r="K53" s="68">
        <f t="shared" si="41"/>
        <v>0</v>
      </c>
      <c r="L53" s="68">
        <f t="shared" si="41"/>
        <v>0</v>
      </c>
      <c r="M53" s="68">
        <f t="shared" si="41"/>
        <v>0</v>
      </c>
      <c r="N53" s="68">
        <f t="shared" si="41"/>
        <v>0</v>
      </c>
      <c r="O53" s="68">
        <f t="shared" si="41"/>
        <v>0</v>
      </c>
      <c r="P53" s="69">
        <f t="shared" si="41"/>
        <v>0</v>
      </c>
      <c r="Q53" s="68">
        <f t="shared" si="41"/>
        <v>0</v>
      </c>
      <c r="R53" s="68">
        <f t="shared" si="41"/>
        <v>0</v>
      </c>
      <c r="S53" s="68">
        <f t="shared" si="41"/>
        <v>0</v>
      </c>
      <c r="T53" s="68">
        <f t="shared" si="41"/>
        <v>0</v>
      </c>
      <c r="U53" s="68">
        <f t="shared" si="41"/>
        <v>0</v>
      </c>
      <c r="V53" s="68">
        <f t="shared" si="41"/>
        <v>0</v>
      </c>
      <c r="W53" s="68">
        <f t="shared" si="41"/>
        <v>0</v>
      </c>
      <c r="X53" s="68">
        <f t="shared" si="41"/>
        <v>0</v>
      </c>
      <c r="Y53" s="68">
        <f t="shared" si="41"/>
        <v>0</v>
      </c>
      <c r="Z53" s="68">
        <f t="shared" si="41"/>
        <v>0</v>
      </c>
      <c r="AA53" s="68">
        <f t="shared" si="41"/>
        <v>0</v>
      </c>
      <c r="AB53" s="69">
        <f t="shared" si="41"/>
        <v>0</v>
      </c>
      <c r="AC53" s="68">
        <f t="shared" si="41"/>
        <v>0</v>
      </c>
      <c r="AD53" s="68">
        <f t="shared" si="41"/>
        <v>0</v>
      </c>
      <c r="AE53" s="68">
        <f t="shared" si="41"/>
        <v>0</v>
      </c>
      <c r="AF53" s="68">
        <f t="shared" si="41"/>
        <v>0</v>
      </c>
      <c r="AG53" s="68">
        <f t="shared" si="41"/>
        <v>0</v>
      </c>
      <c r="AH53" s="68">
        <f t="shared" si="41"/>
        <v>0</v>
      </c>
      <c r="AI53" s="68">
        <f t="shared" si="41"/>
        <v>0</v>
      </c>
      <c r="AJ53" s="68">
        <f t="shared" si="41"/>
        <v>0</v>
      </c>
      <c r="AK53" s="68">
        <f t="shared" si="41"/>
        <v>0</v>
      </c>
      <c r="AL53" s="68">
        <f t="shared" si="41"/>
        <v>0</v>
      </c>
      <c r="AM53" s="68">
        <f t="shared" si="41"/>
        <v>0</v>
      </c>
      <c r="AN53" s="69">
        <f t="shared" si="41"/>
        <v>0</v>
      </c>
      <c r="AO53" s="68">
        <f t="shared" si="41"/>
        <v>0</v>
      </c>
      <c r="AP53" s="68">
        <f t="shared" si="41"/>
        <v>0</v>
      </c>
      <c r="AQ53" s="68">
        <f t="shared" si="41"/>
        <v>0</v>
      </c>
      <c r="AR53" s="68">
        <f t="shared" si="41"/>
        <v>0</v>
      </c>
      <c r="AS53" s="68">
        <f t="shared" si="41"/>
        <v>0</v>
      </c>
      <c r="AT53" s="68">
        <f t="shared" si="41"/>
        <v>0</v>
      </c>
      <c r="AU53" s="68">
        <f t="shared" si="41"/>
        <v>0</v>
      </c>
      <c r="AV53" s="68">
        <f t="shared" si="41"/>
        <v>0</v>
      </c>
      <c r="AW53" s="68">
        <f t="shared" si="41"/>
        <v>0</v>
      </c>
      <c r="AX53" s="68">
        <f t="shared" si="41"/>
        <v>0</v>
      </c>
      <c r="AY53" s="68">
        <f t="shared" si="41"/>
        <v>0</v>
      </c>
      <c r="AZ53" s="69">
        <f t="shared" si="41"/>
        <v>0</v>
      </c>
      <c r="BA53" s="68">
        <f t="shared" si="41"/>
        <v>0</v>
      </c>
      <c r="BB53" s="68">
        <f t="shared" si="41"/>
        <v>0</v>
      </c>
      <c r="BC53" s="68">
        <f t="shared" si="41"/>
        <v>0</v>
      </c>
      <c r="BD53" s="68">
        <f t="shared" si="41"/>
        <v>0</v>
      </c>
      <c r="BE53" s="68">
        <f t="shared" si="41"/>
        <v>0</v>
      </c>
      <c r="BF53" s="68">
        <f t="shared" si="41"/>
        <v>0</v>
      </c>
      <c r="BG53" s="68">
        <f t="shared" si="41"/>
        <v>0</v>
      </c>
      <c r="BH53" s="68">
        <f t="shared" si="41"/>
        <v>0</v>
      </c>
      <c r="BI53" s="68">
        <f t="shared" si="41"/>
        <v>0</v>
      </c>
      <c r="BJ53" s="68">
        <f t="shared" si="41"/>
        <v>0</v>
      </c>
      <c r="BK53" s="68">
        <f t="shared" si="41"/>
        <v>0</v>
      </c>
      <c r="BL53" s="69">
        <f t="shared" si="41"/>
        <v>0</v>
      </c>
      <c r="BM53" s="68">
        <f t="shared" si="41"/>
        <v>0</v>
      </c>
      <c r="BN53" s="68">
        <f t="shared" si="41"/>
        <v>0</v>
      </c>
      <c r="BO53" s="68">
        <f t="shared" si="41"/>
        <v>0</v>
      </c>
      <c r="BP53" s="68">
        <f t="shared" si="41"/>
        <v>0</v>
      </c>
      <c r="BQ53" s="68">
        <f t="shared" si="41"/>
        <v>0</v>
      </c>
      <c r="BR53" s="68">
        <f t="shared" si="41"/>
        <v>0</v>
      </c>
      <c r="BS53" s="68">
        <f t="shared" ref="BS53:DT53" si="42">BR53</f>
        <v>0</v>
      </c>
      <c r="BT53" s="68">
        <f t="shared" si="42"/>
        <v>0</v>
      </c>
      <c r="BU53" s="68">
        <f t="shared" si="42"/>
        <v>0</v>
      </c>
      <c r="BV53" s="68">
        <f t="shared" si="42"/>
        <v>0</v>
      </c>
      <c r="BW53" s="68">
        <f t="shared" si="42"/>
        <v>0</v>
      </c>
      <c r="BX53" s="69">
        <f t="shared" si="42"/>
        <v>0</v>
      </c>
      <c r="BY53" s="68">
        <f t="shared" si="42"/>
        <v>0</v>
      </c>
      <c r="BZ53" s="68">
        <f t="shared" si="42"/>
        <v>0</v>
      </c>
      <c r="CA53" s="68">
        <f t="shared" si="42"/>
        <v>0</v>
      </c>
      <c r="CB53" s="68">
        <f t="shared" si="42"/>
        <v>0</v>
      </c>
      <c r="CC53" s="68">
        <f t="shared" si="42"/>
        <v>0</v>
      </c>
      <c r="CD53" s="68">
        <f t="shared" si="42"/>
        <v>0</v>
      </c>
      <c r="CE53" s="68">
        <f t="shared" si="42"/>
        <v>0</v>
      </c>
      <c r="CF53" s="68">
        <f t="shared" si="42"/>
        <v>0</v>
      </c>
      <c r="CG53" s="68">
        <f t="shared" si="42"/>
        <v>0</v>
      </c>
      <c r="CH53" s="68">
        <f t="shared" si="42"/>
        <v>0</v>
      </c>
      <c r="CI53" s="68">
        <f t="shared" si="42"/>
        <v>0</v>
      </c>
      <c r="CJ53" s="69">
        <f t="shared" si="42"/>
        <v>0</v>
      </c>
      <c r="CK53" s="68">
        <f t="shared" si="42"/>
        <v>0</v>
      </c>
      <c r="CL53" s="68">
        <f t="shared" si="42"/>
        <v>0</v>
      </c>
      <c r="CM53" s="68">
        <f t="shared" si="42"/>
        <v>0</v>
      </c>
      <c r="CN53" s="68">
        <f t="shared" si="42"/>
        <v>0</v>
      </c>
      <c r="CO53" s="68">
        <f t="shared" si="42"/>
        <v>0</v>
      </c>
      <c r="CP53" s="68">
        <f t="shared" si="42"/>
        <v>0</v>
      </c>
      <c r="CQ53" s="68">
        <f t="shared" si="42"/>
        <v>0</v>
      </c>
      <c r="CR53" s="68">
        <f t="shared" si="42"/>
        <v>0</v>
      </c>
      <c r="CS53" s="68">
        <f t="shared" si="42"/>
        <v>0</v>
      </c>
      <c r="CT53" s="68">
        <f t="shared" si="42"/>
        <v>0</v>
      </c>
      <c r="CU53" s="68">
        <f t="shared" si="42"/>
        <v>0</v>
      </c>
      <c r="CV53" s="69">
        <f t="shared" si="42"/>
        <v>0</v>
      </c>
      <c r="CW53" s="68">
        <f t="shared" si="42"/>
        <v>0</v>
      </c>
      <c r="CX53" s="68">
        <f t="shared" si="42"/>
        <v>0</v>
      </c>
      <c r="CY53" s="68">
        <f t="shared" si="42"/>
        <v>0</v>
      </c>
      <c r="CZ53" s="68">
        <f t="shared" si="42"/>
        <v>0</v>
      </c>
      <c r="DA53" s="68">
        <f t="shared" si="42"/>
        <v>0</v>
      </c>
      <c r="DB53" s="68">
        <f t="shared" si="42"/>
        <v>0</v>
      </c>
      <c r="DC53" s="68">
        <f t="shared" si="42"/>
        <v>0</v>
      </c>
      <c r="DD53" s="68">
        <f t="shared" si="42"/>
        <v>0</v>
      </c>
      <c r="DE53" s="68">
        <f t="shared" si="42"/>
        <v>0</v>
      </c>
      <c r="DF53" s="68">
        <f t="shared" si="42"/>
        <v>0</v>
      </c>
      <c r="DG53" s="68">
        <f t="shared" si="42"/>
        <v>0</v>
      </c>
      <c r="DH53" s="69">
        <f t="shared" si="42"/>
        <v>0</v>
      </c>
      <c r="DI53" s="68">
        <f t="shared" si="42"/>
        <v>0</v>
      </c>
      <c r="DJ53" s="68">
        <f t="shared" si="42"/>
        <v>0</v>
      </c>
      <c r="DK53" s="68">
        <f t="shared" si="42"/>
        <v>0</v>
      </c>
      <c r="DL53" s="68">
        <f t="shared" si="42"/>
        <v>0</v>
      </c>
      <c r="DM53" s="68">
        <f t="shared" si="42"/>
        <v>0</v>
      </c>
      <c r="DN53" s="68">
        <f t="shared" si="42"/>
        <v>0</v>
      </c>
      <c r="DO53" s="68">
        <f t="shared" si="42"/>
        <v>0</v>
      </c>
      <c r="DP53" s="68">
        <f t="shared" si="42"/>
        <v>0</v>
      </c>
      <c r="DQ53" s="68">
        <f t="shared" si="42"/>
        <v>0</v>
      </c>
      <c r="DR53" s="68">
        <f t="shared" si="42"/>
        <v>0</v>
      </c>
      <c r="DS53" s="68">
        <f t="shared" si="42"/>
        <v>0</v>
      </c>
      <c r="DT53" s="285">
        <f t="shared" si="42"/>
        <v>0</v>
      </c>
      <c r="DU53" s="71">
        <f t="shared" ref="DU53:ED59" si="43">SUMIF($E$22:$DT$22,DU$24,$E53:$DT53)</f>
        <v>0</v>
      </c>
      <c r="DV53" s="71">
        <f t="shared" si="43"/>
        <v>0</v>
      </c>
      <c r="DW53" s="71">
        <f t="shared" si="43"/>
        <v>0</v>
      </c>
      <c r="DX53" s="71">
        <f t="shared" si="43"/>
        <v>0</v>
      </c>
      <c r="DY53" s="71">
        <f t="shared" si="43"/>
        <v>0</v>
      </c>
      <c r="DZ53" s="71">
        <f t="shared" si="43"/>
        <v>0</v>
      </c>
      <c r="EA53" s="71">
        <f t="shared" si="43"/>
        <v>0</v>
      </c>
      <c r="EB53" s="71">
        <f t="shared" si="43"/>
        <v>0</v>
      </c>
      <c r="EC53" s="71">
        <f t="shared" si="43"/>
        <v>0</v>
      </c>
      <c r="ED53" s="72">
        <f t="shared" si="43"/>
        <v>0</v>
      </c>
    </row>
    <row r="54" spans="2:134">
      <c r="B54" s="281" t="s">
        <v>79</v>
      </c>
      <c r="C54" s="73"/>
      <c r="D54" s="73"/>
      <c r="E54" s="306"/>
      <c r="F54" s="306">
        <f>E54-F67-F68</f>
        <v>0</v>
      </c>
      <c r="G54" s="306">
        <v>0</v>
      </c>
      <c r="H54" s="306">
        <v>0</v>
      </c>
      <c r="I54" s="306">
        <v>0</v>
      </c>
      <c r="J54" s="306">
        <v>0</v>
      </c>
      <c r="K54" s="306">
        <v>0</v>
      </c>
      <c r="L54" s="306">
        <v>0</v>
      </c>
      <c r="M54" s="306">
        <v>0</v>
      </c>
      <c r="N54" s="306">
        <v>0</v>
      </c>
      <c r="O54" s="306">
        <v>0</v>
      </c>
      <c r="P54" s="372">
        <v>0</v>
      </c>
      <c r="Q54" s="306">
        <v>0</v>
      </c>
      <c r="R54" s="306">
        <v>0</v>
      </c>
      <c r="S54" s="306">
        <v>0</v>
      </c>
      <c r="T54" s="306">
        <v>0</v>
      </c>
      <c r="U54" s="306">
        <v>0</v>
      </c>
      <c r="V54" s="306">
        <v>0</v>
      </c>
      <c r="W54" s="306">
        <v>0</v>
      </c>
      <c r="X54" s="306">
        <v>0</v>
      </c>
      <c r="Y54" s="306">
        <v>0</v>
      </c>
      <c r="Z54" s="306">
        <v>0</v>
      </c>
      <c r="AA54" s="306">
        <v>0</v>
      </c>
      <c r="AB54" s="372">
        <v>0</v>
      </c>
      <c r="AC54" s="306">
        <v>0</v>
      </c>
      <c r="AD54" s="306">
        <v>0</v>
      </c>
      <c r="AE54" s="306">
        <v>0</v>
      </c>
      <c r="AF54" s="306">
        <v>0</v>
      </c>
      <c r="AG54" s="306">
        <v>0</v>
      </c>
      <c r="AH54" s="306">
        <v>0</v>
      </c>
      <c r="AI54" s="306">
        <v>0</v>
      </c>
      <c r="AJ54" s="306">
        <v>0</v>
      </c>
      <c r="AK54" s="306">
        <v>0</v>
      </c>
      <c r="AL54" s="306">
        <v>0</v>
      </c>
      <c r="AM54" s="306">
        <v>0</v>
      </c>
      <c r="AN54" s="372">
        <v>0</v>
      </c>
      <c r="AO54" s="306">
        <v>0</v>
      </c>
      <c r="AP54" s="306">
        <v>0</v>
      </c>
      <c r="AQ54" s="306">
        <v>0</v>
      </c>
      <c r="AR54" s="306">
        <v>0</v>
      </c>
      <c r="AS54" s="306">
        <v>0</v>
      </c>
      <c r="AT54" s="306">
        <v>0</v>
      </c>
      <c r="AU54" s="306">
        <v>0</v>
      </c>
      <c r="AV54" s="306">
        <v>0</v>
      </c>
      <c r="AW54" s="306">
        <v>0</v>
      </c>
      <c r="AX54" s="306">
        <v>0</v>
      </c>
      <c r="AY54" s="306">
        <v>0</v>
      </c>
      <c r="AZ54" s="372">
        <v>0</v>
      </c>
      <c r="BA54" s="306">
        <v>0</v>
      </c>
      <c r="BB54" s="306">
        <v>0</v>
      </c>
      <c r="BC54" s="306">
        <v>0</v>
      </c>
      <c r="BD54" s="306">
        <v>0</v>
      </c>
      <c r="BE54" s="306">
        <v>0</v>
      </c>
      <c r="BF54" s="306">
        <v>0</v>
      </c>
      <c r="BG54" s="306">
        <v>0</v>
      </c>
      <c r="BH54" s="306">
        <v>0</v>
      </c>
      <c r="BI54" s="306">
        <v>0</v>
      </c>
      <c r="BJ54" s="306">
        <v>0</v>
      </c>
      <c r="BK54" s="306">
        <v>0</v>
      </c>
      <c r="BL54" s="372">
        <v>0</v>
      </c>
      <c r="BM54" s="306">
        <v>0</v>
      </c>
      <c r="BN54" s="306">
        <v>0</v>
      </c>
      <c r="BO54" s="306">
        <v>0</v>
      </c>
      <c r="BP54" s="306">
        <v>0</v>
      </c>
      <c r="BQ54" s="306">
        <v>0</v>
      </c>
      <c r="BR54" s="306">
        <v>0</v>
      </c>
      <c r="BS54" s="306">
        <v>0</v>
      </c>
      <c r="BT54" s="306">
        <v>0</v>
      </c>
      <c r="BU54" s="306">
        <v>0</v>
      </c>
      <c r="BV54" s="306">
        <v>0</v>
      </c>
      <c r="BW54" s="306">
        <v>0</v>
      </c>
      <c r="BX54" s="372">
        <v>0</v>
      </c>
      <c r="BY54" s="306">
        <v>0</v>
      </c>
      <c r="BZ54" s="306">
        <v>0</v>
      </c>
      <c r="CA54" s="306">
        <v>0</v>
      </c>
      <c r="CB54" s="306">
        <v>0</v>
      </c>
      <c r="CC54" s="306">
        <v>0</v>
      </c>
      <c r="CD54" s="306">
        <v>0</v>
      </c>
      <c r="CE54" s="306">
        <v>0</v>
      </c>
      <c r="CF54" s="306">
        <v>0</v>
      </c>
      <c r="CG54" s="306">
        <v>0</v>
      </c>
      <c r="CH54" s="306">
        <v>0</v>
      </c>
      <c r="CI54" s="306">
        <v>0</v>
      </c>
      <c r="CJ54" s="372">
        <v>0</v>
      </c>
      <c r="CK54" s="306">
        <v>0</v>
      </c>
      <c r="CL54" s="306">
        <v>0</v>
      </c>
      <c r="CM54" s="306">
        <v>0</v>
      </c>
      <c r="CN54" s="306">
        <v>0</v>
      </c>
      <c r="CO54" s="306">
        <v>0</v>
      </c>
      <c r="CP54" s="306">
        <v>0</v>
      </c>
      <c r="CQ54" s="306">
        <v>0</v>
      </c>
      <c r="CR54" s="306">
        <v>0</v>
      </c>
      <c r="CS54" s="306">
        <v>0</v>
      </c>
      <c r="CT54" s="306">
        <v>0</v>
      </c>
      <c r="CU54" s="306">
        <v>0</v>
      </c>
      <c r="CV54" s="372">
        <v>0</v>
      </c>
      <c r="CW54" s="306">
        <v>0</v>
      </c>
      <c r="CX54" s="306">
        <v>0</v>
      </c>
      <c r="CY54" s="306">
        <v>0</v>
      </c>
      <c r="CZ54" s="306">
        <v>0</v>
      </c>
      <c r="DA54" s="306">
        <v>0</v>
      </c>
      <c r="DB54" s="306">
        <v>0</v>
      </c>
      <c r="DC54" s="306">
        <v>0</v>
      </c>
      <c r="DD54" s="306">
        <v>0</v>
      </c>
      <c r="DE54" s="306">
        <v>0</v>
      </c>
      <c r="DF54" s="306">
        <v>0</v>
      </c>
      <c r="DG54" s="306">
        <v>0</v>
      </c>
      <c r="DH54" s="372">
        <v>0</v>
      </c>
      <c r="DI54" s="306">
        <v>0</v>
      </c>
      <c r="DJ54" s="306">
        <v>0</v>
      </c>
      <c r="DK54" s="306">
        <v>0</v>
      </c>
      <c r="DL54" s="306">
        <v>0</v>
      </c>
      <c r="DM54" s="306">
        <v>0</v>
      </c>
      <c r="DN54" s="306">
        <v>0</v>
      </c>
      <c r="DO54" s="306">
        <v>0</v>
      </c>
      <c r="DP54" s="306">
        <v>0</v>
      </c>
      <c r="DQ54" s="306">
        <v>0</v>
      </c>
      <c r="DR54" s="306">
        <v>0</v>
      </c>
      <c r="DS54" s="306">
        <v>0</v>
      </c>
      <c r="DT54" s="373">
        <v>0</v>
      </c>
      <c r="DU54" s="71">
        <f t="shared" si="43"/>
        <v>0</v>
      </c>
      <c r="DV54" s="71">
        <f t="shared" si="43"/>
        <v>0</v>
      </c>
      <c r="DW54" s="71">
        <f t="shared" si="43"/>
        <v>0</v>
      </c>
      <c r="DX54" s="71">
        <f t="shared" si="43"/>
        <v>0</v>
      </c>
      <c r="DY54" s="71">
        <f t="shared" si="43"/>
        <v>0</v>
      </c>
      <c r="DZ54" s="71">
        <f t="shared" si="43"/>
        <v>0</v>
      </c>
      <c r="EA54" s="71">
        <f t="shared" si="43"/>
        <v>0</v>
      </c>
      <c r="EB54" s="71">
        <f t="shared" si="43"/>
        <v>0</v>
      </c>
      <c r="EC54" s="71">
        <f t="shared" si="43"/>
        <v>0</v>
      </c>
      <c r="ED54" s="72">
        <f t="shared" si="43"/>
        <v>0</v>
      </c>
    </row>
    <row r="55" spans="2:134">
      <c r="B55" s="281" t="s">
        <v>80</v>
      </c>
      <c r="C55" s="73"/>
      <c r="D55" s="73"/>
      <c r="E55" s="68">
        <v>0</v>
      </c>
      <c r="F55" s="68">
        <v>0</v>
      </c>
      <c r="G55" s="68">
        <v>0</v>
      </c>
      <c r="H55" s="68">
        <v>0</v>
      </c>
      <c r="I55" s="68">
        <v>0</v>
      </c>
      <c r="J55" s="68">
        <v>0</v>
      </c>
      <c r="K55" s="68">
        <v>0</v>
      </c>
      <c r="L55" s="68">
        <v>0</v>
      </c>
      <c r="M55" s="68">
        <v>0</v>
      </c>
      <c r="N55" s="68">
        <v>0</v>
      </c>
      <c r="O55" s="68">
        <v>0</v>
      </c>
      <c r="P55" s="69">
        <v>0</v>
      </c>
      <c r="Q55" s="68">
        <f>P56</f>
        <v>-34940.656845733785</v>
      </c>
      <c r="R55" s="68">
        <f>Q55</f>
        <v>-34940.656845733785</v>
      </c>
      <c r="S55" s="68">
        <f t="shared" ref="S55:AB55" si="44">R55</f>
        <v>-34940.656845733785</v>
      </c>
      <c r="T55" s="68">
        <f t="shared" si="44"/>
        <v>-34940.656845733785</v>
      </c>
      <c r="U55" s="68">
        <f t="shared" si="44"/>
        <v>-34940.656845733785</v>
      </c>
      <c r="V55" s="68">
        <f t="shared" si="44"/>
        <v>-34940.656845733785</v>
      </c>
      <c r="W55" s="68">
        <f t="shared" si="44"/>
        <v>-34940.656845733785</v>
      </c>
      <c r="X55" s="68">
        <f t="shared" si="44"/>
        <v>-34940.656845733785</v>
      </c>
      <c r="Y55" s="68">
        <f t="shared" si="44"/>
        <v>-34940.656845733785</v>
      </c>
      <c r="Z55" s="68">
        <f t="shared" si="44"/>
        <v>-34940.656845733785</v>
      </c>
      <c r="AA55" s="68">
        <f t="shared" si="44"/>
        <v>-34940.656845733785</v>
      </c>
      <c r="AB55" s="69">
        <f t="shared" si="44"/>
        <v>-34940.656845733785</v>
      </c>
      <c r="AC55" s="68">
        <f>AB56+AB55</f>
        <v>-177405.97993059413</v>
      </c>
      <c r="AD55" s="68">
        <f>AC55</f>
        <v>-177405.97993059413</v>
      </c>
      <c r="AE55" s="68">
        <f t="shared" ref="AE55:AN55" si="45">AD55</f>
        <v>-177405.97993059413</v>
      </c>
      <c r="AF55" s="68">
        <f t="shared" si="45"/>
        <v>-177405.97993059413</v>
      </c>
      <c r="AG55" s="68">
        <f t="shared" si="45"/>
        <v>-177405.97993059413</v>
      </c>
      <c r="AH55" s="68">
        <f t="shared" si="45"/>
        <v>-177405.97993059413</v>
      </c>
      <c r="AI55" s="68">
        <f t="shared" si="45"/>
        <v>-177405.97993059413</v>
      </c>
      <c r="AJ55" s="68">
        <f t="shared" si="45"/>
        <v>-177405.97993059413</v>
      </c>
      <c r="AK55" s="68">
        <f t="shared" si="45"/>
        <v>-177405.97993059413</v>
      </c>
      <c r="AL55" s="68">
        <f t="shared" si="45"/>
        <v>-177405.97993059413</v>
      </c>
      <c r="AM55" s="68">
        <f t="shared" si="45"/>
        <v>-177405.97993059413</v>
      </c>
      <c r="AN55" s="69">
        <f t="shared" si="45"/>
        <v>-177405.97993059413</v>
      </c>
      <c r="AO55" s="68">
        <f>AN56+AN55</f>
        <v>-375082.32068945136</v>
      </c>
      <c r="AP55" s="68">
        <f>AO55</f>
        <v>-375082.32068945136</v>
      </c>
      <c r="AQ55" s="68">
        <f t="shared" ref="AQ55:AZ55" si="46">AP55</f>
        <v>-375082.32068945136</v>
      </c>
      <c r="AR55" s="68">
        <f t="shared" si="46"/>
        <v>-375082.32068945136</v>
      </c>
      <c r="AS55" s="68">
        <f t="shared" si="46"/>
        <v>-375082.32068945136</v>
      </c>
      <c r="AT55" s="68">
        <f t="shared" si="46"/>
        <v>-375082.32068945136</v>
      </c>
      <c r="AU55" s="68">
        <f t="shared" si="46"/>
        <v>-375082.32068945136</v>
      </c>
      <c r="AV55" s="68">
        <f t="shared" si="46"/>
        <v>-375082.32068945136</v>
      </c>
      <c r="AW55" s="68">
        <f t="shared" si="46"/>
        <v>-375082.32068945136</v>
      </c>
      <c r="AX55" s="68">
        <f t="shared" si="46"/>
        <v>-375082.32068945136</v>
      </c>
      <c r="AY55" s="68">
        <f t="shared" si="46"/>
        <v>-375082.32068945136</v>
      </c>
      <c r="AZ55" s="69">
        <f t="shared" si="46"/>
        <v>-375082.32068945136</v>
      </c>
      <c r="BA55" s="68">
        <f>AZ56+AZ55</f>
        <v>-583425.67755003518</v>
      </c>
      <c r="BB55" s="68">
        <f>BA55</f>
        <v>-583425.67755003518</v>
      </c>
      <c r="BC55" s="68">
        <f t="shared" ref="BC55:BL55" si="47">BB55</f>
        <v>-583425.67755003518</v>
      </c>
      <c r="BD55" s="68">
        <f t="shared" si="47"/>
        <v>-583425.67755003518</v>
      </c>
      <c r="BE55" s="68">
        <f t="shared" si="47"/>
        <v>-583425.67755003518</v>
      </c>
      <c r="BF55" s="68">
        <f t="shared" si="47"/>
        <v>-583425.67755003518</v>
      </c>
      <c r="BG55" s="68">
        <f t="shared" si="47"/>
        <v>-583425.67755003518</v>
      </c>
      <c r="BH55" s="68">
        <f t="shared" si="47"/>
        <v>-583425.67755003518</v>
      </c>
      <c r="BI55" s="68">
        <f t="shared" si="47"/>
        <v>-583425.67755003518</v>
      </c>
      <c r="BJ55" s="68">
        <f t="shared" si="47"/>
        <v>-583425.67755003518</v>
      </c>
      <c r="BK55" s="68">
        <f t="shared" si="47"/>
        <v>-583425.67755003518</v>
      </c>
      <c r="BL55" s="69">
        <f t="shared" si="47"/>
        <v>-583425.67755003518</v>
      </c>
      <c r="BM55" s="68">
        <f>BL56+BL55</f>
        <v>-802256.72508333833</v>
      </c>
      <c r="BN55" s="68">
        <f>BM55</f>
        <v>-802256.72508333833</v>
      </c>
      <c r="BO55" s="68">
        <f t="shared" ref="BO55:BX55" si="48">BN55</f>
        <v>-802256.72508333833</v>
      </c>
      <c r="BP55" s="68">
        <f t="shared" si="48"/>
        <v>-802256.72508333833</v>
      </c>
      <c r="BQ55" s="68">
        <f t="shared" si="48"/>
        <v>-802256.72508333833</v>
      </c>
      <c r="BR55" s="68">
        <f t="shared" si="48"/>
        <v>-802256.72508333833</v>
      </c>
      <c r="BS55" s="68">
        <f t="shared" si="48"/>
        <v>-802256.72508333833</v>
      </c>
      <c r="BT55" s="68">
        <f t="shared" si="48"/>
        <v>-802256.72508333833</v>
      </c>
      <c r="BU55" s="68">
        <f t="shared" si="48"/>
        <v>-802256.72508333833</v>
      </c>
      <c r="BV55" s="68">
        <f t="shared" si="48"/>
        <v>-802256.72508333833</v>
      </c>
      <c r="BW55" s="68">
        <f t="shared" si="48"/>
        <v>-802256.72508333833</v>
      </c>
      <c r="BX55" s="69">
        <f t="shared" si="48"/>
        <v>-802256.72508333833</v>
      </c>
      <c r="BY55" s="68">
        <f>BX56+BX55</f>
        <v>-1035170.4522393196</v>
      </c>
      <c r="BZ55" s="68">
        <f>BY55</f>
        <v>-1035170.4522393196</v>
      </c>
      <c r="CA55" s="68">
        <f t="shared" ref="CA55:CJ55" si="49">BZ55</f>
        <v>-1035170.4522393196</v>
      </c>
      <c r="CB55" s="68">
        <f t="shared" si="49"/>
        <v>-1035170.4522393196</v>
      </c>
      <c r="CC55" s="68">
        <f t="shared" si="49"/>
        <v>-1035170.4522393196</v>
      </c>
      <c r="CD55" s="68">
        <f t="shared" si="49"/>
        <v>-1035170.4522393196</v>
      </c>
      <c r="CE55" s="68">
        <f t="shared" si="49"/>
        <v>-1035170.4522393196</v>
      </c>
      <c r="CF55" s="68">
        <f t="shared" si="49"/>
        <v>-1035170.4522393196</v>
      </c>
      <c r="CG55" s="68">
        <f t="shared" si="49"/>
        <v>-1035170.4522393196</v>
      </c>
      <c r="CH55" s="68">
        <f t="shared" si="49"/>
        <v>-1035170.4522393196</v>
      </c>
      <c r="CI55" s="68">
        <f t="shared" si="49"/>
        <v>-1035170.4522393196</v>
      </c>
      <c r="CJ55" s="69">
        <f t="shared" si="49"/>
        <v>-1035170.4522393196</v>
      </c>
      <c r="CK55" s="68">
        <f>CJ56+CJ55</f>
        <v>-1287189.9496686712</v>
      </c>
      <c r="CL55" s="68">
        <f>CK55</f>
        <v>-1287189.9496686712</v>
      </c>
      <c r="CM55" s="68">
        <f t="shared" ref="CM55:CV55" si="50">CL55</f>
        <v>-1287189.9496686712</v>
      </c>
      <c r="CN55" s="68">
        <f t="shared" si="50"/>
        <v>-1287189.9496686712</v>
      </c>
      <c r="CO55" s="68">
        <f t="shared" si="50"/>
        <v>-1287189.9496686712</v>
      </c>
      <c r="CP55" s="68">
        <f t="shared" si="50"/>
        <v>-1287189.9496686712</v>
      </c>
      <c r="CQ55" s="68">
        <f t="shared" si="50"/>
        <v>-1287189.9496686712</v>
      </c>
      <c r="CR55" s="68">
        <f t="shared" si="50"/>
        <v>-1287189.9496686712</v>
      </c>
      <c r="CS55" s="68">
        <f t="shared" si="50"/>
        <v>-1287189.9496686712</v>
      </c>
      <c r="CT55" s="68">
        <f t="shared" si="50"/>
        <v>-1287189.9496686712</v>
      </c>
      <c r="CU55" s="68">
        <f t="shared" si="50"/>
        <v>-1287189.9496686712</v>
      </c>
      <c r="CV55" s="69">
        <f t="shared" si="50"/>
        <v>-1287189.9496686712</v>
      </c>
      <c r="CW55" s="68">
        <f>CV56+CV55</f>
        <v>-1561970.2026695153</v>
      </c>
      <c r="CX55" s="68">
        <f>CW55</f>
        <v>-1561970.2026695153</v>
      </c>
      <c r="CY55" s="68">
        <f t="shared" ref="CY55:DH55" si="51">CX55</f>
        <v>-1561970.2026695153</v>
      </c>
      <c r="CZ55" s="68">
        <f t="shared" si="51"/>
        <v>-1561970.2026695153</v>
      </c>
      <c r="DA55" s="68">
        <f t="shared" si="51"/>
        <v>-1561970.2026695153</v>
      </c>
      <c r="DB55" s="68">
        <f t="shared" si="51"/>
        <v>-1561970.2026695153</v>
      </c>
      <c r="DC55" s="68">
        <f t="shared" si="51"/>
        <v>-1561970.2026695153</v>
      </c>
      <c r="DD55" s="68">
        <f t="shared" si="51"/>
        <v>-1561970.2026695153</v>
      </c>
      <c r="DE55" s="68">
        <f t="shared" si="51"/>
        <v>-1561970.2026695153</v>
      </c>
      <c r="DF55" s="68">
        <f t="shared" si="51"/>
        <v>-1561970.2026695153</v>
      </c>
      <c r="DG55" s="68">
        <f t="shared" si="51"/>
        <v>-1561970.2026695153</v>
      </c>
      <c r="DH55" s="69">
        <f t="shared" si="51"/>
        <v>-1561970.2026695153</v>
      </c>
      <c r="DI55" s="68">
        <f>DH56+DH55</f>
        <v>-1862397.8447530326</v>
      </c>
      <c r="DJ55" s="68">
        <f>DI55</f>
        <v>-1862397.8447530326</v>
      </c>
      <c r="DK55" s="68">
        <f t="shared" ref="DK55:DT55" si="52">DJ55</f>
        <v>-1862397.8447530326</v>
      </c>
      <c r="DL55" s="68">
        <f t="shared" si="52"/>
        <v>-1862397.8447530326</v>
      </c>
      <c r="DM55" s="68">
        <f t="shared" si="52"/>
        <v>-1862397.8447530326</v>
      </c>
      <c r="DN55" s="68">
        <f t="shared" si="52"/>
        <v>-1862397.8447530326</v>
      </c>
      <c r="DO55" s="68">
        <f t="shared" si="52"/>
        <v>-1862397.8447530326</v>
      </c>
      <c r="DP55" s="68">
        <f t="shared" si="52"/>
        <v>-1862397.8447530326</v>
      </c>
      <c r="DQ55" s="68">
        <f t="shared" si="52"/>
        <v>-1862397.8447530326</v>
      </c>
      <c r="DR55" s="68">
        <f t="shared" si="52"/>
        <v>-1862397.8447530326</v>
      </c>
      <c r="DS55" s="68">
        <f t="shared" si="52"/>
        <v>-1862397.8447530326</v>
      </c>
      <c r="DT55" s="285">
        <f t="shared" si="52"/>
        <v>-1862397.8447530326</v>
      </c>
      <c r="DU55" s="71">
        <f t="shared" si="43"/>
        <v>0</v>
      </c>
      <c r="DV55" s="71">
        <f t="shared" si="43"/>
        <v>-34940.656845733785</v>
      </c>
      <c r="DW55" s="71">
        <f t="shared" si="43"/>
        <v>-177405.97993059413</v>
      </c>
      <c r="DX55" s="71">
        <f t="shared" si="43"/>
        <v>-375082.32068945136</v>
      </c>
      <c r="DY55" s="71">
        <f t="shared" si="43"/>
        <v>-583425.67755003518</v>
      </c>
      <c r="DZ55" s="71">
        <f t="shared" si="43"/>
        <v>-802256.72508333833</v>
      </c>
      <c r="EA55" s="71">
        <f t="shared" si="43"/>
        <v>-1035170.4522393196</v>
      </c>
      <c r="EB55" s="71">
        <f t="shared" si="43"/>
        <v>-1287189.9496686712</v>
      </c>
      <c r="EC55" s="71">
        <f t="shared" si="43"/>
        <v>-1561970.2026695153</v>
      </c>
      <c r="ED55" s="72">
        <f t="shared" si="43"/>
        <v>-1862397.8447530326</v>
      </c>
    </row>
    <row r="56" spans="2:134">
      <c r="B56" s="281" t="s">
        <v>81</v>
      </c>
      <c r="C56" s="73"/>
      <c r="D56" s="73"/>
      <c r="E56" s="68">
        <f>PF_IS_1_wout_Grant!E68</f>
        <v>0</v>
      </c>
      <c r="F56" s="68">
        <f>PF_IS_1_wout_Grant!F68+E56</f>
        <v>0</v>
      </c>
      <c r="G56" s="68">
        <f>PF_IS_1_wout_Grant!G68+F56</f>
        <v>0</v>
      </c>
      <c r="H56" s="68">
        <f>PF_IS_1_wout_Grant!H68+G56</f>
        <v>-276.14365689426876</v>
      </c>
      <c r="I56" s="68">
        <f>PF_IS_1_wout_Grant!I68+H56</f>
        <v>-1824.6976773711156</v>
      </c>
      <c r="J56" s="68">
        <f>PF_IS_1_wout_Grant!J68+I56</f>
        <v>-4079.734079411538</v>
      </c>
      <c r="K56" s="68">
        <f>PF_IS_1_wout_Grant!K68+J56</f>
        <v>-6818.7086721983433</v>
      </c>
      <c r="L56" s="68">
        <f>PF_IS_1_wout_Grant!L68+K56</f>
        <v>-11406.10384812492</v>
      </c>
      <c r="M56" s="68">
        <f>PF_IS_1_wout_Grant!M68+L56</f>
        <v>-16624.309754837879</v>
      </c>
      <c r="N56" s="68">
        <f>PF_IS_1_wout_Grant!N68+M56</f>
        <v>-22218.538317579969</v>
      </c>
      <c r="O56" s="68">
        <f>PF_IS_1_wout_Grant!O68+N56</f>
        <v>-28330.309927304028</v>
      </c>
      <c r="P56" s="69">
        <f>PF_IS_1_wout_Grant!P68+O56</f>
        <v>-34940.656845733785</v>
      </c>
      <c r="Q56" s="68">
        <f>PF_IS_1_wout_Grant!Q68</f>
        <v>-7252.1626797216504</v>
      </c>
      <c r="R56" s="68">
        <f>PF_IS_1_wout_Grant!R68+Q56</f>
        <v>-15504.556964860472</v>
      </c>
      <c r="S56" s="68">
        <f>PF_IS_1_wout_Grant!S68+R56</f>
        <v>-24746.787507851677</v>
      </c>
      <c r="T56" s="68">
        <f>PF_IS_1_wout_Grant!T68+S56</f>
        <v>-34604.334564983634</v>
      </c>
      <c r="U56" s="68">
        <f>PF_IS_1_wout_Grant!U68+T56</f>
        <v>-45330.123376627751</v>
      </c>
      <c r="V56" s="68">
        <f>PF_IS_1_wout_Grant!V68+U56</f>
        <v>-56946.858828928736</v>
      </c>
      <c r="W56" s="68">
        <f>PF_IS_1_wout_Grant!W68+V56</f>
        <v>-69126.995957769133</v>
      </c>
      <c r="X56" s="68">
        <f>PF_IS_1_wout_Grant!X68+W56</f>
        <v>-82221.775405457534</v>
      </c>
      <c r="Y56" s="68">
        <f>PF_IS_1_wout_Grant!Y68+X56</f>
        <v>-96153.723488878808</v>
      </c>
      <c r="Z56" s="68">
        <f>PF_IS_1_wout_Grant!Z68+Y56</f>
        <v>-110711.26455518109</v>
      </c>
      <c r="AA56" s="68">
        <f>PF_IS_1_wout_Grant!AA68+Z56</f>
        <v>-126179.80611851165</v>
      </c>
      <c r="AB56" s="69">
        <f>PF_IS_1_wout_Grant!AB68+AA56</f>
        <v>-142465.32308486034</v>
      </c>
      <c r="AC56" s="68">
        <f>PF_IS_1_wout_Grant!AC68</f>
        <v>-16893.564213602298</v>
      </c>
      <c r="AD56" s="68">
        <f>PF_IS_1_wout_Grant!AD68+AC56</f>
        <v>-33332.766174517477</v>
      </c>
      <c r="AE56" s="68">
        <f>PF_IS_1_wout_Grant!AE68+AD56</f>
        <v>-49420.643518795507</v>
      </c>
      <c r="AF56" s="68">
        <f>PF_IS_1_wout_Grant!AF68+AE56</f>
        <v>-65583.919734074851</v>
      </c>
      <c r="AG56" s="68">
        <f>PF_IS_1_wout_Grant!AG68+AF56</f>
        <v>-81823.183165940529</v>
      </c>
      <c r="AH56" s="68">
        <f>PF_IS_1_wout_Grant!AH68+AG56</f>
        <v>-98139.028043433398</v>
      </c>
      <c r="AI56" s="68">
        <f>PF_IS_1_wout_Grant!AI68+AH56</f>
        <v>-114532.05453788475</v>
      </c>
      <c r="AJ56" s="68">
        <f>PF_IS_1_wout_Grant!AJ68+AI56</f>
        <v>-131002.86882233914</v>
      </c>
      <c r="AK56" s="68">
        <f>PF_IS_1_wout_Grant!AK68+AJ56</f>
        <v>-147552.08313157162</v>
      </c>
      <c r="AL56" s="68">
        <f>PF_IS_1_wout_Grant!AL68+AK56</f>
        <v>-164180.31582270496</v>
      </c>
      <c r="AM56" s="68">
        <f>PF_IS_1_wout_Grant!AM68+AL56</f>
        <v>-180888.19143643318</v>
      </c>
      <c r="AN56" s="69">
        <f>PF_IS_1_wout_Grant!AN68+AM56</f>
        <v>-197676.34075885723</v>
      </c>
      <c r="AO56" s="68">
        <f>PF_IS_1_wout_Grant!AO68</f>
        <v>-16884.396312581819</v>
      </c>
      <c r="AP56" s="68">
        <f>PF_IS_1_wout_Grant!AP68+AO56</f>
        <v>-33847.291731783</v>
      </c>
      <c r="AQ56" s="68">
        <f>PF_IS_1_wout_Grant!AQ68+AP56</f>
        <v>-50910.078676169724</v>
      </c>
      <c r="AR56" s="68">
        <f>PF_IS_1_wout_Grant!AR68+AQ56</f>
        <v>-68073.756060993852</v>
      </c>
      <c r="AS56" s="68">
        <f>PF_IS_1_wout_Grant!AS68+AR56</f>
        <v>-85339.33279065977</v>
      </c>
      <c r="AT56" s="68">
        <f>PF_IS_1_wout_Grant!AT68+AS56</f>
        <v>-102707.82785861588</v>
      </c>
      <c r="AU56" s="68">
        <f>PF_IS_1_wout_Grant!AU68+AT56</f>
        <v>-120180.27044824509</v>
      </c>
      <c r="AV56" s="68">
        <f>PF_IS_1_wout_Grant!AV68+AU56</f>
        <v>-137704.69423476415</v>
      </c>
      <c r="AW56" s="68">
        <f>PF_IS_1_wout_Grant!AW68+AV56</f>
        <v>-155282.14908814192</v>
      </c>
      <c r="AX56" s="68">
        <f>PF_IS_1_wout_Grant!AX68+AW56</f>
        <v>-172913.695377047</v>
      </c>
      <c r="AY56" s="68">
        <f>PF_IS_1_wout_Grant!AY68+AX56</f>
        <v>-190600.40407383468</v>
      </c>
      <c r="AZ56" s="69">
        <f>PF_IS_1_wout_Grant!AZ68+AY56</f>
        <v>-208343.35686058379</v>
      </c>
      <c r="BA56" s="68">
        <f>PF_IS_1_wout_Grant!BA68</f>
        <v>-17814.645113110131</v>
      </c>
      <c r="BB56" s="68">
        <f>PF_IS_1_wout_Grant!BB68+BA56</f>
        <v>-35702.085976469898</v>
      </c>
      <c r="BC56" s="68">
        <f>PF_IS_1_wout_Grant!BC68+BB56</f>
        <v>-53663.437048206804</v>
      </c>
      <c r="BD56" s="68">
        <f>PF_IS_1_wout_Grant!BD68+BC56</f>
        <v>-71699.823931029619</v>
      </c>
      <c r="BE56" s="68">
        <f>PF_IS_1_wout_Grant!BE68+BD56</f>
        <v>-89812.383483674203</v>
      </c>
      <c r="BF56" s="68">
        <f>PF_IS_1_wout_Grant!BF68+BE56</f>
        <v>-108002.26393346378</v>
      </c>
      <c r="BG56" s="68">
        <f>PF_IS_1_wout_Grant!BG68+BF56</f>
        <v>-126270.62498999479</v>
      </c>
      <c r="BH56" s="68">
        <f>PF_IS_1_wout_Grant!BH68+BG56</f>
        <v>-144618.63795995965</v>
      </c>
      <c r="BI56" s="68">
        <f>PF_IS_1_wout_Grant!BI68+BH56</f>
        <v>-163047.4858631177</v>
      </c>
      <c r="BJ56" s="68">
        <f>PF_IS_1_wout_Grant!BJ68+BI56</f>
        <v>-181558.36354942588</v>
      </c>
      <c r="BK56" s="68">
        <f>PF_IS_1_wout_Grant!BK68+BJ56</f>
        <v>-200152.47781734067</v>
      </c>
      <c r="BL56" s="69">
        <f>PF_IS_1_wout_Grant!BL68+BK56</f>
        <v>-218831.04753330315</v>
      </c>
      <c r="BM56" s="68">
        <f>PF_IS_1_wout_Grant!BM68</f>
        <v>-18786.341969115634</v>
      </c>
      <c r="BN56" s="68">
        <f>PF_IS_1_wout_Grant!BN68+BM56</f>
        <v>-37681.699557040964</v>
      </c>
      <c r="BO56" s="68">
        <f>PF_IS_1_wout_Grant!BO68+BN56</f>
        <v>-56687.32856308909</v>
      </c>
      <c r="BP56" s="68">
        <f>PF_IS_1_wout_Grant!BP68+BO56</f>
        <v>-75804.497344566233</v>
      </c>
      <c r="BQ56" s="68">
        <f>PF_IS_1_wout_Grant!BQ68+BP56</f>
        <v>-95034.486942351679</v>
      </c>
      <c r="BR56" s="68">
        <f>PF_IS_1_wout_Grant!BR68+BQ56</f>
        <v>-114378.59120773352</v>
      </c>
      <c r="BS56" s="68">
        <f>PF_IS_1_wout_Grant!BS68+BR56</f>
        <v>-133838.11693051274</v>
      </c>
      <c r="BT56" s="68">
        <f>PF_IS_1_wout_Grant!BT68+BS56</f>
        <v>-153414.38396838828</v>
      </c>
      <c r="BU56" s="68">
        <f>PF_IS_1_wout_Grant!BU68+BT56</f>
        <v>-173108.72537763612</v>
      </c>
      <c r="BV56" s="68">
        <f>PF_IS_1_wout_Grant!BV68+BU56</f>
        <v>-192922.48754509498</v>
      </c>
      <c r="BW56" s="68">
        <f>PF_IS_1_wout_Grant!BW68+BV56</f>
        <v>-212857.03032147195</v>
      </c>
      <c r="BX56" s="69">
        <f>PF_IS_1_wout_Grant!BX68+BW56</f>
        <v>-232913.72715598124</v>
      </c>
      <c r="BY56" s="68">
        <f>PF_IS_1_wout_Grant!BY68</f>
        <v>-20196.802388847922</v>
      </c>
      <c r="BZ56" s="68">
        <f>PF_IS_1_wout_Grant!BZ68+BY56</f>
        <v>-40535.111387577868</v>
      </c>
      <c r="CA56" s="68">
        <f>PF_IS_1_wout_Grant!CA68+BZ56</f>
        <v>-61016.342062288648</v>
      </c>
      <c r="CB56" s="68">
        <f>PF_IS_1_wout_Grant!CB68+CA56</f>
        <v>-81641.923629740078</v>
      </c>
      <c r="CC56" s="68">
        <f>PF_IS_1_wout_Grant!CC68+CB56</f>
        <v>-102413.29959885956</v>
      </c>
      <c r="CD56" s="68">
        <f>PF_IS_1_wout_Grant!CD68+CC56</f>
        <v>-123331.92791366378</v>
      </c>
      <c r="CE56" s="68">
        <f>PF_IS_1_wout_Grant!CE68+CD56</f>
        <v>-144399.28109760958</v>
      </c>
      <c r="CF56" s="68">
        <f>PF_IS_1_wout_Grant!CF68+CE56</f>
        <v>-165616.84639938836</v>
      </c>
      <c r="CG56" s="68">
        <f>PF_IS_1_wout_Grant!CG68+CF56</f>
        <v>-186986.12594017849</v>
      </c>
      <c r="CH56" s="68">
        <f>PF_IS_1_wout_Grant!CH68+CG56</f>
        <v>-208508.63686237007</v>
      </c>
      <c r="CI56" s="68">
        <f>PF_IS_1_wout_Grant!CI68+CH56</f>
        <v>-230185.91147977707</v>
      </c>
      <c r="CJ56" s="69">
        <f>PF_IS_1_wout_Grant!CJ68+CI56</f>
        <v>-252019.4974293517</v>
      </c>
      <c r="CK56" s="68">
        <f>PF_IS_1_wout_Grant!CK68</f>
        <v>-21991.460395063914</v>
      </c>
      <c r="CL56" s="68">
        <f>PF_IS_1_wout_Grant!CL68+CK56</f>
        <v>-44142.373980072007</v>
      </c>
      <c r="CM56" s="68">
        <f>PF_IS_1_wout_Grant!CM68+CL56</f>
        <v>-66454.335286923713</v>
      </c>
      <c r="CN56" s="68">
        <f>PF_IS_1_wout_Grant!CN68+CM56</f>
        <v>-88928.954792837481</v>
      </c>
      <c r="CO56" s="68">
        <f>PF_IS_1_wout_Grant!CO68+CN56</f>
        <v>-111567.85907980392</v>
      </c>
      <c r="CP56" s="68">
        <f>PF_IS_1_wout_Grant!CP68+CO56</f>
        <v>-134372.69099563357</v>
      </c>
      <c r="CQ56" s="68">
        <f>PF_IS_1_wout_Grant!CQ68+CP56</f>
        <v>-157345.10981661506</v>
      </c>
      <c r="CR56" s="68">
        <f>PF_IS_1_wout_Grant!CR68+CQ56</f>
        <v>-180486.7914117999</v>
      </c>
      <c r="CS56" s="68">
        <f>PF_IS_1_wout_Grant!CS68+CR56</f>
        <v>-203799.42840893014</v>
      </c>
      <c r="CT56" s="68">
        <f>PF_IS_1_wout_Grant!CT68+CS56</f>
        <v>-227284.73036202521</v>
      </c>
      <c r="CU56" s="68">
        <f>PF_IS_1_wout_Grant!CU68+CT56</f>
        <v>-250944.42392064477</v>
      </c>
      <c r="CV56" s="69">
        <f>PF_IS_1_wout_Grant!CV68+CU56</f>
        <v>-274780.25300084404</v>
      </c>
      <c r="CW56" s="68">
        <f>PF_IS_1_wout_Grant!CW68</f>
        <v>-24013.725956994829</v>
      </c>
      <c r="CX56" s="68">
        <f>PF_IS_1_wout_Grant!CX68+CW56</f>
        <v>-48207.127759553143</v>
      </c>
      <c r="CY56" s="68">
        <f>PF_IS_1_wout_Grant!CY68+CX56</f>
        <v>-72582.00216613058</v>
      </c>
      <c r="CZ56" s="68">
        <f>PF_IS_1_wout_Grant!CZ68+CY56</f>
        <v>-97140.163902767337</v>
      </c>
      <c r="DA56" s="68">
        <f>PF_IS_1_wout_Grant!DA68+CZ56</f>
        <v>-121883.44584276399</v>
      </c>
      <c r="DB56" s="68">
        <f>PF_IS_1_wout_Grant!DB68+DA56</f>
        <v>-146813.69918815416</v>
      </c>
      <c r="DC56" s="68">
        <f>PF_IS_1_wout_Grant!DC68+DB56</f>
        <v>-171932.79365299176</v>
      </c>
      <c r="DD56" s="68">
        <f>PF_IS_1_wout_Grant!DD68+DC56</f>
        <v>-197242.61764847129</v>
      </c>
      <c r="DE56" s="68">
        <f>PF_IS_1_wout_Grant!DE68+DD56</f>
        <v>-222745.07846989913</v>
      </c>
      <c r="DF56" s="68">
        <f>PF_IS_1_wout_Grant!DF68+DE56</f>
        <v>-248442.10248553482</v>
      </c>
      <c r="DG56" s="68">
        <f>PF_IS_1_wout_Grant!DG68+DF56</f>
        <v>-274335.63532732037</v>
      </c>
      <c r="DH56" s="69">
        <f>PF_IS_1_wout_Grant!DH68+DG56</f>
        <v>-300427.64208351733</v>
      </c>
      <c r="DI56" s="68">
        <f>PF_IS_1_wout_Grant!DI68</f>
        <v>-26292.465409752473</v>
      </c>
      <c r="DJ56" s="68">
        <f>PF_IS_1_wout_Grant!DJ68+DI56</f>
        <v>-52787.394059596016</v>
      </c>
      <c r="DK56" s="68">
        <f>PF_IS_1_wout_Grant!DK68+DJ56</f>
        <v>-79486.810581931524</v>
      </c>
      <c r="DL56" s="68">
        <f>PF_IS_1_wout_Grant!DL68+DK56</f>
        <v>-106392.75985548394</v>
      </c>
      <c r="DM56" s="68">
        <f>PF_IS_1_wout_Grant!DM68+DL56</f>
        <v>-133507.30720776541</v>
      </c>
      <c r="DN56" s="68">
        <f>PF_IS_1_wout_Grant!DN68+DM56</f>
        <v>-160832.53861956325</v>
      </c>
      <c r="DO56" s="68">
        <f>PF_IS_1_wout_Grant!DO68+DN56</f>
        <v>-188370.5609314726</v>
      </c>
      <c r="DP56" s="68">
        <f>PF_IS_1_wout_Grant!DP68+DO56</f>
        <v>-216123.50205249459</v>
      </c>
      <c r="DQ56" s="68">
        <f>PF_IS_1_wout_Grant!DQ68+DP56</f>
        <v>-244093.51117072033</v>
      </c>
      <c r="DR56" s="68">
        <f>PF_IS_1_wout_Grant!DR68+DQ56</f>
        <v>-272282.75896612188</v>
      </c>
      <c r="DS56" s="68">
        <f>PF_IS_1_wout_Grant!DS68+DR56</f>
        <v>-300693.43782547099</v>
      </c>
      <c r="DT56" s="285">
        <f>PF_IS_1_wout_Grant!DT68+DS56</f>
        <v>-329327.76205940713</v>
      </c>
      <c r="DU56" s="71">
        <f t="shared" si="43"/>
        <v>-34940.656845733785</v>
      </c>
      <c r="DV56" s="71">
        <f t="shared" si="43"/>
        <v>-142465.32308486034</v>
      </c>
      <c r="DW56" s="71">
        <f t="shared" si="43"/>
        <v>-197676.34075885723</v>
      </c>
      <c r="DX56" s="71">
        <f t="shared" si="43"/>
        <v>-208343.35686058379</v>
      </c>
      <c r="DY56" s="71">
        <f t="shared" si="43"/>
        <v>-218831.04753330315</v>
      </c>
      <c r="DZ56" s="71">
        <f t="shared" si="43"/>
        <v>-232913.72715598124</v>
      </c>
      <c r="EA56" s="71">
        <f t="shared" si="43"/>
        <v>-252019.4974293517</v>
      </c>
      <c r="EB56" s="71">
        <f t="shared" si="43"/>
        <v>-274780.25300084404</v>
      </c>
      <c r="EC56" s="71">
        <f t="shared" si="43"/>
        <v>-300427.64208351733</v>
      </c>
      <c r="ED56" s="72">
        <f t="shared" si="43"/>
        <v>-329327.76205940713</v>
      </c>
    </row>
    <row r="57" spans="2:134">
      <c r="B57" s="301" t="s">
        <v>82</v>
      </c>
      <c r="C57" s="302"/>
      <c r="D57" s="302"/>
      <c r="E57" s="303">
        <f>SUBTOTAL(9,E53:E56)</f>
        <v>0</v>
      </c>
      <c r="F57" s="303">
        <f t="shared" ref="F57:BQ57" si="53">SUBTOTAL(9,F53:F56)</f>
        <v>0</v>
      </c>
      <c r="G57" s="303">
        <f t="shared" si="53"/>
        <v>0</v>
      </c>
      <c r="H57" s="303">
        <f t="shared" si="53"/>
        <v>-276.14365689426876</v>
      </c>
      <c r="I57" s="303">
        <f t="shared" si="53"/>
        <v>-1824.6976773711156</v>
      </c>
      <c r="J57" s="303">
        <f t="shared" si="53"/>
        <v>-4079.734079411538</v>
      </c>
      <c r="K57" s="303">
        <f t="shared" si="53"/>
        <v>-6818.7086721983433</v>
      </c>
      <c r="L57" s="303">
        <f t="shared" si="53"/>
        <v>-11406.10384812492</v>
      </c>
      <c r="M57" s="303">
        <f t="shared" si="53"/>
        <v>-16624.309754837879</v>
      </c>
      <c r="N57" s="303">
        <f t="shared" si="53"/>
        <v>-22218.538317579969</v>
      </c>
      <c r="O57" s="303">
        <f t="shared" si="53"/>
        <v>-28330.309927304028</v>
      </c>
      <c r="P57" s="304">
        <f t="shared" si="53"/>
        <v>-34940.656845733785</v>
      </c>
      <c r="Q57" s="303">
        <f t="shared" si="53"/>
        <v>-42192.819525455438</v>
      </c>
      <c r="R57" s="303">
        <f t="shared" si="53"/>
        <v>-50445.213810594258</v>
      </c>
      <c r="S57" s="303">
        <f t="shared" si="53"/>
        <v>-59687.444353585466</v>
      </c>
      <c r="T57" s="303">
        <f t="shared" si="53"/>
        <v>-69544.991410717426</v>
      </c>
      <c r="U57" s="303">
        <f t="shared" si="53"/>
        <v>-80270.780222361529</v>
      </c>
      <c r="V57" s="303">
        <f t="shared" si="53"/>
        <v>-91887.515674662514</v>
      </c>
      <c r="W57" s="303">
        <f t="shared" si="53"/>
        <v>-104067.65280350292</v>
      </c>
      <c r="X57" s="303">
        <f t="shared" si="53"/>
        <v>-117162.43225119132</v>
      </c>
      <c r="Y57" s="303">
        <f t="shared" si="53"/>
        <v>-131094.38033461259</v>
      </c>
      <c r="Z57" s="303">
        <f t="shared" si="53"/>
        <v>-145651.92140091487</v>
      </c>
      <c r="AA57" s="303">
        <f t="shared" si="53"/>
        <v>-161120.46296424544</v>
      </c>
      <c r="AB57" s="304">
        <f t="shared" si="53"/>
        <v>-177405.97993059413</v>
      </c>
      <c r="AC57" s="303">
        <f t="shared" si="53"/>
        <v>-194299.54414419644</v>
      </c>
      <c r="AD57" s="303">
        <f t="shared" si="53"/>
        <v>-210738.74610511161</v>
      </c>
      <c r="AE57" s="303">
        <f t="shared" si="53"/>
        <v>-226826.62344938965</v>
      </c>
      <c r="AF57" s="303">
        <f t="shared" si="53"/>
        <v>-242989.89966466898</v>
      </c>
      <c r="AG57" s="303">
        <f t="shared" si="53"/>
        <v>-259229.16309653467</v>
      </c>
      <c r="AH57" s="303">
        <f t="shared" si="53"/>
        <v>-275545.00797402754</v>
      </c>
      <c r="AI57" s="303">
        <f t="shared" si="53"/>
        <v>-291938.03446847887</v>
      </c>
      <c r="AJ57" s="303">
        <f t="shared" si="53"/>
        <v>-308408.84875293326</v>
      </c>
      <c r="AK57" s="303">
        <f t="shared" si="53"/>
        <v>-324958.06306216575</v>
      </c>
      <c r="AL57" s="303">
        <f t="shared" si="53"/>
        <v>-341586.29575329908</v>
      </c>
      <c r="AM57" s="303">
        <f t="shared" si="53"/>
        <v>-358294.17136702733</v>
      </c>
      <c r="AN57" s="304">
        <f t="shared" si="53"/>
        <v>-375082.32068945136</v>
      </c>
      <c r="AO57" s="303">
        <f t="shared" si="53"/>
        <v>-391966.7170020332</v>
      </c>
      <c r="AP57" s="303">
        <f t="shared" si="53"/>
        <v>-408929.61242123437</v>
      </c>
      <c r="AQ57" s="303">
        <f t="shared" si="53"/>
        <v>-425992.3993656211</v>
      </c>
      <c r="AR57" s="303">
        <f t="shared" si="53"/>
        <v>-443156.07675044518</v>
      </c>
      <c r="AS57" s="303">
        <f t="shared" si="53"/>
        <v>-460421.65348011116</v>
      </c>
      <c r="AT57" s="303">
        <f t="shared" si="53"/>
        <v>-477790.14854806726</v>
      </c>
      <c r="AU57" s="303">
        <f t="shared" si="53"/>
        <v>-495262.59113769647</v>
      </c>
      <c r="AV57" s="303">
        <f t="shared" si="53"/>
        <v>-512787.0149242155</v>
      </c>
      <c r="AW57" s="303">
        <f t="shared" si="53"/>
        <v>-530364.46977759327</v>
      </c>
      <c r="AX57" s="303">
        <f t="shared" si="53"/>
        <v>-547996.01606649836</v>
      </c>
      <c r="AY57" s="303">
        <f t="shared" si="53"/>
        <v>-565682.72476328607</v>
      </c>
      <c r="AZ57" s="304">
        <f t="shared" si="53"/>
        <v>-583425.67755003518</v>
      </c>
      <c r="BA57" s="303">
        <f t="shared" si="53"/>
        <v>-601240.32266314526</v>
      </c>
      <c r="BB57" s="303">
        <f t="shared" si="53"/>
        <v>-619127.76352650509</v>
      </c>
      <c r="BC57" s="303">
        <f t="shared" si="53"/>
        <v>-637089.11459824198</v>
      </c>
      <c r="BD57" s="303">
        <f t="shared" si="53"/>
        <v>-655125.50148106483</v>
      </c>
      <c r="BE57" s="303">
        <f t="shared" si="53"/>
        <v>-673238.06103370944</v>
      </c>
      <c r="BF57" s="303">
        <f t="shared" si="53"/>
        <v>-691427.94148349902</v>
      </c>
      <c r="BG57" s="303">
        <f t="shared" si="53"/>
        <v>-709696.30254002998</v>
      </c>
      <c r="BH57" s="303">
        <f t="shared" si="53"/>
        <v>-728044.31550999486</v>
      </c>
      <c r="BI57" s="303">
        <f t="shared" si="53"/>
        <v>-746473.16341315291</v>
      </c>
      <c r="BJ57" s="303">
        <f t="shared" si="53"/>
        <v>-764984.04109946103</v>
      </c>
      <c r="BK57" s="303">
        <f t="shared" si="53"/>
        <v>-783578.15536737582</v>
      </c>
      <c r="BL57" s="304">
        <f t="shared" si="53"/>
        <v>-802256.72508333833</v>
      </c>
      <c r="BM57" s="303">
        <f t="shared" si="53"/>
        <v>-821043.06705245399</v>
      </c>
      <c r="BN57" s="303">
        <f t="shared" si="53"/>
        <v>-839938.42464037926</v>
      </c>
      <c r="BO57" s="303">
        <f t="shared" si="53"/>
        <v>-858944.05364642746</v>
      </c>
      <c r="BP57" s="303">
        <f t="shared" si="53"/>
        <v>-878061.22242790461</v>
      </c>
      <c r="BQ57" s="303">
        <f t="shared" si="53"/>
        <v>-897291.21202569001</v>
      </c>
      <c r="BR57" s="303">
        <f t="shared" ref="BR57:DT57" si="54">SUBTOTAL(9,BR53:BR56)</f>
        <v>-916635.31629107182</v>
      </c>
      <c r="BS57" s="303">
        <f t="shared" si="54"/>
        <v>-936094.84201385104</v>
      </c>
      <c r="BT57" s="303">
        <f t="shared" si="54"/>
        <v>-955671.10905172664</v>
      </c>
      <c r="BU57" s="303">
        <f t="shared" si="54"/>
        <v>-975365.45046097448</v>
      </c>
      <c r="BV57" s="303">
        <f t="shared" si="54"/>
        <v>-995179.21262843325</v>
      </c>
      <c r="BW57" s="303">
        <f t="shared" si="54"/>
        <v>-1015113.7554048103</v>
      </c>
      <c r="BX57" s="304">
        <f t="shared" si="54"/>
        <v>-1035170.4522393196</v>
      </c>
      <c r="BY57" s="303">
        <f t="shared" si="54"/>
        <v>-1055367.2546281675</v>
      </c>
      <c r="BZ57" s="303">
        <f t="shared" si="54"/>
        <v>-1075705.5636268975</v>
      </c>
      <c r="CA57" s="303">
        <f t="shared" si="54"/>
        <v>-1096186.7943016081</v>
      </c>
      <c r="CB57" s="303">
        <f t="shared" si="54"/>
        <v>-1116812.3758690597</v>
      </c>
      <c r="CC57" s="303">
        <f t="shared" si="54"/>
        <v>-1137583.7518381791</v>
      </c>
      <c r="CD57" s="303">
        <f t="shared" si="54"/>
        <v>-1158502.3801529834</v>
      </c>
      <c r="CE57" s="303">
        <f t="shared" si="54"/>
        <v>-1179569.7333369292</v>
      </c>
      <c r="CF57" s="303">
        <f t="shared" si="54"/>
        <v>-1200787.298638708</v>
      </c>
      <c r="CG57" s="303">
        <f t="shared" si="54"/>
        <v>-1222156.578179498</v>
      </c>
      <c r="CH57" s="303">
        <f t="shared" si="54"/>
        <v>-1243679.0891016896</v>
      </c>
      <c r="CI57" s="303">
        <f t="shared" si="54"/>
        <v>-1265356.3637190966</v>
      </c>
      <c r="CJ57" s="304">
        <f t="shared" si="54"/>
        <v>-1287189.9496686712</v>
      </c>
      <c r="CK57" s="303">
        <f t="shared" si="54"/>
        <v>-1309181.4100637352</v>
      </c>
      <c r="CL57" s="303">
        <f t="shared" si="54"/>
        <v>-1331332.3236487433</v>
      </c>
      <c r="CM57" s="303">
        <f t="shared" si="54"/>
        <v>-1353644.2849555949</v>
      </c>
      <c r="CN57" s="303">
        <f t="shared" si="54"/>
        <v>-1376118.9044615086</v>
      </c>
      <c r="CO57" s="303">
        <f t="shared" si="54"/>
        <v>-1398757.8087484753</v>
      </c>
      <c r="CP57" s="303">
        <f t="shared" si="54"/>
        <v>-1421562.6406643048</v>
      </c>
      <c r="CQ57" s="303">
        <f t="shared" si="54"/>
        <v>-1444535.0594852862</v>
      </c>
      <c r="CR57" s="303">
        <f t="shared" si="54"/>
        <v>-1467676.7410804711</v>
      </c>
      <c r="CS57" s="303">
        <f t="shared" si="54"/>
        <v>-1490989.3780776013</v>
      </c>
      <c r="CT57" s="303">
        <f t="shared" si="54"/>
        <v>-1514474.6800306966</v>
      </c>
      <c r="CU57" s="303">
        <f t="shared" si="54"/>
        <v>-1538134.3735893159</v>
      </c>
      <c r="CV57" s="304">
        <f t="shared" si="54"/>
        <v>-1561970.2026695153</v>
      </c>
      <c r="CW57" s="303">
        <f t="shared" si="54"/>
        <v>-1585983.9286265101</v>
      </c>
      <c r="CX57" s="303">
        <f t="shared" si="54"/>
        <v>-1610177.3304290683</v>
      </c>
      <c r="CY57" s="303">
        <f t="shared" si="54"/>
        <v>-1634552.2048356459</v>
      </c>
      <c r="CZ57" s="303">
        <f t="shared" si="54"/>
        <v>-1659110.3665722825</v>
      </c>
      <c r="DA57" s="303">
        <f t="shared" si="54"/>
        <v>-1683853.6485122791</v>
      </c>
      <c r="DB57" s="303">
        <f t="shared" si="54"/>
        <v>-1708783.9018576695</v>
      </c>
      <c r="DC57" s="303">
        <f t="shared" si="54"/>
        <v>-1733902.996322507</v>
      </c>
      <c r="DD57" s="303">
        <f t="shared" si="54"/>
        <v>-1759212.8203179867</v>
      </c>
      <c r="DE57" s="303">
        <f t="shared" si="54"/>
        <v>-1784715.2811394143</v>
      </c>
      <c r="DF57" s="303">
        <f t="shared" si="54"/>
        <v>-1810412.30515505</v>
      </c>
      <c r="DG57" s="303">
        <f t="shared" si="54"/>
        <v>-1836305.8379968356</v>
      </c>
      <c r="DH57" s="304">
        <f t="shared" si="54"/>
        <v>-1862397.8447530326</v>
      </c>
      <c r="DI57" s="303">
        <f t="shared" si="54"/>
        <v>-1888690.310162785</v>
      </c>
      <c r="DJ57" s="303">
        <f t="shared" si="54"/>
        <v>-1915185.2388126287</v>
      </c>
      <c r="DK57" s="303">
        <f t="shared" si="54"/>
        <v>-1941884.6553349642</v>
      </c>
      <c r="DL57" s="303">
        <f t="shared" si="54"/>
        <v>-1968790.6046085164</v>
      </c>
      <c r="DM57" s="303">
        <f t="shared" si="54"/>
        <v>-1995905.1519607981</v>
      </c>
      <c r="DN57" s="303">
        <f t="shared" si="54"/>
        <v>-2023230.3833725958</v>
      </c>
      <c r="DO57" s="303">
        <f t="shared" si="54"/>
        <v>-2050768.4056845051</v>
      </c>
      <c r="DP57" s="303">
        <f t="shared" si="54"/>
        <v>-2078521.3468055271</v>
      </c>
      <c r="DQ57" s="303">
        <f t="shared" si="54"/>
        <v>-2106491.3559237528</v>
      </c>
      <c r="DR57" s="303">
        <f t="shared" si="54"/>
        <v>-2134680.6037191544</v>
      </c>
      <c r="DS57" s="303">
        <f t="shared" si="54"/>
        <v>-2163091.2825785037</v>
      </c>
      <c r="DT57" s="305">
        <f t="shared" si="54"/>
        <v>-2191725.6068124399</v>
      </c>
      <c r="DU57" s="117">
        <f t="shared" si="43"/>
        <v>-34940.656845733785</v>
      </c>
      <c r="DV57" s="117">
        <f t="shared" si="43"/>
        <v>-177405.97993059413</v>
      </c>
      <c r="DW57" s="117">
        <f t="shared" si="43"/>
        <v>-375082.32068945136</v>
      </c>
      <c r="DX57" s="117">
        <f t="shared" si="43"/>
        <v>-583425.67755003518</v>
      </c>
      <c r="DY57" s="117">
        <f t="shared" si="43"/>
        <v>-802256.72508333833</v>
      </c>
      <c r="DZ57" s="117">
        <f t="shared" si="43"/>
        <v>-1035170.4522393196</v>
      </c>
      <c r="EA57" s="117">
        <f t="shared" si="43"/>
        <v>-1287189.9496686712</v>
      </c>
      <c r="EB57" s="117">
        <f t="shared" si="43"/>
        <v>-1561970.2026695153</v>
      </c>
      <c r="EC57" s="117">
        <f t="shared" si="43"/>
        <v>-1862397.8447530326</v>
      </c>
      <c r="ED57" s="118">
        <f t="shared" si="43"/>
        <v>-2191725.6068124399</v>
      </c>
    </row>
    <row r="58" spans="2:134">
      <c r="B58" s="315" t="s">
        <v>83</v>
      </c>
      <c r="C58" s="316"/>
      <c r="D58" s="316"/>
      <c r="E58" s="317">
        <f>SUBTOTAL(9,E53:E57)</f>
        <v>0</v>
      </c>
      <c r="F58" s="317">
        <f t="shared" ref="F58:BQ58" si="55">SUBTOTAL(9,F53:F57)</f>
        <v>0</v>
      </c>
      <c r="G58" s="317">
        <f t="shared" si="55"/>
        <v>0</v>
      </c>
      <c r="H58" s="317">
        <f t="shared" si="55"/>
        <v>-276.14365689426876</v>
      </c>
      <c r="I58" s="317">
        <f t="shared" si="55"/>
        <v>-1824.6976773711156</v>
      </c>
      <c r="J58" s="317">
        <f t="shared" si="55"/>
        <v>-4079.734079411538</v>
      </c>
      <c r="K58" s="317">
        <f t="shared" si="55"/>
        <v>-6818.7086721983433</v>
      </c>
      <c r="L58" s="317">
        <f t="shared" si="55"/>
        <v>-11406.10384812492</v>
      </c>
      <c r="M58" s="317">
        <f t="shared" si="55"/>
        <v>-16624.309754837879</v>
      </c>
      <c r="N58" s="317">
        <f t="shared" si="55"/>
        <v>-22218.538317579969</v>
      </c>
      <c r="O58" s="317">
        <f t="shared" si="55"/>
        <v>-28330.309927304028</v>
      </c>
      <c r="P58" s="318">
        <f t="shared" si="55"/>
        <v>-34940.656845733785</v>
      </c>
      <c r="Q58" s="317">
        <f t="shared" si="55"/>
        <v>-42192.819525455438</v>
      </c>
      <c r="R58" s="317">
        <f t="shared" si="55"/>
        <v>-50445.213810594258</v>
      </c>
      <c r="S58" s="317">
        <f t="shared" si="55"/>
        <v>-59687.444353585466</v>
      </c>
      <c r="T58" s="317">
        <f t="shared" si="55"/>
        <v>-69544.991410717426</v>
      </c>
      <c r="U58" s="317">
        <f t="shared" si="55"/>
        <v>-80270.780222361529</v>
      </c>
      <c r="V58" s="317">
        <f t="shared" si="55"/>
        <v>-91887.515674662514</v>
      </c>
      <c r="W58" s="317">
        <f t="shared" si="55"/>
        <v>-104067.65280350292</v>
      </c>
      <c r="X58" s="317">
        <f t="shared" si="55"/>
        <v>-117162.43225119132</v>
      </c>
      <c r="Y58" s="317">
        <f t="shared" si="55"/>
        <v>-131094.38033461259</v>
      </c>
      <c r="Z58" s="317">
        <f t="shared" si="55"/>
        <v>-145651.92140091487</v>
      </c>
      <c r="AA58" s="317">
        <f t="shared" si="55"/>
        <v>-161120.46296424544</v>
      </c>
      <c r="AB58" s="318">
        <f t="shared" si="55"/>
        <v>-177405.97993059413</v>
      </c>
      <c r="AC58" s="317">
        <f t="shared" si="55"/>
        <v>-194299.54414419644</v>
      </c>
      <c r="AD58" s="317">
        <f t="shared" si="55"/>
        <v>-210738.74610511161</v>
      </c>
      <c r="AE58" s="317">
        <f t="shared" si="55"/>
        <v>-226826.62344938965</v>
      </c>
      <c r="AF58" s="317">
        <f t="shared" si="55"/>
        <v>-242989.89966466898</v>
      </c>
      <c r="AG58" s="317">
        <f t="shared" si="55"/>
        <v>-259229.16309653467</v>
      </c>
      <c r="AH58" s="317">
        <f t="shared" si="55"/>
        <v>-275545.00797402754</v>
      </c>
      <c r="AI58" s="317">
        <f t="shared" si="55"/>
        <v>-291938.03446847887</v>
      </c>
      <c r="AJ58" s="317">
        <f t="shared" si="55"/>
        <v>-308408.84875293326</v>
      </c>
      <c r="AK58" s="317">
        <f t="shared" si="55"/>
        <v>-324958.06306216575</v>
      </c>
      <c r="AL58" s="317">
        <f t="shared" si="55"/>
        <v>-341586.29575329908</v>
      </c>
      <c r="AM58" s="317">
        <f t="shared" si="55"/>
        <v>-358294.17136702733</v>
      </c>
      <c r="AN58" s="318">
        <f t="shared" si="55"/>
        <v>-375082.32068945136</v>
      </c>
      <c r="AO58" s="317">
        <f t="shared" si="55"/>
        <v>-391966.7170020332</v>
      </c>
      <c r="AP58" s="317">
        <f t="shared" si="55"/>
        <v>-408929.61242123437</v>
      </c>
      <c r="AQ58" s="317">
        <f t="shared" si="55"/>
        <v>-425992.3993656211</v>
      </c>
      <c r="AR58" s="317">
        <f t="shared" si="55"/>
        <v>-443156.07675044518</v>
      </c>
      <c r="AS58" s="317">
        <f t="shared" si="55"/>
        <v>-460421.65348011116</v>
      </c>
      <c r="AT58" s="317">
        <f t="shared" si="55"/>
        <v>-477790.14854806726</v>
      </c>
      <c r="AU58" s="317">
        <f t="shared" si="55"/>
        <v>-495262.59113769647</v>
      </c>
      <c r="AV58" s="317">
        <f t="shared" si="55"/>
        <v>-512787.0149242155</v>
      </c>
      <c r="AW58" s="317">
        <f t="shared" si="55"/>
        <v>-530364.46977759327</v>
      </c>
      <c r="AX58" s="317">
        <f t="shared" si="55"/>
        <v>-547996.01606649836</v>
      </c>
      <c r="AY58" s="317">
        <f t="shared" si="55"/>
        <v>-565682.72476328607</v>
      </c>
      <c r="AZ58" s="318">
        <f t="shared" si="55"/>
        <v>-583425.67755003518</v>
      </c>
      <c r="BA58" s="317">
        <f t="shared" si="55"/>
        <v>-601240.32266314526</v>
      </c>
      <c r="BB58" s="317">
        <f t="shared" si="55"/>
        <v>-619127.76352650509</v>
      </c>
      <c r="BC58" s="317">
        <f t="shared" si="55"/>
        <v>-637089.11459824198</v>
      </c>
      <c r="BD58" s="317">
        <f t="shared" si="55"/>
        <v>-655125.50148106483</v>
      </c>
      <c r="BE58" s="317">
        <f t="shared" si="55"/>
        <v>-673238.06103370944</v>
      </c>
      <c r="BF58" s="317">
        <f t="shared" si="55"/>
        <v>-691427.94148349902</v>
      </c>
      <c r="BG58" s="317">
        <f t="shared" si="55"/>
        <v>-709696.30254002998</v>
      </c>
      <c r="BH58" s="317">
        <f t="shared" si="55"/>
        <v>-728044.31550999486</v>
      </c>
      <c r="BI58" s="317">
        <f t="shared" si="55"/>
        <v>-746473.16341315291</v>
      </c>
      <c r="BJ58" s="317">
        <f t="shared" si="55"/>
        <v>-764984.04109946103</v>
      </c>
      <c r="BK58" s="317">
        <f t="shared" si="55"/>
        <v>-783578.15536737582</v>
      </c>
      <c r="BL58" s="318">
        <f t="shared" si="55"/>
        <v>-802256.72508333833</v>
      </c>
      <c r="BM58" s="317">
        <f t="shared" si="55"/>
        <v>-821043.06705245399</v>
      </c>
      <c r="BN58" s="317">
        <f t="shared" si="55"/>
        <v>-839938.42464037926</v>
      </c>
      <c r="BO58" s="317">
        <f t="shared" si="55"/>
        <v>-858944.05364642746</v>
      </c>
      <c r="BP58" s="317">
        <f t="shared" si="55"/>
        <v>-878061.22242790461</v>
      </c>
      <c r="BQ58" s="317">
        <f t="shared" si="55"/>
        <v>-897291.21202569001</v>
      </c>
      <c r="BR58" s="317">
        <f t="shared" ref="BR58:DT58" si="56">SUBTOTAL(9,BR53:BR57)</f>
        <v>-916635.31629107182</v>
      </c>
      <c r="BS58" s="317">
        <f t="shared" si="56"/>
        <v>-936094.84201385104</v>
      </c>
      <c r="BT58" s="317">
        <f t="shared" si="56"/>
        <v>-955671.10905172664</v>
      </c>
      <c r="BU58" s="317">
        <f t="shared" si="56"/>
        <v>-975365.45046097448</v>
      </c>
      <c r="BV58" s="317">
        <f t="shared" si="56"/>
        <v>-995179.21262843325</v>
      </c>
      <c r="BW58" s="317">
        <f t="shared" si="56"/>
        <v>-1015113.7554048103</v>
      </c>
      <c r="BX58" s="318">
        <f t="shared" si="56"/>
        <v>-1035170.4522393196</v>
      </c>
      <c r="BY58" s="317">
        <f t="shared" si="56"/>
        <v>-1055367.2546281675</v>
      </c>
      <c r="BZ58" s="317">
        <f t="shared" si="56"/>
        <v>-1075705.5636268975</v>
      </c>
      <c r="CA58" s="317">
        <f t="shared" si="56"/>
        <v>-1096186.7943016081</v>
      </c>
      <c r="CB58" s="317">
        <f t="shared" si="56"/>
        <v>-1116812.3758690597</v>
      </c>
      <c r="CC58" s="317">
        <f t="shared" si="56"/>
        <v>-1137583.7518381791</v>
      </c>
      <c r="CD58" s="317">
        <f t="shared" si="56"/>
        <v>-1158502.3801529834</v>
      </c>
      <c r="CE58" s="317">
        <f t="shared" si="56"/>
        <v>-1179569.7333369292</v>
      </c>
      <c r="CF58" s="317">
        <f t="shared" si="56"/>
        <v>-1200787.298638708</v>
      </c>
      <c r="CG58" s="317">
        <f t="shared" si="56"/>
        <v>-1222156.578179498</v>
      </c>
      <c r="CH58" s="317">
        <f t="shared" si="56"/>
        <v>-1243679.0891016896</v>
      </c>
      <c r="CI58" s="317">
        <f t="shared" si="56"/>
        <v>-1265356.3637190966</v>
      </c>
      <c r="CJ58" s="318">
        <f t="shared" si="56"/>
        <v>-1287189.9496686712</v>
      </c>
      <c r="CK58" s="317">
        <f t="shared" si="56"/>
        <v>-1309181.4100637352</v>
      </c>
      <c r="CL58" s="317">
        <f t="shared" si="56"/>
        <v>-1331332.3236487433</v>
      </c>
      <c r="CM58" s="317">
        <f t="shared" si="56"/>
        <v>-1353644.2849555949</v>
      </c>
      <c r="CN58" s="317">
        <f t="shared" si="56"/>
        <v>-1376118.9044615086</v>
      </c>
      <c r="CO58" s="317">
        <f t="shared" si="56"/>
        <v>-1398757.8087484753</v>
      </c>
      <c r="CP58" s="317">
        <f t="shared" si="56"/>
        <v>-1421562.6406643048</v>
      </c>
      <c r="CQ58" s="317">
        <f t="shared" si="56"/>
        <v>-1444535.0594852862</v>
      </c>
      <c r="CR58" s="317">
        <f t="shared" si="56"/>
        <v>-1467676.7410804711</v>
      </c>
      <c r="CS58" s="317">
        <f t="shared" si="56"/>
        <v>-1490989.3780776013</v>
      </c>
      <c r="CT58" s="317">
        <f t="shared" si="56"/>
        <v>-1514474.6800306966</v>
      </c>
      <c r="CU58" s="317">
        <f t="shared" si="56"/>
        <v>-1538134.3735893159</v>
      </c>
      <c r="CV58" s="318">
        <f t="shared" si="56"/>
        <v>-1561970.2026695153</v>
      </c>
      <c r="CW58" s="317">
        <f t="shared" si="56"/>
        <v>-1585983.9286265101</v>
      </c>
      <c r="CX58" s="317">
        <f t="shared" si="56"/>
        <v>-1610177.3304290683</v>
      </c>
      <c r="CY58" s="317">
        <f t="shared" si="56"/>
        <v>-1634552.2048356459</v>
      </c>
      <c r="CZ58" s="317">
        <f t="shared" si="56"/>
        <v>-1659110.3665722825</v>
      </c>
      <c r="DA58" s="317">
        <f t="shared" si="56"/>
        <v>-1683853.6485122791</v>
      </c>
      <c r="DB58" s="317">
        <f t="shared" si="56"/>
        <v>-1708783.9018576695</v>
      </c>
      <c r="DC58" s="317">
        <f t="shared" si="56"/>
        <v>-1733902.996322507</v>
      </c>
      <c r="DD58" s="317">
        <f t="shared" si="56"/>
        <v>-1759212.8203179867</v>
      </c>
      <c r="DE58" s="317">
        <f t="shared" si="56"/>
        <v>-1784715.2811394143</v>
      </c>
      <c r="DF58" s="317">
        <f t="shared" si="56"/>
        <v>-1810412.30515505</v>
      </c>
      <c r="DG58" s="317">
        <f t="shared" si="56"/>
        <v>-1836305.8379968356</v>
      </c>
      <c r="DH58" s="318">
        <f t="shared" si="56"/>
        <v>-1862397.8447530326</v>
      </c>
      <c r="DI58" s="317">
        <f t="shared" si="56"/>
        <v>-1888690.310162785</v>
      </c>
      <c r="DJ58" s="317">
        <f t="shared" si="56"/>
        <v>-1915185.2388126287</v>
      </c>
      <c r="DK58" s="317">
        <f t="shared" si="56"/>
        <v>-1941884.6553349642</v>
      </c>
      <c r="DL58" s="317">
        <f t="shared" si="56"/>
        <v>-1968790.6046085164</v>
      </c>
      <c r="DM58" s="317">
        <f t="shared" si="56"/>
        <v>-1995905.1519607981</v>
      </c>
      <c r="DN58" s="317">
        <f t="shared" si="56"/>
        <v>-2023230.3833725958</v>
      </c>
      <c r="DO58" s="317">
        <f t="shared" si="56"/>
        <v>-2050768.4056845051</v>
      </c>
      <c r="DP58" s="317">
        <f t="shared" si="56"/>
        <v>-2078521.3468055271</v>
      </c>
      <c r="DQ58" s="317">
        <f t="shared" si="56"/>
        <v>-2106491.3559237528</v>
      </c>
      <c r="DR58" s="317">
        <f t="shared" si="56"/>
        <v>-2134680.6037191544</v>
      </c>
      <c r="DS58" s="317">
        <f t="shared" si="56"/>
        <v>-2163091.2825785037</v>
      </c>
      <c r="DT58" s="319">
        <f t="shared" si="56"/>
        <v>-2191725.6068124399</v>
      </c>
      <c r="DU58" s="320">
        <f t="shared" si="43"/>
        <v>-34940.656845733785</v>
      </c>
      <c r="DV58" s="320">
        <f t="shared" si="43"/>
        <v>-177405.97993059413</v>
      </c>
      <c r="DW58" s="320">
        <f t="shared" si="43"/>
        <v>-375082.32068945136</v>
      </c>
      <c r="DX58" s="320">
        <f t="shared" si="43"/>
        <v>-583425.67755003518</v>
      </c>
      <c r="DY58" s="320">
        <f t="shared" si="43"/>
        <v>-802256.72508333833</v>
      </c>
      <c r="DZ58" s="320">
        <f t="shared" si="43"/>
        <v>-1035170.4522393196</v>
      </c>
      <c r="EA58" s="320">
        <f t="shared" si="43"/>
        <v>-1287189.9496686712</v>
      </c>
      <c r="EB58" s="320">
        <f t="shared" si="43"/>
        <v>-1561970.2026695153</v>
      </c>
      <c r="EC58" s="320">
        <f t="shared" si="43"/>
        <v>-1862397.8447530326</v>
      </c>
      <c r="ED58" s="321">
        <f t="shared" si="43"/>
        <v>-2191725.6068124399</v>
      </c>
    </row>
    <row r="59" spans="2:134" ht="15.75" thickBot="1">
      <c r="B59" s="322" t="s">
        <v>84</v>
      </c>
      <c r="C59" s="323"/>
      <c r="D59" s="323"/>
      <c r="E59" s="324">
        <f>E58+E51</f>
        <v>0</v>
      </c>
      <c r="F59" s="324">
        <f t="shared" ref="F59:BQ59" si="57">F58+F51</f>
        <v>0</v>
      </c>
      <c r="G59" s="324">
        <f t="shared" si="57"/>
        <v>0</v>
      </c>
      <c r="H59" s="324">
        <f t="shared" si="57"/>
        <v>96719.207974955018</v>
      </c>
      <c r="I59" s="324">
        <f t="shared" si="57"/>
        <v>138274.66142140882</v>
      </c>
      <c r="J59" s="324">
        <f t="shared" si="57"/>
        <v>156860.44652957984</v>
      </c>
      <c r="K59" s="324">
        <f t="shared" si="57"/>
        <v>184906.92552436187</v>
      </c>
      <c r="L59" s="324">
        <f t="shared" si="57"/>
        <v>229622.00522131304</v>
      </c>
      <c r="M59" s="324">
        <f t="shared" si="57"/>
        <v>244714.14492131476</v>
      </c>
      <c r="N59" s="324">
        <f t="shared" si="57"/>
        <v>273585.22335223755</v>
      </c>
      <c r="O59" s="324">
        <f t="shared" si="57"/>
        <v>298956.64474344655</v>
      </c>
      <c r="P59" s="325">
        <f t="shared" si="57"/>
        <v>328395.06392042025</v>
      </c>
      <c r="Q59" s="324">
        <f t="shared" si="57"/>
        <v>385672.71121681744</v>
      </c>
      <c r="R59" s="324">
        <f t="shared" si="57"/>
        <v>445949.9500996361</v>
      </c>
      <c r="S59" s="324">
        <f t="shared" si="57"/>
        <v>465939.63675327785</v>
      </c>
      <c r="T59" s="324">
        <f t="shared" si="57"/>
        <v>507369.01856293046</v>
      </c>
      <c r="U59" s="324">
        <f t="shared" si="57"/>
        <v>556791.15529985353</v>
      </c>
      <c r="V59" s="324">
        <f t="shared" si="57"/>
        <v>569210.35745071783</v>
      </c>
      <c r="W59" s="324">
        <f t="shared" si="57"/>
        <v>614529.4597224074</v>
      </c>
      <c r="X59" s="324">
        <f t="shared" si="57"/>
        <v>656200.30949755479</v>
      </c>
      <c r="Y59" s="324">
        <f t="shared" si="57"/>
        <v>672523.42965145782</v>
      </c>
      <c r="Z59" s="324">
        <f t="shared" si="57"/>
        <v>716770.69990387582</v>
      </c>
      <c r="AA59" s="324">
        <f t="shared" si="57"/>
        <v>750704.46025824873</v>
      </c>
      <c r="AB59" s="325">
        <f t="shared" si="57"/>
        <v>784276.21075919748</v>
      </c>
      <c r="AC59" s="324">
        <f t="shared" si="57"/>
        <v>723638.05644688301</v>
      </c>
      <c r="AD59" s="324">
        <f t="shared" si="57"/>
        <v>674398.60669725272</v>
      </c>
      <c r="AE59" s="324">
        <f t="shared" si="57"/>
        <v>668182.83032810665</v>
      </c>
      <c r="AF59" s="324">
        <f t="shared" si="57"/>
        <v>661950.48964646063</v>
      </c>
      <c r="AG59" s="324">
        <f t="shared" si="57"/>
        <v>655701.58465231443</v>
      </c>
      <c r="AH59" s="324">
        <f t="shared" si="57"/>
        <v>649436.1153456684</v>
      </c>
      <c r="AI59" s="324">
        <f t="shared" si="57"/>
        <v>643154.08172652242</v>
      </c>
      <c r="AJ59" s="324">
        <f t="shared" si="57"/>
        <v>636855.48379487637</v>
      </c>
      <c r="AK59" s="324">
        <f t="shared" si="57"/>
        <v>630540.32155073027</v>
      </c>
      <c r="AL59" s="324">
        <f t="shared" si="57"/>
        <v>624208.59499408421</v>
      </c>
      <c r="AM59" s="324">
        <f t="shared" si="57"/>
        <v>617860.30412493821</v>
      </c>
      <c r="AN59" s="325">
        <f t="shared" si="57"/>
        <v>611495.44894329202</v>
      </c>
      <c r="AO59" s="324">
        <f t="shared" si="57"/>
        <v>602446.98754514614</v>
      </c>
      <c r="AP59" s="324">
        <f t="shared" si="57"/>
        <v>595473.24464450008</v>
      </c>
      <c r="AQ59" s="324">
        <f t="shared" si="57"/>
        <v>588499.50174385402</v>
      </c>
      <c r="AR59" s="324">
        <f t="shared" si="57"/>
        <v>581525.75884320796</v>
      </c>
      <c r="AS59" s="324">
        <f t="shared" si="57"/>
        <v>574552.01594256191</v>
      </c>
      <c r="AT59" s="324">
        <f t="shared" si="57"/>
        <v>567578.27304191585</v>
      </c>
      <c r="AU59" s="324">
        <f t="shared" si="57"/>
        <v>560604.53014126956</v>
      </c>
      <c r="AV59" s="324">
        <f t="shared" si="57"/>
        <v>553683.79304062354</v>
      </c>
      <c r="AW59" s="324">
        <f t="shared" si="57"/>
        <v>546816.06173997757</v>
      </c>
      <c r="AX59" s="324">
        <f t="shared" si="57"/>
        <v>540001.33623933163</v>
      </c>
      <c r="AY59" s="324">
        <f t="shared" si="57"/>
        <v>533239.61653868551</v>
      </c>
      <c r="AZ59" s="325">
        <f t="shared" si="57"/>
        <v>526530.90263803944</v>
      </c>
      <c r="BA59" s="324">
        <f t="shared" si="57"/>
        <v>519860.83879989351</v>
      </c>
      <c r="BB59" s="324">
        <f t="shared" si="57"/>
        <v>513229.42502424726</v>
      </c>
      <c r="BC59" s="324">
        <f t="shared" si="57"/>
        <v>506636.66131110128</v>
      </c>
      <c r="BD59" s="324">
        <f t="shared" si="57"/>
        <v>500082.54766045511</v>
      </c>
      <c r="BE59" s="324">
        <f t="shared" si="57"/>
        <v>493567.08407230908</v>
      </c>
      <c r="BF59" s="324">
        <f t="shared" si="57"/>
        <v>487090.27054666309</v>
      </c>
      <c r="BG59" s="324">
        <f t="shared" si="57"/>
        <v>480652.10708351701</v>
      </c>
      <c r="BH59" s="324">
        <f t="shared" si="57"/>
        <v>474252.59368287085</v>
      </c>
      <c r="BI59" s="324">
        <f t="shared" si="57"/>
        <v>467891.73034472496</v>
      </c>
      <c r="BJ59" s="324">
        <f t="shared" si="57"/>
        <v>461569.51706907898</v>
      </c>
      <c r="BK59" s="324">
        <f t="shared" si="57"/>
        <v>455285.95385593292</v>
      </c>
      <c r="BL59" s="325">
        <f t="shared" si="57"/>
        <v>449041.04070528666</v>
      </c>
      <c r="BM59" s="324">
        <f t="shared" si="57"/>
        <v>442812.69186714059</v>
      </c>
      <c r="BN59" s="324">
        <f t="shared" si="57"/>
        <v>436600.90734149457</v>
      </c>
      <c r="BO59" s="324">
        <f t="shared" si="57"/>
        <v>430405.68712834863</v>
      </c>
      <c r="BP59" s="324">
        <f t="shared" si="57"/>
        <v>424227.03122770251</v>
      </c>
      <c r="BQ59" s="324">
        <f t="shared" si="57"/>
        <v>418064.93963955657</v>
      </c>
      <c r="BR59" s="324">
        <f t="shared" ref="BR59:DT59" si="58">BR58+BR51</f>
        <v>411919.41236391047</v>
      </c>
      <c r="BS59" s="324">
        <f t="shared" si="58"/>
        <v>405790.44940076442</v>
      </c>
      <c r="BT59" s="324">
        <f t="shared" si="58"/>
        <v>399678.05075011833</v>
      </c>
      <c r="BU59" s="324">
        <f t="shared" si="58"/>
        <v>393582.2164119723</v>
      </c>
      <c r="BV59" s="324">
        <f t="shared" si="58"/>
        <v>387502.94638632634</v>
      </c>
      <c r="BW59" s="324">
        <f t="shared" si="58"/>
        <v>381440.24067318009</v>
      </c>
      <c r="BX59" s="325">
        <f t="shared" si="58"/>
        <v>375394.09927253413</v>
      </c>
      <c r="BY59" s="324">
        <f t="shared" si="58"/>
        <v>369347.95787188807</v>
      </c>
      <c r="BZ59" s="324">
        <f t="shared" si="58"/>
        <v>363301.81647124188</v>
      </c>
      <c r="CA59" s="324">
        <f t="shared" si="58"/>
        <v>357255.67507059616</v>
      </c>
      <c r="CB59" s="324">
        <f t="shared" si="58"/>
        <v>351209.53366994997</v>
      </c>
      <c r="CC59" s="324">
        <f t="shared" si="58"/>
        <v>345163.39226930402</v>
      </c>
      <c r="CD59" s="324">
        <f t="shared" si="58"/>
        <v>339117.25086865784</v>
      </c>
      <c r="CE59" s="324">
        <f t="shared" si="58"/>
        <v>333071.10946801165</v>
      </c>
      <c r="CF59" s="324">
        <f t="shared" si="58"/>
        <v>327024.9680673657</v>
      </c>
      <c r="CG59" s="324">
        <f t="shared" si="58"/>
        <v>320978.82666671975</v>
      </c>
      <c r="CH59" s="324">
        <f t="shared" si="58"/>
        <v>314932.68526607356</v>
      </c>
      <c r="CI59" s="324">
        <f t="shared" si="58"/>
        <v>308886.54386542761</v>
      </c>
      <c r="CJ59" s="325">
        <f t="shared" si="58"/>
        <v>302840.40246478165</v>
      </c>
      <c r="CK59" s="324">
        <f t="shared" si="58"/>
        <v>296794.26106413547</v>
      </c>
      <c r="CL59" s="324">
        <f t="shared" si="58"/>
        <v>290748.11966348928</v>
      </c>
      <c r="CM59" s="324">
        <f t="shared" si="58"/>
        <v>284701.97826284333</v>
      </c>
      <c r="CN59" s="324">
        <f t="shared" si="58"/>
        <v>278655.83686219738</v>
      </c>
      <c r="CO59" s="324">
        <f t="shared" si="58"/>
        <v>272609.69546155119</v>
      </c>
      <c r="CP59" s="324">
        <f t="shared" si="58"/>
        <v>266563.55406090524</v>
      </c>
      <c r="CQ59" s="324">
        <f t="shared" si="58"/>
        <v>260517.41266025929</v>
      </c>
      <c r="CR59" s="324">
        <f t="shared" si="58"/>
        <v>254471.27125961334</v>
      </c>
      <c r="CS59" s="324">
        <f t="shared" si="58"/>
        <v>248425.12985896715</v>
      </c>
      <c r="CT59" s="324">
        <f t="shared" si="58"/>
        <v>242378.98845832096</v>
      </c>
      <c r="CU59" s="324">
        <f t="shared" si="58"/>
        <v>236332.84705767501</v>
      </c>
      <c r="CV59" s="325">
        <f t="shared" si="58"/>
        <v>230286.70565702906</v>
      </c>
      <c r="CW59" s="324">
        <f t="shared" si="58"/>
        <v>224240.56425638287</v>
      </c>
      <c r="CX59" s="324">
        <f t="shared" si="58"/>
        <v>218194.42285573692</v>
      </c>
      <c r="CY59" s="324">
        <f t="shared" si="58"/>
        <v>212148.28145509097</v>
      </c>
      <c r="CZ59" s="324">
        <f t="shared" si="58"/>
        <v>206102.14005444502</v>
      </c>
      <c r="DA59" s="324">
        <f t="shared" si="58"/>
        <v>200055.99865379883</v>
      </c>
      <c r="DB59" s="324">
        <f t="shared" si="58"/>
        <v>194009.85725315264</v>
      </c>
      <c r="DC59" s="324">
        <f t="shared" si="58"/>
        <v>187963.71585250669</v>
      </c>
      <c r="DD59" s="324">
        <f t="shared" si="58"/>
        <v>181917.57445186051</v>
      </c>
      <c r="DE59" s="324">
        <f t="shared" si="58"/>
        <v>175871.43305121479</v>
      </c>
      <c r="DF59" s="324">
        <f t="shared" si="58"/>
        <v>169825.2916505686</v>
      </c>
      <c r="DG59" s="324">
        <f t="shared" si="58"/>
        <v>163779.15024992265</v>
      </c>
      <c r="DH59" s="325">
        <f t="shared" si="58"/>
        <v>157733.00884927646</v>
      </c>
      <c r="DI59" s="324">
        <f t="shared" si="58"/>
        <v>151686.86744863051</v>
      </c>
      <c r="DJ59" s="324">
        <f t="shared" si="58"/>
        <v>145640.72604798432</v>
      </c>
      <c r="DK59" s="324">
        <f t="shared" si="58"/>
        <v>139594.58464733837</v>
      </c>
      <c r="DL59" s="324">
        <f t="shared" si="58"/>
        <v>133548.44324669265</v>
      </c>
      <c r="DM59" s="324">
        <f t="shared" si="58"/>
        <v>127502.301846046</v>
      </c>
      <c r="DN59" s="324">
        <f t="shared" si="58"/>
        <v>121456.16044540028</v>
      </c>
      <c r="DO59" s="324">
        <f t="shared" si="58"/>
        <v>115410.0190447541</v>
      </c>
      <c r="DP59" s="324">
        <f t="shared" si="58"/>
        <v>109363.87764410791</v>
      </c>
      <c r="DQ59" s="324">
        <f t="shared" si="58"/>
        <v>103317.73624346219</v>
      </c>
      <c r="DR59" s="324">
        <f t="shared" si="58"/>
        <v>97271.594842816237</v>
      </c>
      <c r="DS59" s="324">
        <f t="shared" si="58"/>
        <v>91225.453442169819</v>
      </c>
      <c r="DT59" s="326">
        <f t="shared" si="58"/>
        <v>85179.312041523866</v>
      </c>
      <c r="DU59" s="327">
        <f t="shared" si="43"/>
        <v>328395.06392042025</v>
      </c>
      <c r="DV59" s="327">
        <f t="shared" si="43"/>
        <v>784276.21075919748</v>
      </c>
      <c r="DW59" s="327">
        <f t="shared" si="43"/>
        <v>611495.44894329202</v>
      </c>
      <c r="DX59" s="327">
        <f t="shared" si="43"/>
        <v>526530.90263803944</v>
      </c>
      <c r="DY59" s="327">
        <f t="shared" si="43"/>
        <v>449041.04070528666</v>
      </c>
      <c r="DZ59" s="327">
        <f t="shared" si="43"/>
        <v>375394.09927253413</v>
      </c>
      <c r="EA59" s="327">
        <f t="shared" si="43"/>
        <v>302840.40246478165</v>
      </c>
      <c r="EB59" s="327">
        <f t="shared" si="43"/>
        <v>230286.70565702906</v>
      </c>
      <c r="EC59" s="327">
        <f t="shared" si="43"/>
        <v>157733.00884927646</v>
      </c>
      <c r="ED59" s="328">
        <f t="shared" si="43"/>
        <v>85179.312041523866</v>
      </c>
    </row>
    <row r="60" spans="2:134" ht="15.75" thickTop="1">
      <c r="B60" s="255"/>
    </row>
    <row r="61" spans="2:134" hidden="1" outlineLevel="1">
      <c r="B61" t="s">
        <v>85</v>
      </c>
      <c r="E61" s="197">
        <f>E42-E59</f>
        <v>0</v>
      </c>
      <c r="F61" s="197">
        <f t="shared" ref="F61:BQ61" si="59">F42-F59</f>
        <v>0</v>
      </c>
      <c r="G61" s="197">
        <f t="shared" si="59"/>
        <v>0</v>
      </c>
      <c r="H61" s="197">
        <f t="shared" si="59"/>
        <v>0</v>
      </c>
      <c r="I61" s="197">
        <f t="shared" si="59"/>
        <v>0</v>
      </c>
      <c r="J61" s="197">
        <f t="shared" si="59"/>
        <v>0</v>
      </c>
      <c r="K61" s="197">
        <f t="shared" si="59"/>
        <v>0</v>
      </c>
      <c r="L61" s="197">
        <f t="shared" si="59"/>
        <v>0</v>
      </c>
      <c r="M61" s="197">
        <f t="shared" si="59"/>
        <v>0</v>
      </c>
      <c r="N61" s="197">
        <f t="shared" si="59"/>
        <v>0</v>
      </c>
      <c r="O61" s="197">
        <f t="shared" si="59"/>
        <v>0</v>
      </c>
      <c r="P61" s="197">
        <f t="shared" si="59"/>
        <v>0</v>
      </c>
      <c r="Q61" s="197">
        <f t="shared" si="59"/>
        <v>0</v>
      </c>
      <c r="R61" s="197">
        <f t="shared" si="59"/>
        <v>0</v>
      </c>
      <c r="S61" s="197">
        <f t="shared" si="59"/>
        <v>0</v>
      </c>
      <c r="T61" s="197">
        <f t="shared" si="59"/>
        <v>0</v>
      </c>
      <c r="U61" s="197">
        <f t="shared" si="59"/>
        <v>0</v>
      </c>
      <c r="V61" s="197">
        <f t="shared" si="59"/>
        <v>0</v>
      </c>
      <c r="W61" s="197">
        <f t="shared" si="59"/>
        <v>0</v>
      </c>
      <c r="X61" s="197">
        <f t="shared" si="59"/>
        <v>0</v>
      </c>
      <c r="Y61" s="197">
        <f t="shared" si="59"/>
        <v>0</v>
      </c>
      <c r="Z61" s="197">
        <f t="shared" si="59"/>
        <v>0</v>
      </c>
      <c r="AA61" s="197">
        <f t="shared" si="59"/>
        <v>0</v>
      </c>
      <c r="AB61" s="197">
        <f t="shared" si="59"/>
        <v>0</v>
      </c>
      <c r="AC61" s="197">
        <f t="shared" si="59"/>
        <v>0</v>
      </c>
      <c r="AD61" s="197">
        <f t="shared" si="59"/>
        <v>0</v>
      </c>
      <c r="AE61" s="197">
        <f t="shared" si="59"/>
        <v>0</v>
      </c>
      <c r="AF61" s="197">
        <f t="shared" si="59"/>
        <v>0</v>
      </c>
      <c r="AG61" s="197">
        <f t="shared" si="59"/>
        <v>0</v>
      </c>
      <c r="AH61" s="197">
        <f t="shared" si="59"/>
        <v>0</v>
      </c>
      <c r="AI61" s="197">
        <f t="shared" si="59"/>
        <v>0</v>
      </c>
      <c r="AJ61" s="197">
        <f t="shared" si="59"/>
        <v>0</v>
      </c>
      <c r="AK61" s="197">
        <f t="shared" si="59"/>
        <v>0</v>
      </c>
      <c r="AL61" s="197">
        <f t="shared" si="59"/>
        <v>0</v>
      </c>
      <c r="AM61" s="197">
        <f t="shared" si="59"/>
        <v>0</v>
      </c>
      <c r="AN61" s="197">
        <f t="shared" si="59"/>
        <v>0</v>
      </c>
      <c r="AO61" s="197">
        <f t="shared" si="59"/>
        <v>0</v>
      </c>
      <c r="AP61" s="197">
        <f t="shared" si="59"/>
        <v>0</v>
      </c>
      <c r="AQ61" s="197">
        <f t="shared" si="59"/>
        <v>0</v>
      </c>
      <c r="AR61" s="197">
        <f t="shared" si="59"/>
        <v>0</v>
      </c>
      <c r="AS61" s="197">
        <f t="shared" si="59"/>
        <v>0</v>
      </c>
      <c r="AT61" s="197">
        <f t="shared" si="59"/>
        <v>0</v>
      </c>
      <c r="AU61" s="197">
        <f t="shared" si="59"/>
        <v>0</v>
      </c>
      <c r="AV61" s="197">
        <f t="shared" si="59"/>
        <v>0</v>
      </c>
      <c r="AW61" s="197">
        <f t="shared" si="59"/>
        <v>0</v>
      </c>
      <c r="AX61" s="197">
        <f t="shared" si="59"/>
        <v>0</v>
      </c>
      <c r="AY61" s="197">
        <f t="shared" si="59"/>
        <v>0</v>
      </c>
      <c r="AZ61" s="197">
        <f t="shared" si="59"/>
        <v>0</v>
      </c>
      <c r="BA61" s="197">
        <f t="shared" si="59"/>
        <v>0</v>
      </c>
      <c r="BB61" s="197">
        <f t="shared" si="59"/>
        <v>0</v>
      </c>
      <c r="BC61" s="197">
        <f t="shared" si="59"/>
        <v>0</v>
      </c>
      <c r="BD61" s="197">
        <f t="shared" si="59"/>
        <v>0</v>
      </c>
      <c r="BE61" s="197">
        <f t="shared" si="59"/>
        <v>0</v>
      </c>
      <c r="BF61" s="197">
        <f t="shared" si="59"/>
        <v>0</v>
      </c>
      <c r="BG61" s="197">
        <f t="shared" si="59"/>
        <v>0</v>
      </c>
      <c r="BH61" s="197">
        <f t="shared" si="59"/>
        <v>0</v>
      </c>
      <c r="BI61" s="197">
        <f t="shared" si="59"/>
        <v>0</v>
      </c>
      <c r="BJ61" s="197">
        <f t="shared" si="59"/>
        <v>0</v>
      </c>
      <c r="BK61" s="197">
        <f t="shared" si="59"/>
        <v>0</v>
      </c>
      <c r="BL61" s="197">
        <f t="shared" si="59"/>
        <v>0</v>
      </c>
      <c r="BM61" s="197">
        <f t="shared" si="59"/>
        <v>0</v>
      </c>
      <c r="BN61" s="197">
        <f t="shared" si="59"/>
        <v>0</v>
      </c>
      <c r="BO61" s="197">
        <f t="shared" si="59"/>
        <v>0</v>
      </c>
      <c r="BP61" s="197">
        <f t="shared" si="59"/>
        <v>0</v>
      </c>
      <c r="BQ61" s="197">
        <f t="shared" si="59"/>
        <v>0</v>
      </c>
      <c r="BR61" s="197">
        <f t="shared" ref="BR61:EC61" si="60">BR42-BR59</f>
        <v>0</v>
      </c>
      <c r="BS61" s="197">
        <f t="shared" si="60"/>
        <v>0</v>
      </c>
      <c r="BT61" s="197">
        <f t="shared" si="60"/>
        <v>0</v>
      </c>
      <c r="BU61" s="197">
        <f t="shared" si="60"/>
        <v>0</v>
      </c>
      <c r="BV61" s="197">
        <f t="shared" si="60"/>
        <v>0</v>
      </c>
      <c r="BW61" s="197">
        <f t="shared" si="60"/>
        <v>0</v>
      </c>
      <c r="BX61" s="197">
        <f t="shared" si="60"/>
        <v>0</v>
      </c>
      <c r="BY61" s="197">
        <f t="shared" si="60"/>
        <v>0</v>
      </c>
      <c r="BZ61" s="197">
        <f t="shared" si="60"/>
        <v>0</v>
      </c>
      <c r="CA61" s="197">
        <f t="shared" si="60"/>
        <v>0</v>
      </c>
      <c r="CB61" s="197">
        <f t="shared" si="60"/>
        <v>0</v>
      </c>
      <c r="CC61" s="197">
        <f t="shared" si="60"/>
        <v>0</v>
      </c>
      <c r="CD61" s="197">
        <f t="shared" si="60"/>
        <v>0</v>
      </c>
      <c r="CE61" s="197">
        <f t="shared" si="60"/>
        <v>0</v>
      </c>
      <c r="CF61" s="197">
        <f t="shared" si="60"/>
        <v>0</v>
      </c>
      <c r="CG61" s="197">
        <f t="shared" si="60"/>
        <v>0</v>
      </c>
      <c r="CH61" s="197">
        <f t="shared" si="60"/>
        <v>0</v>
      </c>
      <c r="CI61" s="197">
        <f t="shared" si="60"/>
        <v>0</v>
      </c>
      <c r="CJ61" s="197">
        <f t="shared" si="60"/>
        <v>0</v>
      </c>
      <c r="CK61" s="197">
        <f t="shared" si="60"/>
        <v>0</v>
      </c>
      <c r="CL61" s="197">
        <f t="shared" si="60"/>
        <v>0</v>
      </c>
      <c r="CM61" s="197">
        <f t="shared" si="60"/>
        <v>0</v>
      </c>
      <c r="CN61" s="197">
        <f t="shared" si="60"/>
        <v>-5.2386894822120667E-10</v>
      </c>
      <c r="CO61" s="197">
        <f t="shared" si="60"/>
        <v>0</v>
      </c>
      <c r="CP61" s="197">
        <f t="shared" si="60"/>
        <v>0</v>
      </c>
      <c r="CQ61" s="197">
        <f t="shared" si="60"/>
        <v>-5.2386894822120667E-10</v>
      </c>
      <c r="CR61" s="197">
        <f t="shared" si="60"/>
        <v>-5.2386894822120667E-10</v>
      </c>
      <c r="CS61" s="197">
        <f t="shared" si="60"/>
        <v>-5.2386894822120667E-10</v>
      </c>
      <c r="CT61" s="197">
        <f t="shared" si="60"/>
        <v>-4.0745362639427185E-10</v>
      </c>
      <c r="CU61" s="197">
        <f t="shared" si="60"/>
        <v>-6.4028427004814148E-10</v>
      </c>
      <c r="CV61" s="197">
        <f t="shared" si="60"/>
        <v>-5.8207660913467407E-10</v>
      </c>
      <c r="CW61" s="197">
        <f t="shared" si="60"/>
        <v>-5.8207660913467407E-10</v>
      </c>
      <c r="CX61" s="197">
        <f t="shared" si="60"/>
        <v>-6.9849193096160889E-10</v>
      </c>
      <c r="CY61" s="197">
        <f t="shared" si="60"/>
        <v>-5.8207660913467407E-10</v>
      </c>
      <c r="CZ61" s="197">
        <f t="shared" si="60"/>
        <v>-6.9849193096160889E-10</v>
      </c>
      <c r="DA61" s="197">
        <f t="shared" si="60"/>
        <v>-6.9849193096160889E-10</v>
      </c>
      <c r="DB61" s="197">
        <f t="shared" si="60"/>
        <v>-5.8207660913467407E-10</v>
      </c>
      <c r="DC61" s="197">
        <f t="shared" si="60"/>
        <v>-6.9849193096160889E-10</v>
      </c>
      <c r="DD61" s="197">
        <f t="shared" si="60"/>
        <v>-5.8207660913467407E-10</v>
      </c>
      <c r="DE61" s="197">
        <f t="shared" si="60"/>
        <v>-8.149072527885437E-10</v>
      </c>
      <c r="DF61" s="197">
        <f t="shared" si="60"/>
        <v>-8.149072527885437E-10</v>
      </c>
      <c r="DG61" s="197">
        <f t="shared" si="60"/>
        <v>-8.149072527885437E-10</v>
      </c>
      <c r="DH61" s="197">
        <f t="shared" si="60"/>
        <v>-8.149072527885437E-10</v>
      </c>
      <c r="DI61" s="197">
        <f t="shared" si="60"/>
        <v>-9.3132257461547852E-10</v>
      </c>
      <c r="DJ61" s="197">
        <f t="shared" si="60"/>
        <v>-8.149072527885437E-10</v>
      </c>
      <c r="DK61" s="197">
        <f t="shared" si="60"/>
        <v>-8.149072527885437E-10</v>
      </c>
      <c r="DL61" s="197">
        <f t="shared" si="60"/>
        <v>-1.1641532182693481E-9</v>
      </c>
      <c r="DM61" s="197">
        <f t="shared" si="60"/>
        <v>-8.149072527885437E-10</v>
      </c>
      <c r="DN61" s="197">
        <f t="shared" si="60"/>
        <v>-9.3132257461547852E-10</v>
      </c>
      <c r="DO61" s="197">
        <f t="shared" si="60"/>
        <v>-1.0477378964424133E-9</v>
      </c>
      <c r="DP61" s="197">
        <f t="shared" si="60"/>
        <v>-1.0477378964424133E-9</v>
      </c>
      <c r="DQ61" s="197">
        <f t="shared" si="60"/>
        <v>-1.0477378964424133E-9</v>
      </c>
      <c r="DR61" s="197">
        <f t="shared" si="60"/>
        <v>-1.0477378964424133E-9</v>
      </c>
      <c r="DS61" s="197">
        <f t="shared" si="60"/>
        <v>-8.149072527885437E-10</v>
      </c>
      <c r="DT61" s="197">
        <f t="shared" si="60"/>
        <v>-8.149072527885437E-10</v>
      </c>
      <c r="DU61" s="197">
        <f t="shared" si="60"/>
        <v>0</v>
      </c>
      <c r="DV61" s="197">
        <f t="shared" si="60"/>
        <v>0</v>
      </c>
      <c r="DW61" s="197">
        <f t="shared" si="60"/>
        <v>0</v>
      </c>
      <c r="DX61" s="197">
        <f t="shared" si="60"/>
        <v>0</v>
      </c>
      <c r="DY61" s="197">
        <f t="shared" si="60"/>
        <v>0</v>
      </c>
      <c r="DZ61" s="197">
        <f t="shared" si="60"/>
        <v>0</v>
      </c>
      <c r="EA61" s="197">
        <f t="shared" si="60"/>
        <v>0</v>
      </c>
      <c r="EB61" s="197">
        <f t="shared" si="60"/>
        <v>-5.8207660913467407E-10</v>
      </c>
      <c r="EC61" s="197">
        <f t="shared" si="60"/>
        <v>-8.149072527885437E-10</v>
      </c>
      <c r="ED61" s="197">
        <f t="shared" ref="ED61" si="61">ED42-ED59</f>
        <v>-8.149072527885437E-10</v>
      </c>
    </row>
    <row r="62" spans="2:134" hidden="1" outlineLevel="1"/>
    <row r="63" spans="2:134" hidden="1" outlineLevel="1">
      <c r="B63" s="23" t="s">
        <v>86</v>
      </c>
    </row>
    <row r="64" spans="2:134" hidden="1" outlineLevel="1">
      <c r="B64" t="s">
        <v>87</v>
      </c>
      <c r="E64" s="47">
        <f>E74</f>
        <v>0</v>
      </c>
      <c r="F64" s="196">
        <f>IF(E65=0,0,IF(-F74&lt;=E65,F74,-E65))</f>
        <v>0</v>
      </c>
      <c r="G64" s="196">
        <f t="shared" ref="G64:BR64" si="62">IF(F65=0,0,IF(-G74&lt;=F65,G74,-F65))</f>
        <v>0</v>
      </c>
      <c r="H64" s="196">
        <f t="shared" si="62"/>
        <v>0</v>
      </c>
      <c r="I64" s="196">
        <f t="shared" si="62"/>
        <v>0</v>
      </c>
      <c r="J64" s="196">
        <f t="shared" si="62"/>
        <v>0</v>
      </c>
      <c r="K64" s="196">
        <f t="shared" si="62"/>
        <v>0</v>
      </c>
      <c r="L64" s="196">
        <f t="shared" si="62"/>
        <v>0</v>
      </c>
      <c r="M64" s="196">
        <f t="shared" si="62"/>
        <v>0</v>
      </c>
      <c r="N64" s="196">
        <f t="shared" si="62"/>
        <v>0</v>
      </c>
      <c r="O64" s="196">
        <f t="shared" si="62"/>
        <v>0</v>
      </c>
      <c r="P64" s="196">
        <f t="shared" si="62"/>
        <v>0</v>
      </c>
      <c r="Q64" s="196">
        <f t="shared" si="62"/>
        <v>0</v>
      </c>
      <c r="R64" s="196">
        <f t="shared" si="62"/>
        <v>0</v>
      </c>
      <c r="S64" s="196">
        <f t="shared" si="62"/>
        <v>0</v>
      </c>
      <c r="T64" s="196">
        <f t="shared" si="62"/>
        <v>0</v>
      </c>
      <c r="U64" s="196">
        <f t="shared" si="62"/>
        <v>0</v>
      </c>
      <c r="V64" s="196">
        <f t="shared" si="62"/>
        <v>0</v>
      </c>
      <c r="W64" s="196">
        <f t="shared" si="62"/>
        <v>0</v>
      </c>
      <c r="X64" s="196">
        <f t="shared" si="62"/>
        <v>0</v>
      </c>
      <c r="Y64" s="196">
        <f t="shared" si="62"/>
        <v>0</v>
      </c>
      <c r="Z64" s="196">
        <f t="shared" si="62"/>
        <v>0</v>
      </c>
      <c r="AA64" s="196">
        <f t="shared" si="62"/>
        <v>0</v>
      </c>
      <c r="AB64" s="196">
        <f t="shared" si="62"/>
        <v>0</v>
      </c>
      <c r="AC64" s="196">
        <f t="shared" si="62"/>
        <v>0</v>
      </c>
      <c r="AD64" s="196">
        <f t="shared" si="62"/>
        <v>0</v>
      </c>
      <c r="AE64" s="196">
        <f t="shared" si="62"/>
        <v>0</v>
      </c>
      <c r="AF64" s="196">
        <f t="shared" si="62"/>
        <v>0</v>
      </c>
      <c r="AG64" s="196">
        <f t="shared" si="62"/>
        <v>0</v>
      </c>
      <c r="AH64" s="196">
        <f t="shared" si="62"/>
        <v>0</v>
      </c>
      <c r="AI64" s="196">
        <f t="shared" si="62"/>
        <v>0</v>
      </c>
      <c r="AJ64" s="196">
        <f t="shared" si="62"/>
        <v>0</v>
      </c>
      <c r="AK64" s="196">
        <f t="shared" si="62"/>
        <v>0</v>
      </c>
      <c r="AL64" s="196">
        <f t="shared" si="62"/>
        <v>0</v>
      </c>
      <c r="AM64" s="196">
        <f t="shared" si="62"/>
        <v>0</v>
      </c>
      <c r="AN64" s="196">
        <f t="shared" si="62"/>
        <v>0</v>
      </c>
      <c r="AO64" s="196">
        <f t="shared" si="62"/>
        <v>0</v>
      </c>
      <c r="AP64" s="196">
        <f t="shared" si="62"/>
        <v>0</v>
      </c>
      <c r="AQ64" s="196">
        <f t="shared" si="62"/>
        <v>0</v>
      </c>
      <c r="AR64" s="196">
        <f t="shared" si="62"/>
        <v>0</v>
      </c>
      <c r="AS64" s="196">
        <f t="shared" si="62"/>
        <v>0</v>
      </c>
      <c r="AT64" s="196">
        <f t="shared" si="62"/>
        <v>0</v>
      </c>
      <c r="AU64" s="196">
        <f t="shared" si="62"/>
        <v>0</v>
      </c>
      <c r="AV64" s="196">
        <f t="shared" si="62"/>
        <v>0</v>
      </c>
      <c r="AW64" s="196">
        <f t="shared" si="62"/>
        <v>0</v>
      </c>
      <c r="AX64" s="196">
        <f t="shared" si="62"/>
        <v>0</v>
      </c>
      <c r="AY64" s="196">
        <f t="shared" si="62"/>
        <v>0</v>
      </c>
      <c r="AZ64" s="196">
        <f t="shared" si="62"/>
        <v>0</v>
      </c>
      <c r="BA64" s="196">
        <f t="shared" si="62"/>
        <v>0</v>
      </c>
      <c r="BB64" s="196">
        <f t="shared" si="62"/>
        <v>0</v>
      </c>
      <c r="BC64" s="196">
        <f t="shared" si="62"/>
        <v>0</v>
      </c>
      <c r="BD64" s="196">
        <f t="shared" si="62"/>
        <v>0</v>
      </c>
      <c r="BE64" s="196">
        <f t="shared" si="62"/>
        <v>0</v>
      </c>
      <c r="BF64" s="196">
        <f t="shared" si="62"/>
        <v>0</v>
      </c>
      <c r="BG64" s="196">
        <f t="shared" si="62"/>
        <v>0</v>
      </c>
      <c r="BH64" s="196">
        <f t="shared" si="62"/>
        <v>0</v>
      </c>
      <c r="BI64" s="196">
        <f t="shared" si="62"/>
        <v>0</v>
      </c>
      <c r="BJ64" s="196">
        <f t="shared" si="62"/>
        <v>0</v>
      </c>
      <c r="BK64" s="196">
        <f t="shared" si="62"/>
        <v>0</v>
      </c>
      <c r="BL64" s="196">
        <f t="shared" si="62"/>
        <v>0</v>
      </c>
      <c r="BM64" s="196">
        <f t="shared" si="62"/>
        <v>0</v>
      </c>
      <c r="BN64" s="196">
        <f t="shared" si="62"/>
        <v>0</v>
      </c>
      <c r="BO64" s="196">
        <f t="shared" si="62"/>
        <v>0</v>
      </c>
      <c r="BP64" s="196">
        <f t="shared" si="62"/>
        <v>0</v>
      </c>
      <c r="BQ64" s="196">
        <f t="shared" si="62"/>
        <v>0</v>
      </c>
      <c r="BR64" s="196">
        <f t="shared" si="62"/>
        <v>0</v>
      </c>
      <c r="BS64" s="196">
        <f t="shared" ref="BS64:DT64" si="63">IF(BR65=0,0,IF(-BS74&lt;=BR65,BS74,-BR65))</f>
        <v>0</v>
      </c>
      <c r="BT64" s="196">
        <f t="shared" si="63"/>
        <v>0</v>
      </c>
      <c r="BU64" s="196">
        <f t="shared" si="63"/>
        <v>0</v>
      </c>
      <c r="BV64" s="196">
        <f t="shared" si="63"/>
        <v>0</v>
      </c>
      <c r="BW64" s="196">
        <f t="shared" si="63"/>
        <v>0</v>
      </c>
      <c r="BX64" s="196">
        <f t="shared" si="63"/>
        <v>0</v>
      </c>
      <c r="BY64" s="196">
        <f t="shared" si="63"/>
        <v>0</v>
      </c>
      <c r="BZ64" s="196">
        <f t="shared" si="63"/>
        <v>0</v>
      </c>
      <c r="CA64" s="196">
        <f t="shared" si="63"/>
        <v>0</v>
      </c>
      <c r="CB64" s="196">
        <f t="shared" si="63"/>
        <v>0</v>
      </c>
      <c r="CC64" s="196">
        <f t="shared" si="63"/>
        <v>0</v>
      </c>
      <c r="CD64" s="196">
        <f t="shared" si="63"/>
        <v>0</v>
      </c>
      <c r="CE64" s="196">
        <f t="shared" si="63"/>
        <v>0</v>
      </c>
      <c r="CF64" s="196">
        <f t="shared" si="63"/>
        <v>0</v>
      </c>
      <c r="CG64" s="196">
        <f t="shared" si="63"/>
        <v>0</v>
      </c>
      <c r="CH64" s="196">
        <f t="shared" si="63"/>
        <v>0</v>
      </c>
      <c r="CI64" s="196">
        <f t="shared" si="63"/>
        <v>0</v>
      </c>
      <c r="CJ64" s="196">
        <f t="shared" si="63"/>
        <v>0</v>
      </c>
      <c r="CK64" s="196">
        <f t="shared" si="63"/>
        <v>0</v>
      </c>
      <c r="CL64" s="196">
        <f t="shared" si="63"/>
        <v>0</v>
      </c>
      <c r="CM64" s="196">
        <f t="shared" si="63"/>
        <v>0</v>
      </c>
      <c r="CN64" s="196">
        <f t="shared" si="63"/>
        <v>0</v>
      </c>
      <c r="CO64" s="196">
        <f t="shared" si="63"/>
        <v>0</v>
      </c>
      <c r="CP64" s="196">
        <f t="shared" si="63"/>
        <v>0</v>
      </c>
      <c r="CQ64" s="196">
        <f t="shared" si="63"/>
        <v>0</v>
      </c>
      <c r="CR64" s="196">
        <f t="shared" si="63"/>
        <v>0</v>
      </c>
      <c r="CS64" s="196">
        <f t="shared" si="63"/>
        <v>0</v>
      </c>
      <c r="CT64" s="196">
        <f t="shared" si="63"/>
        <v>0</v>
      </c>
      <c r="CU64" s="196">
        <f t="shared" si="63"/>
        <v>0</v>
      </c>
      <c r="CV64" s="196">
        <f t="shared" si="63"/>
        <v>0</v>
      </c>
      <c r="CW64" s="196">
        <f t="shared" si="63"/>
        <v>0</v>
      </c>
      <c r="CX64" s="196">
        <f t="shared" si="63"/>
        <v>0</v>
      </c>
      <c r="CY64" s="196">
        <f t="shared" si="63"/>
        <v>0</v>
      </c>
      <c r="CZ64" s="196">
        <f t="shared" si="63"/>
        <v>0</v>
      </c>
      <c r="DA64" s="196">
        <f t="shared" si="63"/>
        <v>0</v>
      </c>
      <c r="DB64" s="196">
        <f t="shared" si="63"/>
        <v>0</v>
      </c>
      <c r="DC64" s="196">
        <f t="shared" si="63"/>
        <v>0</v>
      </c>
      <c r="DD64" s="196">
        <f t="shared" si="63"/>
        <v>0</v>
      </c>
      <c r="DE64" s="196">
        <f t="shared" si="63"/>
        <v>0</v>
      </c>
      <c r="DF64" s="196">
        <f t="shared" si="63"/>
        <v>0</v>
      </c>
      <c r="DG64" s="196">
        <f t="shared" si="63"/>
        <v>0</v>
      </c>
      <c r="DH64" s="196">
        <f t="shared" si="63"/>
        <v>0</v>
      </c>
      <c r="DI64" s="196">
        <f t="shared" si="63"/>
        <v>0</v>
      </c>
      <c r="DJ64" s="196">
        <f t="shared" si="63"/>
        <v>0</v>
      </c>
      <c r="DK64" s="196">
        <f t="shared" si="63"/>
        <v>0</v>
      </c>
      <c r="DL64" s="196">
        <f t="shared" si="63"/>
        <v>0</v>
      </c>
      <c r="DM64" s="196">
        <f t="shared" si="63"/>
        <v>0</v>
      </c>
      <c r="DN64" s="196">
        <f t="shared" si="63"/>
        <v>0</v>
      </c>
      <c r="DO64" s="196">
        <f t="shared" si="63"/>
        <v>0</v>
      </c>
      <c r="DP64" s="196">
        <f t="shared" si="63"/>
        <v>0</v>
      </c>
      <c r="DQ64" s="196">
        <f t="shared" si="63"/>
        <v>0</v>
      </c>
      <c r="DR64" s="196">
        <f t="shared" si="63"/>
        <v>0</v>
      </c>
      <c r="DS64" s="196">
        <f t="shared" si="63"/>
        <v>0</v>
      </c>
      <c r="DT64" s="196">
        <f t="shared" si="63"/>
        <v>0</v>
      </c>
    </row>
    <row r="65" spans="2:124" hidden="1" outlineLevel="1">
      <c r="B65" t="s">
        <v>88</v>
      </c>
      <c r="E65" s="197">
        <f>E53+E74</f>
        <v>0</v>
      </c>
      <c r="F65" s="197">
        <f>E65+F64</f>
        <v>0</v>
      </c>
      <c r="G65" s="197">
        <f t="shared" ref="G65:BR65" si="64">F65+G64</f>
        <v>0</v>
      </c>
      <c r="H65" s="197">
        <f t="shared" si="64"/>
        <v>0</v>
      </c>
      <c r="I65" s="197">
        <f t="shared" si="64"/>
        <v>0</v>
      </c>
      <c r="J65" s="197">
        <f t="shared" si="64"/>
        <v>0</v>
      </c>
      <c r="K65" s="197">
        <f t="shared" si="64"/>
        <v>0</v>
      </c>
      <c r="L65" s="197">
        <f t="shared" si="64"/>
        <v>0</v>
      </c>
      <c r="M65" s="197">
        <f t="shared" si="64"/>
        <v>0</v>
      </c>
      <c r="N65" s="197">
        <f t="shared" si="64"/>
        <v>0</v>
      </c>
      <c r="O65" s="197">
        <f t="shared" si="64"/>
        <v>0</v>
      </c>
      <c r="P65" s="197">
        <f t="shared" si="64"/>
        <v>0</v>
      </c>
      <c r="Q65" s="197">
        <f t="shared" si="64"/>
        <v>0</v>
      </c>
      <c r="R65" s="197">
        <f t="shared" si="64"/>
        <v>0</v>
      </c>
      <c r="S65" s="197">
        <f t="shared" si="64"/>
        <v>0</v>
      </c>
      <c r="T65" s="197">
        <f t="shared" si="64"/>
        <v>0</v>
      </c>
      <c r="U65" s="197">
        <f t="shared" si="64"/>
        <v>0</v>
      </c>
      <c r="V65" s="197">
        <f t="shared" si="64"/>
        <v>0</v>
      </c>
      <c r="W65" s="197">
        <f t="shared" si="64"/>
        <v>0</v>
      </c>
      <c r="X65" s="197">
        <f t="shared" si="64"/>
        <v>0</v>
      </c>
      <c r="Y65" s="197">
        <f t="shared" si="64"/>
        <v>0</v>
      </c>
      <c r="Z65" s="197">
        <f t="shared" si="64"/>
        <v>0</v>
      </c>
      <c r="AA65" s="197">
        <f t="shared" si="64"/>
        <v>0</v>
      </c>
      <c r="AB65" s="197">
        <f t="shared" si="64"/>
        <v>0</v>
      </c>
      <c r="AC65" s="197">
        <f t="shared" si="64"/>
        <v>0</v>
      </c>
      <c r="AD65" s="197">
        <f t="shared" si="64"/>
        <v>0</v>
      </c>
      <c r="AE65" s="197">
        <f t="shared" si="64"/>
        <v>0</v>
      </c>
      <c r="AF65" s="197">
        <f t="shared" si="64"/>
        <v>0</v>
      </c>
      <c r="AG65" s="197">
        <f t="shared" si="64"/>
        <v>0</v>
      </c>
      <c r="AH65" s="197">
        <f t="shared" si="64"/>
        <v>0</v>
      </c>
      <c r="AI65" s="197">
        <f t="shared" si="64"/>
        <v>0</v>
      </c>
      <c r="AJ65" s="197">
        <f t="shared" si="64"/>
        <v>0</v>
      </c>
      <c r="AK65" s="197">
        <f t="shared" si="64"/>
        <v>0</v>
      </c>
      <c r="AL65" s="197">
        <f t="shared" si="64"/>
        <v>0</v>
      </c>
      <c r="AM65" s="197">
        <f t="shared" si="64"/>
        <v>0</v>
      </c>
      <c r="AN65" s="197">
        <f t="shared" si="64"/>
        <v>0</v>
      </c>
      <c r="AO65" s="197">
        <f t="shared" si="64"/>
        <v>0</v>
      </c>
      <c r="AP65" s="197">
        <f t="shared" si="64"/>
        <v>0</v>
      </c>
      <c r="AQ65" s="197">
        <f t="shared" si="64"/>
        <v>0</v>
      </c>
      <c r="AR65" s="197">
        <f t="shared" si="64"/>
        <v>0</v>
      </c>
      <c r="AS65" s="197">
        <f t="shared" si="64"/>
        <v>0</v>
      </c>
      <c r="AT65" s="197">
        <f t="shared" si="64"/>
        <v>0</v>
      </c>
      <c r="AU65" s="197">
        <f t="shared" si="64"/>
        <v>0</v>
      </c>
      <c r="AV65" s="197">
        <f t="shared" si="64"/>
        <v>0</v>
      </c>
      <c r="AW65" s="197">
        <f t="shared" si="64"/>
        <v>0</v>
      </c>
      <c r="AX65" s="197">
        <f t="shared" si="64"/>
        <v>0</v>
      </c>
      <c r="AY65" s="197">
        <f t="shared" si="64"/>
        <v>0</v>
      </c>
      <c r="AZ65" s="197">
        <f t="shared" si="64"/>
        <v>0</v>
      </c>
      <c r="BA65" s="197">
        <f t="shared" si="64"/>
        <v>0</v>
      </c>
      <c r="BB65" s="197">
        <f t="shared" si="64"/>
        <v>0</v>
      </c>
      <c r="BC65" s="197">
        <f t="shared" si="64"/>
        <v>0</v>
      </c>
      <c r="BD65" s="197">
        <f t="shared" si="64"/>
        <v>0</v>
      </c>
      <c r="BE65" s="197">
        <f t="shared" si="64"/>
        <v>0</v>
      </c>
      <c r="BF65" s="197">
        <f t="shared" si="64"/>
        <v>0</v>
      </c>
      <c r="BG65" s="197">
        <f t="shared" si="64"/>
        <v>0</v>
      </c>
      <c r="BH65" s="197">
        <f t="shared" si="64"/>
        <v>0</v>
      </c>
      <c r="BI65" s="197">
        <f t="shared" si="64"/>
        <v>0</v>
      </c>
      <c r="BJ65" s="197">
        <f t="shared" si="64"/>
        <v>0</v>
      </c>
      <c r="BK65" s="197">
        <f t="shared" si="64"/>
        <v>0</v>
      </c>
      <c r="BL65" s="197">
        <f t="shared" si="64"/>
        <v>0</v>
      </c>
      <c r="BM65" s="197">
        <f t="shared" si="64"/>
        <v>0</v>
      </c>
      <c r="BN65" s="197">
        <f t="shared" si="64"/>
        <v>0</v>
      </c>
      <c r="BO65" s="197">
        <f t="shared" si="64"/>
        <v>0</v>
      </c>
      <c r="BP65" s="197">
        <f t="shared" si="64"/>
        <v>0</v>
      </c>
      <c r="BQ65" s="197">
        <f t="shared" si="64"/>
        <v>0</v>
      </c>
      <c r="BR65" s="197">
        <f t="shared" si="64"/>
        <v>0</v>
      </c>
      <c r="BS65" s="197">
        <f t="shared" ref="BS65:DT65" si="65">BR65+BS64</f>
        <v>0</v>
      </c>
      <c r="BT65" s="197">
        <f t="shared" si="65"/>
        <v>0</v>
      </c>
      <c r="BU65" s="197">
        <f t="shared" si="65"/>
        <v>0</v>
      </c>
      <c r="BV65" s="197">
        <f t="shared" si="65"/>
        <v>0</v>
      </c>
      <c r="BW65" s="197">
        <f t="shared" si="65"/>
        <v>0</v>
      </c>
      <c r="BX65" s="197">
        <f t="shared" si="65"/>
        <v>0</v>
      </c>
      <c r="BY65" s="197">
        <f t="shared" si="65"/>
        <v>0</v>
      </c>
      <c r="BZ65" s="197">
        <f t="shared" si="65"/>
        <v>0</v>
      </c>
      <c r="CA65" s="197">
        <f t="shared" si="65"/>
        <v>0</v>
      </c>
      <c r="CB65" s="197">
        <f t="shared" si="65"/>
        <v>0</v>
      </c>
      <c r="CC65" s="197">
        <f t="shared" si="65"/>
        <v>0</v>
      </c>
      <c r="CD65" s="197">
        <f t="shared" si="65"/>
        <v>0</v>
      </c>
      <c r="CE65" s="197">
        <f t="shared" si="65"/>
        <v>0</v>
      </c>
      <c r="CF65" s="197">
        <f t="shared" si="65"/>
        <v>0</v>
      </c>
      <c r="CG65" s="197">
        <f t="shared" si="65"/>
        <v>0</v>
      </c>
      <c r="CH65" s="197">
        <f t="shared" si="65"/>
        <v>0</v>
      </c>
      <c r="CI65" s="197">
        <f t="shared" si="65"/>
        <v>0</v>
      </c>
      <c r="CJ65" s="197">
        <f t="shared" si="65"/>
        <v>0</v>
      </c>
      <c r="CK65" s="197">
        <f t="shared" si="65"/>
        <v>0</v>
      </c>
      <c r="CL65" s="197">
        <f t="shared" si="65"/>
        <v>0</v>
      </c>
      <c r="CM65" s="197">
        <f t="shared" si="65"/>
        <v>0</v>
      </c>
      <c r="CN65" s="197">
        <f t="shared" si="65"/>
        <v>0</v>
      </c>
      <c r="CO65" s="197">
        <f t="shared" si="65"/>
        <v>0</v>
      </c>
      <c r="CP65" s="197">
        <f t="shared" si="65"/>
        <v>0</v>
      </c>
      <c r="CQ65" s="197">
        <f t="shared" si="65"/>
        <v>0</v>
      </c>
      <c r="CR65" s="197">
        <f t="shared" si="65"/>
        <v>0</v>
      </c>
      <c r="CS65" s="197">
        <f t="shared" si="65"/>
        <v>0</v>
      </c>
      <c r="CT65" s="197">
        <f t="shared" si="65"/>
        <v>0</v>
      </c>
      <c r="CU65" s="197">
        <f t="shared" si="65"/>
        <v>0</v>
      </c>
      <c r="CV65" s="197">
        <f t="shared" si="65"/>
        <v>0</v>
      </c>
      <c r="CW65" s="197">
        <f t="shared" si="65"/>
        <v>0</v>
      </c>
      <c r="CX65" s="197">
        <f t="shared" si="65"/>
        <v>0</v>
      </c>
      <c r="CY65" s="197">
        <f t="shared" si="65"/>
        <v>0</v>
      </c>
      <c r="CZ65" s="197">
        <f t="shared" si="65"/>
        <v>0</v>
      </c>
      <c r="DA65" s="197">
        <f t="shared" si="65"/>
        <v>0</v>
      </c>
      <c r="DB65" s="197">
        <f t="shared" si="65"/>
        <v>0</v>
      </c>
      <c r="DC65" s="197">
        <f t="shared" si="65"/>
        <v>0</v>
      </c>
      <c r="DD65" s="197">
        <f t="shared" si="65"/>
        <v>0</v>
      </c>
      <c r="DE65" s="197">
        <f t="shared" si="65"/>
        <v>0</v>
      </c>
      <c r="DF65" s="197">
        <f t="shared" si="65"/>
        <v>0</v>
      </c>
      <c r="DG65" s="197">
        <f t="shared" si="65"/>
        <v>0</v>
      </c>
      <c r="DH65" s="197">
        <f t="shared" si="65"/>
        <v>0</v>
      </c>
      <c r="DI65" s="197">
        <f t="shared" si="65"/>
        <v>0</v>
      </c>
      <c r="DJ65" s="197">
        <f t="shared" si="65"/>
        <v>0</v>
      </c>
      <c r="DK65" s="197">
        <f t="shared" si="65"/>
        <v>0</v>
      </c>
      <c r="DL65" s="197">
        <f t="shared" si="65"/>
        <v>0</v>
      </c>
      <c r="DM65" s="197">
        <f t="shared" si="65"/>
        <v>0</v>
      </c>
      <c r="DN65" s="197">
        <f t="shared" si="65"/>
        <v>0</v>
      </c>
      <c r="DO65" s="197">
        <f t="shared" si="65"/>
        <v>0</v>
      </c>
      <c r="DP65" s="197">
        <f t="shared" si="65"/>
        <v>0</v>
      </c>
      <c r="DQ65" s="197">
        <f t="shared" si="65"/>
        <v>0</v>
      </c>
      <c r="DR65" s="197">
        <f t="shared" si="65"/>
        <v>0</v>
      </c>
      <c r="DS65" s="197">
        <f t="shared" si="65"/>
        <v>0</v>
      </c>
      <c r="DT65" s="197">
        <f t="shared" si="65"/>
        <v>0</v>
      </c>
    </row>
    <row r="66" spans="2:124" hidden="1" outlineLevel="1">
      <c r="F66" s="196"/>
    </row>
    <row r="67" spans="2:124" hidden="1" outlineLevel="1">
      <c r="B67" t="s">
        <v>89</v>
      </c>
      <c r="F67" s="196">
        <f t="shared" ref="F67:H67" si="66">IF(F73&gt;0,0,F74-F64)</f>
        <v>0</v>
      </c>
      <c r="G67" s="196">
        <f t="shared" si="66"/>
        <v>0</v>
      </c>
      <c r="H67" s="196">
        <f t="shared" si="66"/>
        <v>-96370.650173515955</v>
      </c>
      <c r="I67" s="196">
        <f>IF(I73&gt;0,0,I74-I64)</f>
        <v>-43033.872466930647</v>
      </c>
      <c r="J67" s="196">
        <f t="shared" ref="J67:BU67" si="67">IF(J73&gt;0,0,J74-J64)</f>
        <v>-20779.45338521144</v>
      </c>
      <c r="K67" s="196">
        <f t="shared" si="67"/>
        <v>-30724.08546256883</v>
      </c>
      <c r="L67" s="196">
        <f t="shared" si="67"/>
        <v>-46744.500722544413</v>
      </c>
      <c r="M67" s="196">
        <f t="shared" si="67"/>
        <v>-20180.353081714682</v>
      </c>
      <c r="N67" s="196">
        <f t="shared" si="67"/>
        <v>-34332.392176998183</v>
      </c>
      <c r="O67" s="196">
        <f t="shared" si="67"/>
        <v>-31350.278184266426</v>
      </c>
      <c r="P67" s="196">
        <f t="shared" si="67"/>
        <v>-35912.928987070147</v>
      </c>
      <c r="Q67" s="196">
        <f t="shared" si="67"/>
        <v>-64401.966998952106</v>
      </c>
      <c r="R67" s="196">
        <f t="shared" si="67"/>
        <v>-68371.694542957586</v>
      </c>
      <c r="S67" s="196">
        <f t="shared" si="67"/>
        <v>-29087.46607163288</v>
      </c>
      <c r="T67" s="196">
        <f t="shared" si="67"/>
        <v>-51040.481908451271</v>
      </c>
      <c r="U67" s="196">
        <f t="shared" si="67"/>
        <v>-59989.986923567136</v>
      </c>
      <c r="V67" s="196">
        <f t="shared" si="67"/>
        <v>-23895.982311498577</v>
      </c>
      <c r="W67" s="196">
        <f t="shared" si="67"/>
        <v>-57350.29244219682</v>
      </c>
      <c r="X67" s="196">
        <f t="shared" si="67"/>
        <v>-54612.186431168993</v>
      </c>
      <c r="Y67" s="196">
        <f t="shared" si="67"/>
        <v>-30115.112945657565</v>
      </c>
      <c r="Z67" s="196">
        <f t="shared" si="67"/>
        <v>-58655.864360387</v>
      </c>
      <c r="AA67" s="196">
        <f t="shared" si="67"/>
        <v>-49253.354959370183</v>
      </c>
      <c r="AB67" s="196">
        <f t="shared" si="67"/>
        <v>-49708.320508964003</v>
      </c>
      <c r="AC67" s="196">
        <f t="shared" si="67"/>
        <v>0</v>
      </c>
      <c r="AD67" s="196">
        <f t="shared" si="67"/>
        <v>0</v>
      </c>
      <c r="AE67" s="196">
        <f t="shared" si="67"/>
        <v>-9850.6558501319632</v>
      </c>
      <c r="AF67" s="196">
        <f t="shared" si="67"/>
        <v>-9909.4904086332826</v>
      </c>
      <c r="AG67" s="196">
        <f t="shared" si="67"/>
        <v>-9968.9133127196146</v>
      </c>
      <c r="AH67" s="196">
        <f t="shared" si="67"/>
        <v>-10028.93044584681</v>
      </c>
      <c r="AI67" s="196">
        <f t="shared" si="67"/>
        <v>-10089.547750305279</v>
      </c>
      <c r="AJ67" s="196">
        <f t="shared" si="67"/>
        <v>-10150.771227808451</v>
      </c>
      <c r="AK67" s="196">
        <f t="shared" si="67"/>
        <v>-10212.606940086418</v>
      </c>
      <c r="AL67" s="196">
        <f t="shared" si="67"/>
        <v>-10275.061009487279</v>
      </c>
      <c r="AM67" s="196">
        <f t="shared" si="67"/>
        <v>-10338.139619582158</v>
      </c>
      <c r="AN67" s="196">
        <f t="shared" si="67"/>
        <v>-10401.849015777978</v>
      </c>
      <c r="AO67" s="196">
        <f t="shared" si="67"/>
        <v>-7849.9106619357672</v>
      </c>
      <c r="AP67" s="196">
        <f t="shared" si="67"/>
        <v>-9989.1525185551254</v>
      </c>
      <c r="AQ67" s="196">
        <f t="shared" si="67"/>
        <v>-10089.044043740676</v>
      </c>
      <c r="AR67" s="196">
        <f t="shared" si="67"/>
        <v>-10189.934484178084</v>
      </c>
      <c r="AS67" s="196">
        <f t="shared" si="67"/>
        <v>-10291.833829019863</v>
      </c>
      <c r="AT67" s="196">
        <f t="shared" si="67"/>
        <v>-10394.752167310064</v>
      </c>
      <c r="AU67" s="196">
        <f t="shared" si="67"/>
        <v>-10498.699688983161</v>
      </c>
      <c r="AV67" s="196">
        <f t="shared" si="67"/>
        <v>-10603.686685872997</v>
      </c>
      <c r="AW67" s="196">
        <f t="shared" si="67"/>
        <v>-10709.723552731724</v>
      </c>
      <c r="AX67" s="196">
        <f t="shared" si="67"/>
        <v>-10816.820788259043</v>
      </c>
      <c r="AY67" s="196">
        <f t="shared" si="67"/>
        <v>-10924.988996141634</v>
      </c>
      <c r="AZ67" s="196">
        <f t="shared" si="67"/>
        <v>-11034.23888610305</v>
      </c>
      <c r="BA67" s="196">
        <f t="shared" si="67"/>
        <v>-11144.581274964081</v>
      </c>
      <c r="BB67" s="196">
        <f t="shared" si="67"/>
        <v>-11256.027087713719</v>
      </c>
      <c r="BC67" s="196">
        <f t="shared" si="67"/>
        <v>-11368.587358590859</v>
      </c>
      <c r="BD67" s="196">
        <f t="shared" si="67"/>
        <v>-11482.273232176769</v>
      </c>
      <c r="BE67" s="196">
        <f t="shared" si="67"/>
        <v>-11597.095964498532</v>
      </c>
      <c r="BF67" s="196">
        <f t="shared" si="67"/>
        <v>-11713.066924143519</v>
      </c>
      <c r="BG67" s="196">
        <f t="shared" si="67"/>
        <v>-11830.197593384954</v>
      </c>
      <c r="BH67" s="196">
        <f t="shared" si="67"/>
        <v>-11948.499569318807</v>
      </c>
      <c r="BI67" s="196">
        <f t="shared" si="67"/>
        <v>-12067.984565011993</v>
      </c>
      <c r="BJ67" s="196">
        <f t="shared" si="67"/>
        <v>-12188.664410662112</v>
      </c>
      <c r="BK67" s="196">
        <f t="shared" si="67"/>
        <v>-12310.551054768734</v>
      </c>
      <c r="BL67" s="196">
        <f t="shared" si="67"/>
        <v>-12433.656565316422</v>
      </c>
      <c r="BM67" s="196">
        <f t="shared" si="67"/>
        <v>-12557.993130969582</v>
      </c>
      <c r="BN67" s="196">
        <f t="shared" si="67"/>
        <v>-12683.57306227928</v>
      </c>
      <c r="BO67" s="196">
        <f t="shared" si="67"/>
        <v>-12810.408792902072</v>
      </c>
      <c r="BP67" s="196">
        <f t="shared" si="67"/>
        <v>-12938.512880831095</v>
      </c>
      <c r="BQ67" s="196">
        <f t="shared" si="67"/>
        <v>-13067.898009639404</v>
      </c>
      <c r="BR67" s="196">
        <f t="shared" si="67"/>
        <v>-13198.5769897358</v>
      </c>
      <c r="BS67" s="196">
        <f t="shared" si="67"/>
        <v>-13330.562759633158</v>
      </c>
      <c r="BT67" s="196">
        <f t="shared" si="67"/>
        <v>-13463.86838722949</v>
      </c>
      <c r="BU67" s="196">
        <f t="shared" si="67"/>
        <v>-13598.507071101787</v>
      </c>
      <c r="BV67" s="196">
        <f t="shared" ref="BV67:DT67" si="68">IF(BV73&gt;0,0,BV74-BV64)</f>
        <v>-13734.4921418128</v>
      </c>
      <c r="BW67" s="196">
        <f t="shared" si="68"/>
        <v>-13871.837063230931</v>
      </c>
      <c r="BX67" s="196">
        <f t="shared" si="68"/>
        <v>-14010.555433863239</v>
      </c>
      <c r="BY67" s="196">
        <f t="shared" si="68"/>
        <v>-14150.660988201871</v>
      </c>
      <c r="BZ67" s="196">
        <f t="shared" si="68"/>
        <v>-14292.167598083892</v>
      </c>
      <c r="CA67" s="196">
        <f t="shared" si="68"/>
        <v>-14435.089274064729</v>
      </c>
      <c r="CB67" s="196">
        <f t="shared" si="68"/>
        <v>-14579.440166805376</v>
      </c>
      <c r="CC67" s="196">
        <f t="shared" si="68"/>
        <v>-14725.234568473432</v>
      </c>
      <c r="CD67" s="196">
        <f t="shared" si="68"/>
        <v>-14872.486914158166</v>
      </c>
      <c r="CE67" s="196">
        <f t="shared" si="68"/>
        <v>-15021.211783299746</v>
      </c>
      <c r="CF67" s="196">
        <f t="shared" si="68"/>
        <v>-15171.423901132745</v>
      </c>
      <c r="CG67" s="196">
        <f t="shared" si="68"/>
        <v>-15323.13814014407</v>
      </c>
      <c r="CH67" s="196">
        <f t="shared" si="68"/>
        <v>-15476.369521545512</v>
      </c>
      <c r="CI67" s="196">
        <f t="shared" si="68"/>
        <v>-15631.133216760965</v>
      </c>
      <c r="CJ67" s="196">
        <f t="shared" si="68"/>
        <v>-15787.444548928575</v>
      </c>
      <c r="CK67" s="196">
        <f t="shared" si="68"/>
        <v>-15945.318994417863</v>
      </c>
      <c r="CL67" s="196">
        <f t="shared" si="68"/>
        <v>-16104.772184362042</v>
      </c>
      <c r="CM67" s="196">
        <f t="shared" si="68"/>
        <v>-16265.819906205659</v>
      </c>
      <c r="CN67" s="196">
        <f t="shared" si="68"/>
        <v>-16428.478105267717</v>
      </c>
      <c r="CO67" s="196">
        <f t="shared" si="68"/>
        <v>-16592.762886320394</v>
      </c>
      <c r="CP67" s="196">
        <f t="shared" si="68"/>
        <v>-16758.6905151836</v>
      </c>
      <c r="CQ67" s="196">
        <f t="shared" si="68"/>
        <v>-16926.277420335435</v>
      </c>
      <c r="CR67" s="196">
        <f t="shared" si="68"/>
        <v>-17095.540194538789</v>
      </c>
      <c r="CS67" s="196">
        <f t="shared" si="68"/>
        <v>-17266.495596484179</v>
      </c>
      <c r="CT67" s="196">
        <f t="shared" si="68"/>
        <v>-17439.160552449019</v>
      </c>
      <c r="CU67" s="196">
        <f t="shared" si="68"/>
        <v>-17613.552157973507</v>
      </c>
      <c r="CV67" s="196">
        <f t="shared" si="68"/>
        <v>-17789.687679553244</v>
      </c>
      <c r="CW67" s="196">
        <f t="shared" si="68"/>
        <v>-17967.584556348778</v>
      </c>
      <c r="CX67" s="196">
        <f t="shared" si="68"/>
        <v>-18147.260401912263</v>
      </c>
      <c r="CY67" s="196">
        <f t="shared" si="68"/>
        <v>-18328.733005931386</v>
      </c>
      <c r="CZ67" s="196">
        <f t="shared" si="68"/>
        <v>-18512.020335990703</v>
      </c>
      <c r="DA67" s="196">
        <f t="shared" si="68"/>
        <v>-18697.14053935061</v>
      </c>
      <c r="DB67" s="196">
        <f t="shared" si="68"/>
        <v>-18884.111944744116</v>
      </c>
      <c r="DC67" s="196">
        <f t="shared" si="68"/>
        <v>-19072.953064191555</v>
      </c>
      <c r="DD67" s="196">
        <f t="shared" si="68"/>
        <v>-19263.682594833474</v>
      </c>
      <c r="DE67" s="196">
        <f t="shared" si="68"/>
        <v>-19456.319420781805</v>
      </c>
      <c r="DF67" s="196">
        <f t="shared" si="68"/>
        <v>-19650.882614989627</v>
      </c>
      <c r="DG67" s="196">
        <f t="shared" si="68"/>
        <v>-19847.39144113952</v>
      </c>
      <c r="DH67" s="196">
        <f t="shared" si="68"/>
        <v>-20045.865355550915</v>
      </c>
      <c r="DI67" s="196">
        <f t="shared" si="68"/>
        <v>-20246.324009106422</v>
      </c>
      <c r="DJ67" s="196">
        <f t="shared" si="68"/>
        <v>-20448.787249197489</v>
      </c>
      <c r="DK67" s="196">
        <f t="shared" si="68"/>
        <v>-20653.275121689465</v>
      </c>
      <c r="DL67" s="196">
        <f t="shared" si="68"/>
        <v>-20859.80787290636</v>
      </c>
      <c r="DM67" s="196">
        <f t="shared" si="68"/>
        <v>-21068.405951635425</v>
      </c>
      <c r="DN67" s="196">
        <f t="shared" si="68"/>
        <v>-21279.090011151777</v>
      </c>
      <c r="DO67" s="196">
        <f t="shared" si="68"/>
        <v>-21491.880911263295</v>
      </c>
      <c r="DP67" s="196">
        <f t="shared" si="68"/>
        <v>-21706.799720375926</v>
      </c>
      <c r="DQ67" s="196">
        <f t="shared" si="68"/>
        <v>-21923.867717579684</v>
      </c>
      <c r="DR67" s="196">
        <f t="shared" si="68"/>
        <v>-22143.106394755483</v>
      </c>
      <c r="DS67" s="196">
        <f t="shared" si="68"/>
        <v>-22364.537458703042</v>
      </c>
      <c r="DT67" s="196">
        <f t="shared" si="68"/>
        <v>-22588.18283329007</v>
      </c>
    </row>
    <row r="68" spans="2:124" hidden="1" outlineLevel="1">
      <c r="B68" t="s">
        <v>90</v>
      </c>
      <c r="F68" s="196">
        <f t="shared" ref="F68:BQ68" si="69">IF(F73&gt;0,F73,0)-F65</f>
        <v>0</v>
      </c>
      <c r="G68" s="196">
        <f t="shared" si="69"/>
        <v>0</v>
      </c>
      <c r="H68" s="196">
        <f t="shared" si="69"/>
        <v>0</v>
      </c>
      <c r="I68" s="196">
        <f t="shared" si="69"/>
        <v>0</v>
      </c>
      <c r="J68" s="196">
        <f t="shared" si="69"/>
        <v>0</v>
      </c>
      <c r="K68" s="196">
        <f t="shared" si="69"/>
        <v>0</v>
      </c>
      <c r="L68" s="196">
        <f t="shared" si="69"/>
        <v>0</v>
      </c>
      <c r="M68" s="196">
        <f t="shared" si="69"/>
        <v>0</v>
      </c>
      <c r="N68" s="196">
        <f t="shared" si="69"/>
        <v>0</v>
      </c>
      <c r="O68" s="196">
        <f t="shared" si="69"/>
        <v>0</v>
      </c>
      <c r="P68" s="196">
        <f t="shared" si="69"/>
        <v>0</v>
      </c>
      <c r="Q68" s="196">
        <f t="shared" si="69"/>
        <v>0</v>
      </c>
      <c r="R68" s="196">
        <f t="shared" si="69"/>
        <v>0</v>
      </c>
      <c r="S68" s="196">
        <f t="shared" si="69"/>
        <v>0</v>
      </c>
      <c r="T68" s="196">
        <f t="shared" si="69"/>
        <v>0</v>
      </c>
      <c r="U68" s="196">
        <f t="shared" si="69"/>
        <v>0</v>
      </c>
      <c r="V68" s="196">
        <f t="shared" si="69"/>
        <v>0</v>
      </c>
      <c r="W68" s="196">
        <f t="shared" si="69"/>
        <v>0</v>
      </c>
      <c r="X68" s="196">
        <f t="shared" si="69"/>
        <v>0</v>
      </c>
      <c r="Y68" s="196">
        <f t="shared" si="69"/>
        <v>0</v>
      </c>
      <c r="Z68" s="196">
        <f t="shared" si="69"/>
        <v>0</v>
      </c>
      <c r="AA68" s="196">
        <f t="shared" si="69"/>
        <v>0</v>
      </c>
      <c r="AB68" s="196">
        <f t="shared" si="69"/>
        <v>0</v>
      </c>
      <c r="AC68" s="196">
        <f t="shared" si="69"/>
        <v>43125.456518712061</v>
      </c>
      <c r="AD68" s="196">
        <f t="shared" si="69"/>
        <v>32821.692913715196</v>
      </c>
      <c r="AE68" s="196">
        <f t="shared" si="69"/>
        <v>0</v>
      </c>
      <c r="AF68" s="196">
        <f t="shared" si="69"/>
        <v>0</v>
      </c>
      <c r="AG68" s="196">
        <f t="shared" si="69"/>
        <v>0</v>
      </c>
      <c r="AH68" s="196">
        <f t="shared" si="69"/>
        <v>0</v>
      </c>
      <c r="AI68" s="196">
        <f t="shared" si="69"/>
        <v>0</v>
      </c>
      <c r="AJ68" s="196">
        <f t="shared" si="69"/>
        <v>0</v>
      </c>
      <c r="AK68" s="196">
        <f t="shared" si="69"/>
        <v>0</v>
      </c>
      <c r="AL68" s="196">
        <f t="shared" si="69"/>
        <v>0</v>
      </c>
      <c r="AM68" s="196">
        <f t="shared" si="69"/>
        <v>0</v>
      </c>
      <c r="AN68" s="196">
        <f t="shared" si="69"/>
        <v>0</v>
      </c>
      <c r="AO68" s="196">
        <f t="shared" si="69"/>
        <v>0</v>
      </c>
      <c r="AP68" s="196">
        <f t="shared" si="69"/>
        <v>0</v>
      </c>
      <c r="AQ68" s="196">
        <f t="shared" si="69"/>
        <v>0</v>
      </c>
      <c r="AR68" s="196">
        <f t="shared" si="69"/>
        <v>0</v>
      </c>
      <c r="AS68" s="196">
        <f t="shared" si="69"/>
        <v>0</v>
      </c>
      <c r="AT68" s="196">
        <f t="shared" si="69"/>
        <v>0</v>
      </c>
      <c r="AU68" s="196">
        <f t="shared" si="69"/>
        <v>0</v>
      </c>
      <c r="AV68" s="196">
        <f t="shared" si="69"/>
        <v>0</v>
      </c>
      <c r="AW68" s="196">
        <f t="shared" si="69"/>
        <v>0</v>
      </c>
      <c r="AX68" s="196">
        <f t="shared" si="69"/>
        <v>0</v>
      </c>
      <c r="AY68" s="196">
        <f t="shared" si="69"/>
        <v>0</v>
      </c>
      <c r="AZ68" s="196">
        <f t="shared" si="69"/>
        <v>0</v>
      </c>
      <c r="BA68" s="196">
        <f t="shared" si="69"/>
        <v>0</v>
      </c>
      <c r="BB68" s="196">
        <f t="shared" si="69"/>
        <v>0</v>
      </c>
      <c r="BC68" s="196">
        <f t="shared" si="69"/>
        <v>0</v>
      </c>
      <c r="BD68" s="196">
        <f t="shared" si="69"/>
        <v>0</v>
      </c>
      <c r="BE68" s="196">
        <f t="shared" si="69"/>
        <v>0</v>
      </c>
      <c r="BF68" s="196">
        <f t="shared" si="69"/>
        <v>0</v>
      </c>
      <c r="BG68" s="196">
        <f t="shared" si="69"/>
        <v>0</v>
      </c>
      <c r="BH68" s="196">
        <f t="shared" si="69"/>
        <v>0</v>
      </c>
      <c r="BI68" s="196">
        <f t="shared" si="69"/>
        <v>0</v>
      </c>
      <c r="BJ68" s="196">
        <f t="shared" si="69"/>
        <v>0</v>
      </c>
      <c r="BK68" s="196">
        <f t="shared" si="69"/>
        <v>0</v>
      </c>
      <c r="BL68" s="196">
        <f t="shared" si="69"/>
        <v>0</v>
      </c>
      <c r="BM68" s="196">
        <f t="shared" si="69"/>
        <v>0</v>
      </c>
      <c r="BN68" s="196">
        <f t="shared" si="69"/>
        <v>0</v>
      </c>
      <c r="BO68" s="196">
        <f t="shared" si="69"/>
        <v>0</v>
      </c>
      <c r="BP68" s="196">
        <f t="shared" si="69"/>
        <v>0</v>
      </c>
      <c r="BQ68" s="196">
        <f t="shared" si="69"/>
        <v>0</v>
      </c>
      <c r="BR68" s="196">
        <f t="shared" ref="BR68:DT68" si="70">IF(BR73&gt;0,BR73,0)-BR65</f>
        <v>0</v>
      </c>
      <c r="BS68" s="196">
        <f t="shared" si="70"/>
        <v>0</v>
      </c>
      <c r="BT68" s="196">
        <f t="shared" si="70"/>
        <v>0</v>
      </c>
      <c r="BU68" s="196">
        <f t="shared" si="70"/>
        <v>0</v>
      </c>
      <c r="BV68" s="196">
        <f t="shared" si="70"/>
        <v>0</v>
      </c>
      <c r="BW68" s="196">
        <f t="shared" si="70"/>
        <v>0</v>
      </c>
      <c r="BX68" s="196">
        <f t="shared" si="70"/>
        <v>0</v>
      </c>
      <c r="BY68" s="196">
        <f t="shared" si="70"/>
        <v>0</v>
      </c>
      <c r="BZ68" s="196">
        <f t="shared" si="70"/>
        <v>0</v>
      </c>
      <c r="CA68" s="196">
        <f t="shared" si="70"/>
        <v>0</v>
      </c>
      <c r="CB68" s="196">
        <f t="shared" si="70"/>
        <v>0</v>
      </c>
      <c r="CC68" s="196">
        <f t="shared" si="70"/>
        <v>0</v>
      </c>
      <c r="CD68" s="196">
        <f t="shared" si="70"/>
        <v>0</v>
      </c>
      <c r="CE68" s="196">
        <f t="shared" si="70"/>
        <v>0</v>
      </c>
      <c r="CF68" s="196">
        <f t="shared" si="70"/>
        <v>0</v>
      </c>
      <c r="CG68" s="196">
        <f t="shared" si="70"/>
        <v>0</v>
      </c>
      <c r="CH68" s="196">
        <f t="shared" si="70"/>
        <v>0</v>
      </c>
      <c r="CI68" s="196">
        <f t="shared" si="70"/>
        <v>0</v>
      </c>
      <c r="CJ68" s="196">
        <f t="shared" si="70"/>
        <v>0</v>
      </c>
      <c r="CK68" s="196">
        <f t="shared" si="70"/>
        <v>0</v>
      </c>
      <c r="CL68" s="196">
        <f t="shared" si="70"/>
        <v>0</v>
      </c>
      <c r="CM68" s="196">
        <f t="shared" si="70"/>
        <v>0</v>
      </c>
      <c r="CN68" s="196">
        <f t="shared" si="70"/>
        <v>0</v>
      </c>
      <c r="CO68" s="196">
        <f t="shared" si="70"/>
        <v>0</v>
      </c>
      <c r="CP68" s="196">
        <f t="shared" si="70"/>
        <v>0</v>
      </c>
      <c r="CQ68" s="196">
        <f t="shared" si="70"/>
        <v>0</v>
      </c>
      <c r="CR68" s="196">
        <f t="shared" si="70"/>
        <v>0</v>
      </c>
      <c r="CS68" s="196">
        <f t="shared" si="70"/>
        <v>0</v>
      </c>
      <c r="CT68" s="196">
        <f t="shared" si="70"/>
        <v>0</v>
      </c>
      <c r="CU68" s="196">
        <f t="shared" si="70"/>
        <v>0</v>
      </c>
      <c r="CV68" s="196">
        <f t="shared" si="70"/>
        <v>0</v>
      </c>
      <c r="CW68" s="196">
        <f t="shared" si="70"/>
        <v>0</v>
      </c>
      <c r="CX68" s="196">
        <f t="shared" si="70"/>
        <v>0</v>
      </c>
      <c r="CY68" s="196">
        <f t="shared" si="70"/>
        <v>0</v>
      </c>
      <c r="CZ68" s="196">
        <f t="shared" si="70"/>
        <v>0</v>
      </c>
      <c r="DA68" s="196">
        <f t="shared" si="70"/>
        <v>0</v>
      </c>
      <c r="DB68" s="196">
        <f t="shared" si="70"/>
        <v>0</v>
      </c>
      <c r="DC68" s="196">
        <f t="shared" si="70"/>
        <v>0</v>
      </c>
      <c r="DD68" s="196">
        <f t="shared" si="70"/>
        <v>0</v>
      </c>
      <c r="DE68" s="196">
        <f t="shared" si="70"/>
        <v>0</v>
      </c>
      <c r="DF68" s="196">
        <f t="shared" si="70"/>
        <v>0</v>
      </c>
      <c r="DG68" s="196">
        <f t="shared" si="70"/>
        <v>0</v>
      </c>
      <c r="DH68" s="196">
        <f t="shared" si="70"/>
        <v>0</v>
      </c>
      <c r="DI68" s="196">
        <f t="shared" si="70"/>
        <v>0</v>
      </c>
      <c r="DJ68" s="196">
        <f t="shared" si="70"/>
        <v>0</v>
      </c>
      <c r="DK68" s="196">
        <f t="shared" si="70"/>
        <v>0</v>
      </c>
      <c r="DL68" s="196">
        <f t="shared" si="70"/>
        <v>0</v>
      </c>
      <c r="DM68" s="196">
        <f t="shared" si="70"/>
        <v>0</v>
      </c>
      <c r="DN68" s="196">
        <f t="shared" si="70"/>
        <v>0</v>
      </c>
      <c r="DO68" s="196">
        <f t="shared" si="70"/>
        <v>0</v>
      </c>
      <c r="DP68" s="196">
        <f t="shared" si="70"/>
        <v>0</v>
      </c>
      <c r="DQ68" s="196">
        <f t="shared" si="70"/>
        <v>0</v>
      </c>
      <c r="DR68" s="196">
        <f t="shared" si="70"/>
        <v>0</v>
      </c>
      <c r="DS68" s="196">
        <f t="shared" si="70"/>
        <v>0</v>
      </c>
      <c r="DT68" s="196">
        <f t="shared" si="70"/>
        <v>0</v>
      </c>
    </row>
    <row r="69" spans="2:124" hidden="1" outlineLevel="1">
      <c r="F69" s="196"/>
    </row>
    <row r="70" spans="2:124" hidden="1" outlineLevel="1">
      <c r="B70" s="23" t="s">
        <v>91</v>
      </c>
      <c r="F70" s="196"/>
    </row>
    <row r="71" spans="2:124" hidden="1" outlineLevel="1">
      <c r="B71" s="329" t="s">
        <v>92</v>
      </c>
      <c r="C71" s="329"/>
      <c r="D71" s="329"/>
      <c r="E71" s="329"/>
      <c r="F71" s="330">
        <f t="shared" ref="F71:P71" si="71">IF(F73&gt;0,0,F73)</f>
        <v>0</v>
      </c>
      <c r="G71" s="330">
        <f t="shared" si="71"/>
        <v>0</v>
      </c>
      <c r="H71" s="330">
        <f t="shared" si="71"/>
        <v>-96370.650173515955</v>
      </c>
      <c r="I71" s="330">
        <f t="shared" si="71"/>
        <v>-43033.872466930647</v>
      </c>
      <c r="J71" s="330">
        <f t="shared" si="71"/>
        <v>-20779.45338521144</v>
      </c>
      <c r="K71" s="330">
        <f t="shared" si="71"/>
        <v>-30724.08546256883</v>
      </c>
      <c r="L71" s="330">
        <f t="shared" si="71"/>
        <v>-46744.500722544413</v>
      </c>
      <c r="M71" s="330">
        <f t="shared" si="71"/>
        <v>-20180.353081714682</v>
      </c>
      <c r="N71" s="330">
        <f t="shared" si="71"/>
        <v>-34332.392176998183</v>
      </c>
      <c r="O71" s="330">
        <f t="shared" si="71"/>
        <v>-31350.278184266426</v>
      </c>
      <c r="P71" s="330">
        <f t="shared" si="71"/>
        <v>-35912.928987070147</v>
      </c>
      <c r="Q71" s="330">
        <f>IF(Q73&gt;0,0,Q73)</f>
        <v>-64401.966998952106</v>
      </c>
      <c r="R71" s="330">
        <f t="shared" ref="R71:CC71" si="72">IF(R73&gt;0,0,R73)</f>
        <v>-68371.694542957586</v>
      </c>
      <c r="S71" s="330">
        <f t="shared" si="72"/>
        <v>-29087.46607163288</v>
      </c>
      <c r="T71" s="330">
        <f t="shared" si="72"/>
        <v>-51040.481908451271</v>
      </c>
      <c r="U71" s="330">
        <f t="shared" si="72"/>
        <v>-59989.986923567136</v>
      </c>
      <c r="V71" s="330">
        <f t="shared" si="72"/>
        <v>-23895.982311498577</v>
      </c>
      <c r="W71" s="330">
        <f t="shared" si="72"/>
        <v>-57350.292442196791</v>
      </c>
      <c r="X71" s="330">
        <f t="shared" si="72"/>
        <v>-54612.186431169037</v>
      </c>
      <c r="Y71" s="330">
        <f t="shared" si="72"/>
        <v>-30115.112945657609</v>
      </c>
      <c r="Z71" s="330">
        <f t="shared" si="72"/>
        <v>-58655.864360387044</v>
      </c>
      <c r="AA71" s="330">
        <f t="shared" si="72"/>
        <v>-49253.354959370139</v>
      </c>
      <c r="AB71" s="330">
        <f t="shared" si="72"/>
        <v>-49708.32050896404</v>
      </c>
      <c r="AC71" s="330">
        <f t="shared" si="72"/>
        <v>0</v>
      </c>
      <c r="AD71" s="330">
        <f t="shared" si="72"/>
        <v>0</v>
      </c>
      <c r="AE71" s="330">
        <f t="shared" si="72"/>
        <v>-9850.6558501319123</v>
      </c>
      <c r="AF71" s="330">
        <f t="shared" si="72"/>
        <v>-9909.4904086333154</v>
      </c>
      <c r="AG71" s="330">
        <f t="shared" si="72"/>
        <v>-9968.9133127195601</v>
      </c>
      <c r="AH71" s="330">
        <f t="shared" si="72"/>
        <v>-10028.930445846818</v>
      </c>
      <c r="AI71" s="330">
        <f t="shared" si="72"/>
        <v>-10089.547750305228</v>
      </c>
      <c r="AJ71" s="330">
        <f t="shared" si="72"/>
        <v>-10150.7712278084</v>
      </c>
      <c r="AK71" s="330">
        <f t="shared" si="72"/>
        <v>-10212.606940086382</v>
      </c>
      <c r="AL71" s="330">
        <f t="shared" si="72"/>
        <v>-10275.061009487312</v>
      </c>
      <c r="AM71" s="330">
        <f t="shared" si="72"/>
        <v>-10338.1396195821</v>
      </c>
      <c r="AN71" s="330">
        <f t="shared" si="72"/>
        <v>-10401.849015777978</v>
      </c>
      <c r="AO71" s="330">
        <f t="shared" si="72"/>
        <v>-7849.9106619358145</v>
      </c>
      <c r="AP71" s="330">
        <f t="shared" si="72"/>
        <v>-9989.1525185551327</v>
      </c>
      <c r="AQ71" s="330">
        <f t="shared" si="72"/>
        <v>-10089.044043740636</v>
      </c>
      <c r="AR71" s="330">
        <f t="shared" si="72"/>
        <v>-10189.934484178113</v>
      </c>
      <c r="AS71" s="330">
        <f t="shared" si="72"/>
        <v>-10291.833829019892</v>
      </c>
      <c r="AT71" s="330">
        <f t="shared" si="72"/>
        <v>-10394.752167310038</v>
      </c>
      <c r="AU71" s="330">
        <f t="shared" si="72"/>
        <v>-10498.699688983215</v>
      </c>
      <c r="AV71" s="330">
        <f t="shared" si="72"/>
        <v>-10603.686685873054</v>
      </c>
      <c r="AW71" s="330">
        <f t="shared" si="72"/>
        <v>-10709.723552731815</v>
      </c>
      <c r="AX71" s="330">
        <f t="shared" si="72"/>
        <v>-10816.820788259061</v>
      </c>
      <c r="AY71" s="330">
        <f t="shared" si="72"/>
        <v>-10924.988996141543</v>
      </c>
      <c r="AZ71" s="330">
        <f t="shared" si="72"/>
        <v>-11034.238886103001</v>
      </c>
      <c r="BA71" s="330">
        <f t="shared" si="72"/>
        <v>-11144.58127496405</v>
      </c>
      <c r="BB71" s="330">
        <f t="shared" si="72"/>
        <v>-11256.027087713621</v>
      </c>
      <c r="BC71" s="330">
        <f t="shared" si="72"/>
        <v>-11368.587358590888</v>
      </c>
      <c r="BD71" s="330">
        <f t="shared" si="72"/>
        <v>-11482.273232176743</v>
      </c>
      <c r="BE71" s="330">
        <f t="shared" si="72"/>
        <v>-11597.095964498607</v>
      </c>
      <c r="BF71" s="330">
        <f t="shared" si="72"/>
        <v>-11713.066924143543</v>
      </c>
      <c r="BG71" s="330">
        <f t="shared" si="72"/>
        <v>-11830.197593384913</v>
      </c>
      <c r="BH71" s="330">
        <f t="shared" si="72"/>
        <v>-11948.499569318832</v>
      </c>
      <c r="BI71" s="330">
        <f t="shared" si="72"/>
        <v>-12067.984565012102</v>
      </c>
      <c r="BJ71" s="330">
        <f t="shared" si="72"/>
        <v>-12188.664410662055</v>
      </c>
      <c r="BK71" s="330">
        <f t="shared" si="72"/>
        <v>-12310.55105476865</v>
      </c>
      <c r="BL71" s="330">
        <f t="shared" si="72"/>
        <v>-12433.656565316338</v>
      </c>
      <c r="BM71" s="330">
        <f t="shared" si="72"/>
        <v>-12557.993130969666</v>
      </c>
      <c r="BN71" s="330">
        <f t="shared" si="72"/>
        <v>-12683.573062279364</v>
      </c>
      <c r="BO71" s="330">
        <f t="shared" si="72"/>
        <v>-12810.408792902173</v>
      </c>
      <c r="BP71" s="330">
        <f t="shared" si="72"/>
        <v>-12938.512880831018</v>
      </c>
      <c r="BQ71" s="330">
        <f t="shared" si="72"/>
        <v>-13067.898009639397</v>
      </c>
      <c r="BR71" s="330">
        <f t="shared" si="72"/>
        <v>-13198.576989735731</v>
      </c>
      <c r="BS71" s="330">
        <f t="shared" si="72"/>
        <v>-13330.56275963318</v>
      </c>
      <c r="BT71" s="330">
        <f t="shared" si="72"/>
        <v>-13463.868387229493</v>
      </c>
      <c r="BU71" s="330">
        <f t="shared" si="72"/>
        <v>-13598.507071101772</v>
      </c>
      <c r="BV71" s="330">
        <f t="shared" si="72"/>
        <v>-13734.492141812767</v>
      </c>
      <c r="BW71" s="330">
        <f t="shared" si="72"/>
        <v>-13871.837063230898</v>
      </c>
      <c r="BX71" s="330">
        <f t="shared" si="72"/>
        <v>-14010.55543386333</v>
      </c>
      <c r="BY71" s="330">
        <f t="shared" si="72"/>
        <v>-14150.660988201893</v>
      </c>
      <c r="BZ71" s="330">
        <f t="shared" si="72"/>
        <v>-14292.167598083932</v>
      </c>
      <c r="CA71" s="330">
        <f t="shared" si="72"/>
        <v>-14435.089274064812</v>
      </c>
      <c r="CB71" s="330">
        <f t="shared" si="72"/>
        <v>-14579.440166805318</v>
      </c>
      <c r="CC71" s="330">
        <f t="shared" si="72"/>
        <v>-14725.234568473345</v>
      </c>
      <c r="CD71" s="330">
        <f t="shared" ref="CD71:DT71" si="73">IF(CD73&gt;0,0,CD73)</f>
        <v>-14872.486914158093</v>
      </c>
      <c r="CE71" s="330">
        <f t="shared" si="73"/>
        <v>-15021.211783299739</v>
      </c>
      <c r="CF71" s="330">
        <f t="shared" si="73"/>
        <v>-15171.423901132795</v>
      </c>
      <c r="CG71" s="330">
        <f t="shared" si="73"/>
        <v>-15323.138140144092</v>
      </c>
      <c r="CH71" s="330">
        <f t="shared" si="73"/>
        <v>-15476.369521545534</v>
      </c>
      <c r="CI71" s="330">
        <f t="shared" si="73"/>
        <v>-15631.13321676102</v>
      </c>
      <c r="CJ71" s="330">
        <f t="shared" si="73"/>
        <v>-15787.444548928543</v>
      </c>
      <c r="CK71" s="330">
        <f t="shared" si="73"/>
        <v>-15945.318994417761</v>
      </c>
      <c r="CL71" s="330">
        <f t="shared" si="73"/>
        <v>-16104.772184362017</v>
      </c>
      <c r="CM71" s="330">
        <f t="shared" si="73"/>
        <v>-16265.819906205739</v>
      </c>
      <c r="CN71" s="330">
        <f t="shared" si="73"/>
        <v>-16428.478105267819</v>
      </c>
      <c r="CO71" s="330">
        <f t="shared" si="73"/>
        <v>-16592.762886320495</v>
      </c>
      <c r="CP71" s="330">
        <f t="shared" si="73"/>
        <v>-16758.690515183622</v>
      </c>
      <c r="CQ71" s="330">
        <f t="shared" si="73"/>
        <v>-16926.277420335457</v>
      </c>
      <c r="CR71" s="330">
        <f t="shared" si="73"/>
        <v>-17095.540194538811</v>
      </c>
      <c r="CS71" s="330">
        <f t="shared" si="73"/>
        <v>-17266.495596484103</v>
      </c>
      <c r="CT71" s="330">
        <f t="shared" si="73"/>
        <v>-17439.160552449073</v>
      </c>
      <c r="CU71" s="330">
        <f t="shared" si="73"/>
        <v>-17613.552157973521</v>
      </c>
      <c r="CV71" s="330">
        <f t="shared" si="73"/>
        <v>-17789.687679553361</v>
      </c>
      <c r="CW71" s="330">
        <f t="shared" si="73"/>
        <v>-17967.584556348735</v>
      </c>
      <c r="CX71" s="330">
        <f t="shared" si="73"/>
        <v>-18147.260401912376</v>
      </c>
      <c r="CY71" s="330">
        <f t="shared" si="73"/>
        <v>-18328.733005931499</v>
      </c>
      <c r="CZ71" s="330">
        <f t="shared" si="73"/>
        <v>-18512.020335990601</v>
      </c>
      <c r="DA71" s="330">
        <f t="shared" si="73"/>
        <v>-18697.140539350508</v>
      </c>
      <c r="DB71" s="330">
        <f t="shared" si="73"/>
        <v>-18884.111944744171</v>
      </c>
      <c r="DC71" s="330">
        <f t="shared" si="73"/>
        <v>-19072.95306419161</v>
      </c>
      <c r="DD71" s="330">
        <f t="shared" si="73"/>
        <v>-19263.682594833463</v>
      </c>
      <c r="DE71" s="330">
        <f t="shared" si="73"/>
        <v>-19456.319420781838</v>
      </c>
      <c r="DF71" s="330">
        <f t="shared" si="73"/>
        <v>-19650.882614989547</v>
      </c>
      <c r="DG71" s="330">
        <f t="shared" si="73"/>
        <v>-19847.391441139534</v>
      </c>
      <c r="DH71" s="330">
        <f t="shared" si="73"/>
        <v>-20045.865355550824</v>
      </c>
      <c r="DI71" s="330">
        <f t="shared" si="73"/>
        <v>-20246.324009106469</v>
      </c>
      <c r="DJ71" s="330">
        <f t="shared" si="73"/>
        <v>-20448.787249197463</v>
      </c>
      <c r="DK71" s="330">
        <f t="shared" si="73"/>
        <v>-20653.275121689439</v>
      </c>
      <c r="DL71" s="330">
        <f t="shared" si="73"/>
        <v>-20859.807872906258</v>
      </c>
      <c r="DM71" s="330">
        <f t="shared" si="73"/>
        <v>-21068.405951635355</v>
      </c>
      <c r="DN71" s="330">
        <f t="shared" si="73"/>
        <v>-21279.090011151919</v>
      </c>
      <c r="DO71" s="330">
        <f t="shared" si="73"/>
        <v>-21491.880911263241</v>
      </c>
      <c r="DP71" s="330">
        <f t="shared" si="73"/>
        <v>-21706.799720375995</v>
      </c>
      <c r="DQ71" s="330">
        <f t="shared" si="73"/>
        <v>-21923.86771757988</v>
      </c>
      <c r="DR71" s="330">
        <f t="shared" si="73"/>
        <v>-22143.106394755425</v>
      </c>
      <c r="DS71" s="330">
        <f t="shared" si="73"/>
        <v>-22364.537458702813</v>
      </c>
      <c r="DT71" s="330">
        <f t="shared" si="73"/>
        <v>-22588.18283328996</v>
      </c>
    </row>
    <row r="72" spans="2:124" hidden="1" outlineLevel="1">
      <c r="B72" s="329" t="s">
        <v>93</v>
      </c>
      <c r="C72" s="329"/>
      <c r="D72" s="329"/>
      <c r="E72" s="329"/>
      <c r="F72" s="330">
        <f t="shared" ref="F72:BQ72" si="74">IF(F75=0,0,IF(F73&gt;F75,F75,IF(F73&gt;0,F73,0)))</f>
        <v>0</v>
      </c>
      <c r="G72" s="330">
        <f t="shared" si="74"/>
        <v>0</v>
      </c>
      <c r="H72" s="330">
        <f t="shared" si="74"/>
        <v>0</v>
      </c>
      <c r="I72" s="330">
        <f t="shared" si="74"/>
        <v>0</v>
      </c>
      <c r="J72" s="330">
        <f t="shared" si="74"/>
        <v>0</v>
      </c>
      <c r="K72" s="330">
        <f t="shared" si="74"/>
        <v>0</v>
      </c>
      <c r="L72" s="330">
        <f t="shared" si="74"/>
        <v>0</v>
      </c>
      <c r="M72" s="330">
        <f t="shared" si="74"/>
        <v>0</v>
      </c>
      <c r="N72" s="330">
        <f t="shared" si="74"/>
        <v>0</v>
      </c>
      <c r="O72" s="330">
        <f t="shared" si="74"/>
        <v>0</v>
      </c>
      <c r="P72" s="330">
        <f t="shared" si="74"/>
        <v>0</v>
      </c>
      <c r="Q72" s="330">
        <f t="shared" si="74"/>
        <v>0</v>
      </c>
      <c r="R72" s="330">
        <f t="shared" si="74"/>
        <v>0</v>
      </c>
      <c r="S72" s="330">
        <f t="shared" si="74"/>
        <v>0</v>
      </c>
      <c r="T72" s="330">
        <f t="shared" si="74"/>
        <v>0</v>
      </c>
      <c r="U72" s="330">
        <f t="shared" si="74"/>
        <v>0</v>
      </c>
      <c r="V72" s="330">
        <f t="shared" si="74"/>
        <v>0</v>
      </c>
      <c r="W72" s="330">
        <f t="shared" si="74"/>
        <v>0</v>
      </c>
      <c r="X72" s="330">
        <f t="shared" si="74"/>
        <v>0</v>
      </c>
      <c r="Y72" s="330">
        <f t="shared" si="74"/>
        <v>0</v>
      </c>
      <c r="Z72" s="330">
        <f t="shared" si="74"/>
        <v>0</v>
      </c>
      <c r="AA72" s="330">
        <f t="shared" si="74"/>
        <v>0</v>
      </c>
      <c r="AB72" s="330">
        <f t="shared" si="74"/>
        <v>0</v>
      </c>
      <c r="AC72" s="330">
        <f t="shared" si="74"/>
        <v>43125.456518712061</v>
      </c>
      <c r="AD72" s="330">
        <f t="shared" si="74"/>
        <v>32821.692913715196</v>
      </c>
      <c r="AE72" s="330">
        <f t="shared" si="74"/>
        <v>0</v>
      </c>
      <c r="AF72" s="330">
        <f t="shared" si="74"/>
        <v>0</v>
      </c>
      <c r="AG72" s="330">
        <f t="shared" si="74"/>
        <v>0</v>
      </c>
      <c r="AH72" s="330">
        <f t="shared" si="74"/>
        <v>0</v>
      </c>
      <c r="AI72" s="330">
        <f t="shared" si="74"/>
        <v>0</v>
      </c>
      <c r="AJ72" s="330">
        <f t="shared" si="74"/>
        <v>0</v>
      </c>
      <c r="AK72" s="330">
        <f t="shared" si="74"/>
        <v>0</v>
      </c>
      <c r="AL72" s="330">
        <f t="shared" si="74"/>
        <v>0</v>
      </c>
      <c r="AM72" s="330">
        <f t="shared" si="74"/>
        <v>0</v>
      </c>
      <c r="AN72" s="330">
        <f t="shared" si="74"/>
        <v>0</v>
      </c>
      <c r="AO72" s="330">
        <f t="shared" si="74"/>
        <v>0</v>
      </c>
      <c r="AP72" s="330">
        <f t="shared" si="74"/>
        <v>0</v>
      </c>
      <c r="AQ72" s="330">
        <f t="shared" si="74"/>
        <v>0</v>
      </c>
      <c r="AR72" s="330">
        <f t="shared" si="74"/>
        <v>0</v>
      </c>
      <c r="AS72" s="330">
        <f t="shared" si="74"/>
        <v>0</v>
      </c>
      <c r="AT72" s="330">
        <f t="shared" si="74"/>
        <v>0</v>
      </c>
      <c r="AU72" s="330">
        <f t="shared" si="74"/>
        <v>0</v>
      </c>
      <c r="AV72" s="330">
        <f t="shared" si="74"/>
        <v>0</v>
      </c>
      <c r="AW72" s="330">
        <f t="shared" si="74"/>
        <v>0</v>
      </c>
      <c r="AX72" s="330">
        <f t="shared" si="74"/>
        <v>0</v>
      </c>
      <c r="AY72" s="330">
        <f t="shared" si="74"/>
        <v>0</v>
      </c>
      <c r="AZ72" s="330">
        <f t="shared" si="74"/>
        <v>0</v>
      </c>
      <c r="BA72" s="330">
        <f t="shared" si="74"/>
        <v>0</v>
      </c>
      <c r="BB72" s="330">
        <f t="shared" si="74"/>
        <v>0</v>
      </c>
      <c r="BC72" s="330">
        <f t="shared" si="74"/>
        <v>0</v>
      </c>
      <c r="BD72" s="330">
        <f t="shared" si="74"/>
        <v>0</v>
      </c>
      <c r="BE72" s="330">
        <f t="shared" si="74"/>
        <v>0</v>
      </c>
      <c r="BF72" s="330">
        <f t="shared" si="74"/>
        <v>0</v>
      </c>
      <c r="BG72" s="330">
        <f t="shared" si="74"/>
        <v>0</v>
      </c>
      <c r="BH72" s="330">
        <f t="shared" si="74"/>
        <v>0</v>
      </c>
      <c r="BI72" s="330">
        <f t="shared" si="74"/>
        <v>0</v>
      </c>
      <c r="BJ72" s="330">
        <f t="shared" si="74"/>
        <v>0</v>
      </c>
      <c r="BK72" s="330">
        <f t="shared" si="74"/>
        <v>0</v>
      </c>
      <c r="BL72" s="330">
        <f t="shared" si="74"/>
        <v>0</v>
      </c>
      <c r="BM72" s="330">
        <f t="shared" si="74"/>
        <v>0</v>
      </c>
      <c r="BN72" s="330">
        <f t="shared" si="74"/>
        <v>0</v>
      </c>
      <c r="BO72" s="330">
        <f t="shared" si="74"/>
        <v>0</v>
      </c>
      <c r="BP72" s="330">
        <f t="shared" si="74"/>
        <v>0</v>
      </c>
      <c r="BQ72" s="330">
        <f t="shared" si="74"/>
        <v>0</v>
      </c>
      <c r="BR72" s="330">
        <f t="shared" ref="BR72:CW72" si="75">IF(BR75=0,0,IF(BR73&gt;BR75,BR75,IF(BR73&gt;0,BR73,0)))</f>
        <v>0</v>
      </c>
      <c r="BS72" s="330">
        <f t="shared" si="75"/>
        <v>0</v>
      </c>
      <c r="BT72" s="330">
        <f t="shared" si="75"/>
        <v>0</v>
      </c>
      <c r="BU72" s="330">
        <f t="shared" si="75"/>
        <v>0</v>
      </c>
      <c r="BV72" s="330">
        <f t="shared" si="75"/>
        <v>0</v>
      </c>
      <c r="BW72" s="330">
        <f t="shared" si="75"/>
        <v>0</v>
      </c>
      <c r="BX72" s="330">
        <f t="shared" si="75"/>
        <v>0</v>
      </c>
      <c r="BY72" s="330">
        <f t="shared" si="75"/>
        <v>0</v>
      </c>
      <c r="BZ72" s="330">
        <f t="shared" si="75"/>
        <v>0</v>
      </c>
      <c r="CA72" s="330">
        <f t="shared" si="75"/>
        <v>0</v>
      </c>
      <c r="CB72" s="330">
        <f t="shared" si="75"/>
        <v>0</v>
      </c>
      <c r="CC72" s="330">
        <f t="shared" si="75"/>
        <v>0</v>
      </c>
      <c r="CD72" s="330">
        <f t="shared" si="75"/>
        <v>0</v>
      </c>
      <c r="CE72" s="330">
        <f t="shared" si="75"/>
        <v>0</v>
      </c>
      <c r="CF72" s="330">
        <f t="shared" si="75"/>
        <v>0</v>
      </c>
      <c r="CG72" s="330">
        <f t="shared" si="75"/>
        <v>0</v>
      </c>
      <c r="CH72" s="330">
        <f t="shared" si="75"/>
        <v>0</v>
      </c>
      <c r="CI72" s="330">
        <f t="shared" si="75"/>
        <v>0</v>
      </c>
      <c r="CJ72" s="330">
        <f t="shared" si="75"/>
        <v>0</v>
      </c>
      <c r="CK72" s="330">
        <f t="shared" si="75"/>
        <v>0</v>
      </c>
      <c r="CL72" s="330">
        <f t="shared" si="75"/>
        <v>0</v>
      </c>
      <c r="CM72" s="330">
        <f t="shared" si="75"/>
        <v>0</v>
      </c>
      <c r="CN72" s="330">
        <f t="shared" si="75"/>
        <v>0</v>
      </c>
      <c r="CO72" s="330">
        <f t="shared" si="75"/>
        <v>0</v>
      </c>
      <c r="CP72" s="330">
        <f t="shared" si="75"/>
        <v>0</v>
      </c>
      <c r="CQ72" s="330">
        <f t="shared" si="75"/>
        <v>0</v>
      </c>
      <c r="CR72" s="330">
        <f t="shared" si="75"/>
        <v>0</v>
      </c>
      <c r="CS72" s="330">
        <f t="shared" si="75"/>
        <v>0</v>
      </c>
      <c r="CT72" s="330">
        <f t="shared" si="75"/>
        <v>0</v>
      </c>
      <c r="CU72" s="330">
        <f t="shared" si="75"/>
        <v>0</v>
      </c>
      <c r="CV72" s="330">
        <f t="shared" si="75"/>
        <v>0</v>
      </c>
      <c r="CW72" s="330">
        <f t="shared" si="75"/>
        <v>0</v>
      </c>
      <c r="CX72" s="330">
        <f>IF(CX75=0,0,IF(CX73&gt;CX75,CX75,IF(CX73&gt;0,CX73,0)))</f>
        <v>0</v>
      </c>
      <c r="CY72" s="330">
        <f t="shared" ref="CY72:DT72" si="76">IF(CY75=0,0,IF(CY73&gt;CY75,CY75,IF(CY73&gt;0,CY73,0)))</f>
        <v>0</v>
      </c>
      <c r="CZ72" s="330">
        <f t="shared" si="76"/>
        <v>0</v>
      </c>
      <c r="DA72" s="330">
        <f t="shared" si="76"/>
        <v>0</v>
      </c>
      <c r="DB72" s="330">
        <f t="shared" si="76"/>
        <v>0</v>
      </c>
      <c r="DC72" s="330">
        <f t="shared" si="76"/>
        <v>0</v>
      </c>
      <c r="DD72" s="330">
        <f t="shared" si="76"/>
        <v>0</v>
      </c>
      <c r="DE72" s="330">
        <f t="shared" si="76"/>
        <v>0</v>
      </c>
      <c r="DF72" s="330">
        <f t="shared" si="76"/>
        <v>0</v>
      </c>
      <c r="DG72" s="330">
        <f t="shared" si="76"/>
        <v>0</v>
      </c>
      <c r="DH72" s="330">
        <f t="shared" si="76"/>
        <v>0</v>
      </c>
      <c r="DI72" s="330">
        <f t="shared" si="76"/>
        <v>0</v>
      </c>
      <c r="DJ72" s="330">
        <f t="shared" si="76"/>
        <v>0</v>
      </c>
      <c r="DK72" s="330">
        <f t="shared" si="76"/>
        <v>0</v>
      </c>
      <c r="DL72" s="330">
        <f t="shared" si="76"/>
        <v>0</v>
      </c>
      <c r="DM72" s="330">
        <f t="shared" si="76"/>
        <v>0</v>
      </c>
      <c r="DN72" s="330">
        <f t="shared" si="76"/>
        <v>0</v>
      </c>
      <c r="DO72" s="330">
        <f t="shared" si="76"/>
        <v>0</v>
      </c>
      <c r="DP72" s="330">
        <f t="shared" si="76"/>
        <v>0</v>
      </c>
      <c r="DQ72" s="330">
        <f t="shared" si="76"/>
        <v>0</v>
      </c>
      <c r="DR72" s="330">
        <f t="shared" si="76"/>
        <v>0</v>
      </c>
      <c r="DS72" s="330">
        <f t="shared" si="76"/>
        <v>0</v>
      </c>
      <c r="DT72" s="330">
        <f t="shared" si="76"/>
        <v>0</v>
      </c>
    </row>
    <row r="73" spans="2:124" hidden="1" outlineLevel="1">
      <c r="B73" s="331" t="s">
        <v>94</v>
      </c>
      <c r="C73" s="331"/>
      <c r="D73" s="331"/>
      <c r="E73" s="331"/>
      <c r="F73" s="332">
        <f t="shared" ref="F73:BQ73" si="77">F76+F74</f>
        <v>0</v>
      </c>
      <c r="G73" s="332">
        <f t="shared" si="77"/>
        <v>0</v>
      </c>
      <c r="H73" s="332">
        <f t="shared" si="77"/>
        <v>-96370.650173515955</v>
      </c>
      <c r="I73" s="332">
        <f t="shared" si="77"/>
        <v>-43033.872466930647</v>
      </c>
      <c r="J73" s="332">
        <f t="shared" si="77"/>
        <v>-20779.45338521144</v>
      </c>
      <c r="K73" s="332">
        <f t="shared" si="77"/>
        <v>-30724.08546256883</v>
      </c>
      <c r="L73" s="332">
        <f t="shared" si="77"/>
        <v>-46744.500722544413</v>
      </c>
      <c r="M73" s="332">
        <f t="shared" si="77"/>
        <v>-20180.353081714682</v>
      </c>
      <c r="N73" s="332">
        <f t="shared" si="77"/>
        <v>-34332.392176998183</v>
      </c>
      <c r="O73" s="332">
        <f t="shared" si="77"/>
        <v>-31350.278184266426</v>
      </c>
      <c r="P73" s="332">
        <f t="shared" si="77"/>
        <v>-35912.928987070147</v>
      </c>
      <c r="Q73" s="332">
        <f t="shared" si="77"/>
        <v>-64401.966998952106</v>
      </c>
      <c r="R73" s="332">
        <f t="shared" si="77"/>
        <v>-68371.694542957586</v>
      </c>
      <c r="S73" s="332">
        <f t="shared" si="77"/>
        <v>-29087.46607163288</v>
      </c>
      <c r="T73" s="332">
        <f t="shared" si="77"/>
        <v>-51040.481908451271</v>
      </c>
      <c r="U73" s="332">
        <f t="shared" si="77"/>
        <v>-59989.986923567136</v>
      </c>
      <c r="V73" s="332">
        <f t="shared" si="77"/>
        <v>-23895.982311498577</v>
      </c>
      <c r="W73" s="332">
        <f t="shared" si="77"/>
        <v>-57350.292442196791</v>
      </c>
      <c r="X73" s="332">
        <f t="shared" si="77"/>
        <v>-54612.186431169037</v>
      </c>
      <c r="Y73" s="332">
        <f t="shared" si="77"/>
        <v>-30115.112945657609</v>
      </c>
      <c r="Z73" s="332">
        <f t="shared" si="77"/>
        <v>-58655.864360387044</v>
      </c>
      <c r="AA73" s="332">
        <f t="shared" si="77"/>
        <v>-49253.354959370139</v>
      </c>
      <c r="AB73" s="332">
        <f t="shared" si="77"/>
        <v>-49708.32050896404</v>
      </c>
      <c r="AC73" s="332">
        <f t="shared" si="77"/>
        <v>43125.456518712061</v>
      </c>
      <c r="AD73" s="332">
        <f t="shared" si="77"/>
        <v>32821.692913715196</v>
      </c>
      <c r="AE73" s="332">
        <f t="shared" si="77"/>
        <v>-9850.6558501319123</v>
      </c>
      <c r="AF73" s="332">
        <f t="shared" si="77"/>
        <v>-9909.4904086333154</v>
      </c>
      <c r="AG73" s="332">
        <f t="shared" si="77"/>
        <v>-9968.9133127195601</v>
      </c>
      <c r="AH73" s="332">
        <f t="shared" si="77"/>
        <v>-10028.930445846818</v>
      </c>
      <c r="AI73" s="332">
        <f t="shared" si="77"/>
        <v>-10089.547750305228</v>
      </c>
      <c r="AJ73" s="332">
        <f t="shared" si="77"/>
        <v>-10150.7712278084</v>
      </c>
      <c r="AK73" s="332">
        <f t="shared" si="77"/>
        <v>-10212.606940086382</v>
      </c>
      <c r="AL73" s="332">
        <f t="shared" si="77"/>
        <v>-10275.061009487312</v>
      </c>
      <c r="AM73" s="332">
        <f t="shared" si="77"/>
        <v>-10338.1396195821</v>
      </c>
      <c r="AN73" s="332">
        <f t="shared" si="77"/>
        <v>-10401.849015777978</v>
      </c>
      <c r="AO73" s="332">
        <f t="shared" si="77"/>
        <v>-7849.9106619358145</v>
      </c>
      <c r="AP73" s="332">
        <f t="shared" si="77"/>
        <v>-9989.1525185551327</v>
      </c>
      <c r="AQ73" s="332">
        <f t="shared" si="77"/>
        <v>-10089.044043740636</v>
      </c>
      <c r="AR73" s="332">
        <f t="shared" si="77"/>
        <v>-10189.934484178113</v>
      </c>
      <c r="AS73" s="332">
        <f t="shared" si="77"/>
        <v>-10291.833829019892</v>
      </c>
      <c r="AT73" s="332">
        <f t="shared" si="77"/>
        <v>-10394.752167310038</v>
      </c>
      <c r="AU73" s="332">
        <f t="shared" si="77"/>
        <v>-10498.699688983215</v>
      </c>
      <c r="AV73" s="332">
        <f t="shared" si="77"/>
        <v>-10603.686685873054</v>
      </c>
      <c r="AW73" s="332">
        <f t="shared" si="77"/>
        <v>-10709.723552731815</v>
      </c>
      <c r="AX73" s="332">
        <f t="shared" si="77"/>
        <v>-10816.820788259061</v>
      </c>
      <c r="AY73" s="332">
        <f t="shared" si="77"/>
        <v>-10924.988996141543</v>
      </c>
      <c r="AZ73" s="332">
        <f t="shared" si="77"/>
        <v>-11034.238886103001</v>
      </c>
      <c r="BA73" s="332">
        <f t="shared" si="77"/>
        <v>-11144.58127496405</v>
      </c>
      <c r="BB73" s="332">
        <f t="shared" si="77"/>
        <v>-11256.027087713621</v>
      </c>
      <c r="BC73" s="332">
        <f t="shared" si="77"/>
        <v>-11368.587358590888</v>
      </c>
      <c r="BD73" s="332">
        <f t="shared" si="77"/>
        <v>-11482.273232176743</v>
      </c>
      <c r="BE73" s="332">
        <f t="shared" si="77"/>
        <v>-11597.095964498607</v>
      </c>
      <c r="BF73" s="332">
        <f t="shared" si="77"/>
        <v>-11713.066924143543</v>
      </c>
      <c r="BG73" s="332">
        <f t="shared" si="77"/>
        <v>-11830.197593384913</v>
      </c>
      <c r="BH73" s="332">
        <f t="shared" si="77"/>
        <v>-11948.499569318832</v>
      </c>
      <c r="BI73" s="332">
        <f t="shared" si="77"/>
        <v>-12067.984565012102</v>
      </c>
      <c r="BJ73" s="332">
        <f t="shared" si="77"/>
        <v>-12188.664410662055</v>
      </c>
      <c r="BK73" s="332">
        <f t="shared" si="77"/>
        <v>-12310.55105476865</v>
      </c>
      <c r="BL73" s="332">
        <f t="shared" si="77"/>
        <v>-12433.656565316338</v>
      </c>
      <c r="BM73" s="332">
        <f t="shared" si="77"/>
        <v>-12557.993130969666</v>
      </c>
      <c r="BN73" s="332">
        <f t="shared" si="77"/>
        <v>-12683.573062279364</v>
      </c>
      <c r="BO73" s="332">
        <f t="shared" si="77"/>
        <v>-12810.408792902173</v>
      </c>
      <c r="BP73" s="332">
        <f t="shared" si="77"/>
        <v>-12938.512880831018</v>
      </c>
      <c r="BQ73" s="332">
        <f t="shared" si="77"/>
        <v>-13067.898009639397</v>
      </c>
      <c r="BR73" s="332">
        <f t="shared" ref="BR73:DT73" si="78">BR76+BR74</f>
        <v>-13198.576989735731</v>
      </c>
      <c r="BS73" s="332">
        <f t="shared" si="78"/>
        <v>-13330.56275963318</v>
      </c>
      <c r="BT73" s="332">
        <f t="shared" si="78"/>
        <v>-13463.868387229493</v>
      </c>
      <c r="BU73" s="332">
        <f t="shared" si="78"/>
        <v>-13598.507071101772</v>
      </c>
      <c r="BV73" s="332">
        <f t="shared" si="78"/>
        <v>-13734.492141812767</v>
      </c>
      <c r="BW73" s="332">
        <f t="shared" si="78"/>
        <v>-13871.837063230898</v>
      </c>
      <c r="BX73" s="332">
        <f t="shared" si="78"/>
        <v>-14010.55543386333</v>
      </c>
      <c r="BY73" s="332">
        <f t="shared" si="78"/>
        <v>-14150.660988201893</v>
      </c>
      <c r="BZ73" s="332">
        <f t="shared" si="78"/>
        <v>-14292.167598083932</v>
      </c>
      <c r="CA73" s="332">
        <f t="shared" si="78"/>
        <v>-14435.089274064812</v>
      </c>
      <c r="CB73" s="332">
        <f t="shared" si="78"/>
        <v>-14579.440166805318</v>
      </c>
      <c r="CC73" s="332">
        <f t="shared" si="78"/>
        <v>-14725.234568473345</v>
      </c>
      <c r="CD73" s="332">
        <f t="shared" si="78"/>
        <v>-14872.486914158093</v>
      </c>
      <c r="CE73" s="332">
        <f t="shared" si="78"/>
        <v>-15021.211783299739</v>
      </c>
      <c r="CF73" s="332">
        <f t="shared" si="78"/>
        <v>-15171.423901132795</v>
      </c>
      <c r="CG73" s="332">
        <f t="shared" si="78"/>
        <v>-15323.138140144092</v>
      </c>
      <c r="CH73" s="332">
        <f t="shared" si="78"/>
        <v>-15476.369521545534</v>
      </c>
      <c r="CI73" s="332">
        <f t="shared" si="78"/>
        <v>-15631.13321676102</v>
      </c>
      <c r="CJ73" s="332">
        <f t="shared" si="78"/>
        <v>-15787.444548928543</v>
      </c>
      <c r="CK73" s="332">
        <f t="shared" si="78"/>
        <v>-15945.318994417761</v>
      </c>
      <c r="CL73" s="332">
        <f t="shared" si="78"/>
        <v>-16104.772184362017</v>
      </c>
      <c r="CM73" s="332">
        <f t="shared" si="78"/>
        <v>-16265.819906205739</v>
      </c>
      <c r="CN73" s="332">
        <f t="shared" si="78"/>
        <v>-16428.478105267819</v>
      </c>
      <c r="CO73" s="332">
        <f t="shared" si="78"/>
        <v>-16592.762886320495</v>
      </c>
      <c r="CP73" s="332">
        <f t="shared" si="78"/>
        <v>-16758.690515183622</v>
      </c>
      <c r="CQ73" s="332">
        <f t="shared" si="78"/>
        <v>-16926.277420335457</v>
      </c>
      <c r="CR73" s="332">
        <f t="shared" si="78"/>
        <v>-17095.540194538811</v>
      </c>
      <c r="CS73" s="332">
        <f t="shared" si="78"/>
        <v>-17266.495596484103</v>
      </c>
      <c r="CT73" s="332">
        <f t="shared" si="78"/>
        <v>-17439.160552449073</v>
      </c>
      <c r="CU73" s="332">
        <f t="shared" si="78"/>
        <v>-17613.552157973521</v>
      </c>
      <c r="CV73" s="332">
        <f t="shared" si="78"/>
        <v>-17789.687679553361</v>
      </c>
      <c r="CW73" s="332">
        <f t="shared" si="78"/>
        <v>-17967.584556348735</v>
      </c>
      <c r="CX73" s="332">
        <f t="shared" si="78"/>
        <v>-18147.260401912376</v>
      </c>
      <c r="CY73" s="332">
        <f t="shared" si="78"/>
        <v>-18328.733005931499</v>
      </c>
      <c r="CZ73" s="332">
        <f t="shared" si="78"/>
        <v>-18512.020335990601</v>
      </c>
      <c r="DA73" s="332">
        <f t="shared" si="78"/>
        <v>-18697.140539350508</v>
      </c>
      <c r="DB73" s="332">
        <f t="shared" si="78"/>
        <v>-18884.111944744171</v>
      </c>
      <c r="DC73" s="332">
        <f t="shared" si="78"/>
        <v>-19072.95306419161</v>
      </c>
      <c r="DD73" s="332">
        <f t="shared" si="78"/>
        <v>-19263.682594833463</v>
      </c>
      <c r="DE73" s="332">
        <f t="shared" si="78"/>
        <v>-19456.319420781838</v>
      </c>
      <c r="DF73" s="332">
        <f t="shared" si="78"/>
        <v>-19650.882614989547</v>
      </c>
      <c r="DG73" s="332">
        <f t="shared" si="78"/>
        <v>-19847.391441139534</v>
      </c>
      <c r="DH73" s="332">
        <f t="shared" si="78"/>
        <v>-20045.865355550824</v>
      </c>
      <c r="DI73" s="332">
        <f t="shared" si="78"/>
        <v>-20246.324009106469</v>
      </c>
      <c r="DJ73" s="332">
        <f t="shared" si="78"/>
        <v>-20448.787249197463</v>
      </c>
      <c r="DK73" s="332">
        <f t="shared" si="78"/>
        <v>-20653.275121689439</v>
      </c>
      <c r="DL73" s="332">
        <f t="shared" si="78"/>
        <v>-20859.807872906258</v>
      </c>
      <c r="DM73" s="332">
        <f t="shared" si="78"/>
        <v>-21068.405951635355</v>
      </c>
      <c r="DN73" s="332">
        <f t="shared" si="78"/>
        <v>-21279.090011151919</v>
      </c>
      <c r="DO73" s="332">
        <f t="shared" si="78"/>
        <v>-21491.880911263241</v>
      </c>
      <c r="DP73" s="332">
        <f t="shared" si="78"/>
        <v>-21706.799720375995</v>
      </c>
      <c r="DQ73" s="332">
        <f t="shared" si="78"/>
        <v>-21923.86771757988</v>
      </c>
      <c r="DR73" s="332">
        <f t="shared" si="78"/>
        <v>-22143.106394755425</v>
      </c>
      <c r="DS73" s="332">
        <f t="shared" si="78"/>
        <v>-22364.537458702813</v>
      </c>
      <c r="DT73" s="332">
        <f t="shared" si="78"/>
        <v>-22588.18283328996</v>
      </c>
    </row>
    <row r="74" spans="2:124" hidden="1" outlineLevel="1">
      <c r="B74" s="331" t="s">
        <v>95</v>
      </c>
      <c r="C74" s="331"/>
      <c r="D74" s="331"/>
      <c r="E74" s="332">
        <f>PF_SCF_1_wout_Grant!E42+PF_SCF_1_wout_Grant!E38</f>
        <v>0</v>
      </c>
      <c r="F74" s="332">
        <f>PF_SCF_1_wout_Grant!F42+PF_SCF_1_wout_Grant!F38</f>
        <v>0</v>
      </c>
      <c r="G74" s="332">
        <f>PF_SCF_1_wout_Grant!G42+PF_SCF_1_wout_Grant!G38</f>
        <v>0</v>
      </c>
      <c r="H74" s="332">
        <f>PF_SCF_1_wout_Grant!H42+PF_SCF_1_wout_Grant!H38</f>
        <v>-96370.650173515955</v>
      </c>
      <c r="I74" s="332">
        <f>PF_SCF_1_wout_Grant!I42+PF_SCF_1_wout_Grant!I38</f>
        <v>-43033.872466930647</v>
      </c>
      <c r="J74" s="332">
        <f>PF_SCF_1_wout_Grant!J42+PF_SCF_1_wout_Grant!J38</f>
        <v>-20779.45338521144</v>
      </c>
      <c r="K74" s="332">
        <f>PF_SCF_1_wout_Grant!K42+PF_SCF_1_wout_Grant!K38</f>
        <v>-30724.08546256883</v>
      </c>
      <c r="L74" s="332">
        <f>PF_SCF_1_wout_Grant!L42+PF_SCF_1_wout_Grant!L38</f>
        <v>-46744.500722544413</v>
      </c>
      <c r="M74" s="332">
        <f>PF_SCF_1_wout_Grant!M42+PF_SCF_1_wout_Grant!M38</f>
        <v>-20180.353081714682</v>
      </c>
      <c r="N74" s="332">
        <f>PF_SCF_1_wout_Grant!N42+PF_SCF_1_wout_Grant!N38</f>
        <v>-34332.392176998183</v>
      </c>
      <c r="O74" s="332">
        <f>PF_SCF_1_wout_Grant!O42+PF_SCF_1_wout_Grant!O38</f>
        <v>-31350.278184266426</v>
      </c>
      <c r="P74" s="332">
        <f>PF_SCF_1_wout_Grant!P42+PF_SCF_1_wout_Grant!P38</f>
        <v>-35912.928987070147</v>
      </c>
      <c r="Q74" s="332">
        <f>PF_SCF_1_wout_Grant!Q42+PF_SCF_1_wout_Grant!Q38</f>
        <v>-64401.966998952106</v>
      </c>
      <c r="R74" s="332">
        <f>PF_SCF_1_wout_Grant!R42+PF_SCF_1_wout_Grant!R38</f>
        <v>-68371.694542957586</v>
      </c>
      <c r="S74" s="332">
        <f>PF_SCF_1_wout_Grant!S42+PF_SCF_1_wout_Grant!S38</f>
        <v>-29087.46607163288</v>
      </c>
      <c r="T74" s="332">
        <f>PF_SCF_1_wout_Grant!T42+PF_SCF_1_wout_Grant!T38</f>
        <v>-51040.481908451271</v>
      </c>
      <c r="U74" s="332">
        <f>PF_SCF_1_wout_Grant!U42+PF_SCF_1_wout_Grant!U38</f>
        <v>-59989.986923567136</v>
      </c>
      <c r="V74" s="332">
        <f>PF_SCF_1_wout_Grant!V42+PF_SCF_1_wout_Grant!V38</f>
        <v>-23895.982311498577</v>
      </c>
      <c r="W74" s="332">
        <f>PF_SCF_1_wout_Grant!W42+PF_SCF_1_wout_Grant!W38</f>
        <v>-57350.29244219682</v>
      </c>
      <c r="X74" s="332">
        <f>PF_SCF_1_wout_Grant!X42+PF_SCF_1_wout_Grant!X38</f>
        <v>-54612.186431168993</v>
      </c>
      <c r="Y74" s="332">
        <f>PF_SCF_1_wout_Grant!Y42+PF_SCF_1_wout_Grant!Y38</f>
        <v>-30115.112945657565</v>
      </c>
      <c r="Z74" s="332">
        <f>PF_SCF_1_wout_Grant!Z42+PF_SCF_1_wout_Grant!Z38</f>
        <v>-58655.864360387</v>
      </c>
      <c r="AA74" s="332">
        <f>PF_SCF_1_wout_Grant!AA42+PF_SCF_1_wout_Grant!AA38</f>
        <v>-49253.354959370183</v>
      </c>
      <c r="AB74" s="332">
        <f>PF_SCF_1_wout_Grant!AB42+PF_SCF_1_wout_Grant!AB38</f>
        <v>-49708.320508964003</v>
      </c>
      <c r="AC74" s="332">
        <f>PF_SCF_1_wout_Grant!AC42+PF_SCF_1_wout_Grant!AC38</f>
        <v>43125.456518712097</v>
      </c>
      <c r="AD74" s="332">
        <f>PF_SCF_1_wout_Grant!AD42+PF_SCF_1_wout_Grant!AD38</f>
        <v>32821.692913715233</v>
      </c>
      <c r="AE74" s="332">
        <f>PF_SCF_1_wout_Grant!AE42+PF_SCF_1_wout_Grant!AE38</f>
        <v>-9850.6558501319632</v>
      </c>
      <c r="AF74" s="332">
        <f>PF_SCF_1_wout_Grant!AF42+PF_SCF_1_wout_Grant!AF38</f>
        <v>-9909.4904086332826</v>
      </c>
      <c r="AG74" s="332">
        <f>PF_SCF_1_wout_Grant!AG42+PF_SCF_1_wout_Grant!AG38</f>
        <v>-9968.9133127196146</v>
      </c>
      <c r="AH74" s="332">
        <f>PF_SCF_1_wout_Grant!AH42+PF_SCF_1_wout_Grant!AH38</f>
        <v>-10028.93044584681</v>
      </c>
      <c r="AI74" s="332">
        <f>PF_SCF_1_wout_Grant!AI42+PF_SCF_1_wout_Grant!AI38</f>
        <v>-10089.547750305279</v>
      </c>
      <c r="AJ74" s="332">
        <f>PF_SCF_1_wout_Grant!AJ42+PF_SCF_1_wout_Grant!AJ38</f>
        <v>-10150.771227808451</v>
      </c>
      <c r="AK74" s="332">
        <f>PF_SCF_1_wout_Grant!AK42+PF_SCF_1_wout_Grant!AK38</f>
        <v>-10212.606940086418</v>
      </c>
      <c r="AL74" s="332">
        <f>PF_SCF_1_wout_Grant!AL42+PF_SCF_1_wout_Grant!AL38</f>
        <v>-10275.061009487279</v>
      </c>
      <c r="AM74" s="332">
        <f>PF_SCF_1_wout_Grant!AM42+PF_SCF_1_wout_Grant!AM38</f>
        <v>-10338.139619582158</v>
      </c>
      <c r="AN74" s="332">
        <f>PF_SCF_1_wout_Grant!AN42+PF_SCF_1_wout_Grant!AN38</f>
        <v>-10401.849015777978</v>
      </c>
      <c r="AO74" s="332">
        <f>PF_SCF_1_wout_Grant!AO42+PF_SCF_1_wout_Grant!AO38</f>
        <v>-7849.9106619357672</v>
      </c>
      <c r="AP74" s="332">
        <f>PF_SCF_1_wout_Grant!AP42+PF_SCF_1_wout_Grant!AP38</f>
        <v>-9989.1525185551254</v>
      </c>
      <c r="AQ74" s="332">
        <f>PF_SCF_1_wout_Grant!AQ42+PF_SCF_1_wout_Grant!AQ38</f>
        <v>-10089.044043740676</v>
      </c>
      <c r="AR74" s="332">
        <f>PF_SCF_1_wout_Grant!AR42+PF_SCF_1_wout_Grant!AR38</f>
        <v>-10189.934484178084</v>
      </c>
      <c r="AS74" s="332">
        <f>PF_SCF_1_wout_Grant!AS42+PF_SCF_1_wout_Grant!AS38</f>
        <v>-10291.833829019863</v>
      </c>
      <c r="AT74" s="332">
        <f>PF_SCF_1_wout_Grant!AT42+PF_SCF_1_wout_Grant!AT38</f>
        <v>-10394.752167310064</v>
      </c>
      <c r="AU74" s="332">
        <f>PF_SCF_1_wout_Grant!AU42+PF_SCF_1_wout_Grant!AU38</f>
        <v>-10498.699688983161</v>
      </c>
      <c r="AV74" s="332">
        <f>PF_SCF_1_wout_Grant!AV42+PF_SCF_1_wout_Grant!AV38</f>
        <v>-10603.686685872997</v>
      </c>
      <c r="AW74" s="332">
        <f>PF_SCF_1_wout_Grant!AW42+PF_SCF_1_wout_Grant!AW38</f>
        <v>-10709.723552731724</v>
      </c>
      <c r="AX74" s="332">
        <f>PF_SCF_1_wout_Grant!AX42+PF_SCF_1_wout_Grant!AX38</f>
        <v>-10816.820788259043</v>
      </c>
      <c r="AY74" s="332">
        <f>PF_SCF_1_wout_Grant!AY42+PF_SCF_1_wout_Grant!AY38</f>
        <v>-10924.988996141634</v>
      </c>
      <c r="AZ74" s="332">
        <f>PF_SCF_1_wout_Grant!AZ42+PF_SCF_1_wout_Grant!AZ38</f>
        <v>-11034.23888610305</v>
      </c>
      <c r="BA74" s="332">
        <f>PF_SCF_1_wout_Grant!BA42+PF_SCF_1_wout_Grant!BA38</f>
        <v>-11144.581274964081</v>
      </c>
      <c r="BB74" s="332">
        <f>PF_SCF_1_wout_Grant!BB42+PF_SCF_1_wout_Grant!BB38</f>
        <v>-11256.027087713719</v>
      </c>
      <c r="BC74" s="332">
        <f>PF_SCF_1_wout_Grant!BC42+PF_SCF_1_wout_Grant!BC38</f>
        <v>-11368.587358590859</v>
      </c>
      <c r="BD74" s="332">
        <f>PF_SCF_1_wout_Grant!BD42+PF_SCF_1_wout_Grant!BD38</f>
        <v>-11482.273232176769</v>
      </c>
      <c r="BE74" s="332">
        <f>PF_SCF_1_wout_Grant!BE42+PF_SCF_1_wout_Grant!BE38</f>
        <v>-11597.095964498532</v>
      </c>
      <c r="BF74" s="332">
        <f>PF_SCF_1_wout_Grant!BF42+PF_SCF_1_wout_Grant!BF38</f>
        <v>-11713.066924143519</v>
      </c>
      <c r="BG74" s="332">
        <f>PF_SCF_1_wout_Grant!BG42+PF_SCF_1_wout_Grant!BG38</f>
        <v>-11830.197593384954</v>
      </c>
      <c r="BH74" s="332">
        <f>PF_SCF_1_wout_Grant!BH42+PF_SCF_1_wout_Grant!BH38</f>
        <v>-11948.499569318807</v>
      </c>
      <c r="BI74" s="332">
        <f>PF_SCF_1_wout_Grant!BI42+PF_SCF_1_wout_Grant!BI38</f>
        <v>-12067.984565011993</v>
      </c>
      <c r="BJ74" s="332">
        <f>PF_SCF_1_wout_Grant!BJ42+PF_SCF_1_wout_Grant!BJ38</f>
        <v>-12188.664410662112</v>
      </c>
      <c r="BK74" s="332">
        <f>PF_SCF_1_wout_Grant!BK42+PF_SCF_1_wout_Grant!BK38</f>
        <v>-12310.551054768734</v>
      </c>
      <c r="BL74" s="332">
        <f>PF_SCF_1_wout_Grant!BL42+PF_SCF_1_wout_Grant!BL38</f>
        <v>-12433.656565316422</v>
      </c>
      <c r="BM74" s="332">
        <f>PF_SCF_1_wout_Grant!BM42+PF_SCF_1_wout_Grant!BM38</f>
        <v>-12557.993130969582</v>
      </c>
      <c r="BN74" s="332">
        <f>PF_SCF_1_wout_Grant!BN42+PF_SCF_1_wout_Grant!BN38</f>
        <v>-12683.57306227928</v>
      </c>
      <c r="BO74" s="332">
        <f>PF_SCF_1_wout_Grant!BO42+PF_SCF_1_wout_Grant!BO38</f>
        <v>-12810.408792902072</v>
      </c>
      <c r="BP74" s="332">
        <f>PF_SCF_1_wout_Grant!BP42+PF_SCF_1_wout_Grant!BP38</f>
        <v>-12938.512880831095</v>
      </c>
      <c r="BQ74" s="332">
        <f>PF_SCF_1_wout_Grant!BQ42+PF_SCF_1_wout_Grant!BQ38</f>
        <v>-13067.898009639404</v>
      </c>
      <c r="BR74" s="332">
        <f>PF_SCF_1_wout_Grant!BR42+PF_SCF_1_wout_Grant!BR38</f>
        <v>-13198.5769897358</v>
      </c>
      <c r="BS74" s="332">
        <f>PF_SCF_1_wout_Grant!BS42+PF_SCF_1_wout_Grant!BS38</f>
        <v>-13330.562759633158</v>
      </c>
      <c r="BT74" s="332">
        <f>PF_SCF_1_wout_Grant!BT42+PF_SCF_1_wout_Grant!BT38</f>
        <v>-13463.86838722949</v>
      </c>
      <c r="BU74" s="332">
        <f>PF_SCF_1_wout_Grant!BU42+PF_SCF_1_wout_Grant!BU38</f>
        <v>-13598.507071101787</v>
      </c>
      <c r="BV74" s="332">
        <f>PF_SCF_1_wout_Grant!BV42+PF_SCF_1_wout_Grant!BV38</f>
        <v>-13734.4921418128</v>
      </c>
      <c r="BW74" s="332">
        <f>PF_SCF_1_wout_Grant!BW42+PF_SCF_1_wout_Grant!BW38</f>
        <v>-13871.837063230931</v>
      </c>
      <c r="BX74" s="332">
        <f>PF_SCF_1_wout_Grant!BX42+PF_SCF_1_wout_Grant!BX38</f>
        <v>-14010.555433863239</v>
      </c>
      <c r="BY74" s="332">
        <f>PF_SCF_1_wout_Grant!BY42+PF_SCF_1_wout_Grant!BY38</f>
        <v>-14150.660988201871</v>
      </c>
      <c r="BZ74" s="332">
        <f>PF_SCF_1_wout_Grant!BZ42+PF_SCF_1_wout_Grant!BZ38</f>
        <v>-14292.167598083892</v>
      </c>
      <c r="CA74" s="332">
        <f>PF_SCF_1_wout_Grant!CA42+PF_SCF_1_wout_Grant!CA38</f>
        <v>-14435.089274064729</v>
      </c>
      <c r="CB74" s="332">
        <f>PF_SCF_1_wout_Grant!CB42+PF_SCF_1_wout_Grant!CB38</f>
        <v>-14579.440166805376</v>
      </c>
      <c r="CC74" s="332">
        <f>PF_SCF_1_wout_Grant!CC42+PF_SCF_1_wout_Grant!CC38</f>
        <v>-14725.234568473432</v>
      </c>
      <c r="CD74" s="332">
        <f>PF_SCF_1_wout_Grant!CD42+PF_SCF_1_wout_Grant!CD38</f>
        <v>-14872.486914158166</v>
      </c>
      <c r="CE74" s="332">
        <f>PF_SCF_1_wout_Grant!CE42+PF_SCF_1_wout_Grant!CE38</f>
        <v>-15021.211783299746</v>
      </c>
      <c r="CF74" s="332">
        <f>PF_SCF_1_wout_Grant!CF42+PF_SCF_1_wout_Grant!CF38</f>
        <v>-15171.423901132745</v>
      </c>
      <c r="CG74" s="332">
        <f>PF_SCF_1_wout_Grant!CG42+PF_SCF_1_wout_Grant!CG38</f>
        <v>-15323.13814014407</v>
      </c>
      <c r="CH74" s="332">
        <f>PF_SCF_1_wout_Grant!CH42+PF_SCF_1_wout_Grant!CH38</f>
        <v>-15476.369521545512</v>
      </c>
      <c r="CI74" s="332">
        <f>PF_SCF_1_wout_Grant!CI42+PF_SCF_1_wout_Grant!CI38</f>
        <v>-15631.133216760965</v>
      </c>
      <c r="CJ74" s="332">
        <f>PF_SCF_1_wout_Grant!CJ42+PF_SCF_1_wout_Grant!CJ38</f>
        <v>-15787.444548928575</v>
      </c>
      <c r="CK74" s="332">
        <f>PF_SCF_1_wout_Grant!CK42+PF_SCF_1_wout_Grant!CK38</f>
        <v>-15945.318994417863</v>
      </c>
      <c r="CL74" s="332">
        <f>PF_SCF_1_wout_Grant!CL42+PF_SCF_1_wout_Grant!CL38</f>
        <v>-16104.772184362042</v>
      </c>
      <c r="CM74" s="332">
        <f>PF_SCF_1_wout_Grant!CM42+PF_SCF_1_wout_Grant!CM38</f>
        <v>-16265.819906205659</v>
      </c>
      <c r="CN74" s="332">
        <f>PF_SCF_1_wout_Grant!CN42+PF_SCF_1_wout_Grant!CN38</f>
        <v>-16428.478105267717</v>
      </c>
      <c r="CO74" s="332">
        <f>PF_SCF_1_wout_Grant!CO42+PF_SCF_1_wout_Grant!CO38</f>
        <v>-16592.762886320394</v>
      </c>
      <c r="CP74" s="332">
        <f>PF_SCF_1_wout_Grant!CP42+PF_SCF_1_wout_Grant!CP38</f>
        <v>-16758.6905151836</v>
      </c>
      <c r="CQ74" s="332">
        <f>PF_SCF_1_wout_Grant!CQ42+PF_SCF_1_wout_Grant!CQ38</f>
        <v>-16926.277420335435</v>
      </c>
      <c r="CR74" s="332">
        <f>PF_SCF_1_wout_Grant!CR42+PF_SCF_1_wout_Grant!CR38</f>
        <v>-17095.540194538789</v>
      </c>
      <c r="CS74" s="332">
        <f>PF_SCF_1_wout_Grant!CS42+PF_SCF_1_wout_Grant!CS38</f>
        <v>-17266.495596484179</v>
      </c>
      <c r="CT74" s="332">
        <f>PF_SCF_1_wout_Grant!CT42+PF_SCF_1_wout_Grant!CT38</f>
        <v>-17439.160552449019</v>
      </c>
      <c r="CU74" s="332">
        <f>PF_SCF_1_wout_Grant!CU42+PF_SCF_1_wout_Grant!CU38</f>
        <v>-17613.552157973507</v>
      </c>
      <c r="CV74" s="332">
        <f>PF_SCF_1_wout_Grant!CV42+PF_SCF_1_wout_Grant!CV38</f>
        <v>-17789.687679553244</v>
      </c>
      <c r="CW74" s="332">
        <f>PF_SCF_1_wout_Grant!CW42+PF_SCF_1_wout_Grant!CW38</f>
        <v>-17967.584556348778</v>
      </c>
      <c r="CX74" s="332">
        <f>PF_SCF_1_wout_Grant!CX42+PF_SCF_1_wout_Grant!CX38</f>
        <v>-18147.260401912263</v>
      </c>
      <c r="CY74" s="332">
        <f>PF_SCF_1_wout_Grant!CY42+PF_SCF_1_wout_Grant!CY38</f>
        <v>-18328.733005931386</v>
      </c>
      <c r="CZ74" s="332">
        <f>PF_SCF_1_wout_Grant!CZ42+PF_SCF_1_wout_Grant!CZ38</f>
        <v>-18512.020335990703</v>
      </c>
      <c r="DA74" s="332">
        <f>PF_SCF_1_wout_Grant!DA42+PF_SCF_1_wout_Grant!DA38</f>
        <v>-18697.14053935061</v>
      </c>
      <c r="DB74" s="332">
        <f>PF_SCF_1_wout_Grant!DB42+PF_SCF_1_wout_Grant!DB38</f>
        <v>-18884.111944744116</v>
      </c>
      <c r="DC74" s="332">
        <f>PF_SCF_1_wout_Grant!DC42+PF_SCF_1_wout_Grant!DC38</f>
        <v>-19072.953064191555</v>
      </c>
      <c r="DD74" s="332">
        <f>PF_SCF_1_wout_Grant!DD42+PF_SCF_1_wout_Grant!DD38</f>
        <v>-19263.682594833474</v>
      </c>
      <c r="DE74" s="332">
        <f>PF_SCF_1_wout_Grant!DE42+PF_SCF_1_wout_Grant!DE38</f>
        <v>-19456.319420781805</v>
      </c>
      <c r="DF74" s="332">
        <f>PF_SCF_1_wout_Grant!DF42+PF_SCF_1_wout_Grant!DF38</f>
        <v>-19650.882614989627</v>
      </c>
      <c r="DG74" s="332">
        <f>PF_SCF_1_wout_Grant!DG42+PF_SCF_1_wout_Grant!DG38</f>
        <v>-19847.39144113952</v>
      </c>
      <c r="DH74" s="332">
        <f>PF_SCF_1_wout_Grant!DH42+PF_SCF_1_wout_Grant!DH38</f>
        <v>-20045.865355550915</v>
      </c>
      <c r="DI74" s="332">
        <f>PF_SCF_1_wout_Grant!DI42+PF_SCF_1_wout_Grant!DI38</f>
        <v>-20246.324009106422</v>
      </c>
      <c r="DJ74" s="332">
        <f>PF_SCF_1_wout_Grant!DJ42+PF_SCF_1_wout_Grant!DJ38</f>
        <v>-20448.787249197489</v>
      </c>
      <c r="DK74" s="332">
        <f>PF_SCF_1_wout_Grant!DK42+PF_SCF_1_wout_Grant!DK38</f>
        <v>-20653.275121689465</v>
      </c>
      <c r="DL74" s="332">
        <f>PF_SCF_1_wout_Grant!DL42+PF_SCF_1_wout_Grant!DL38</f>
        <v>-20859.80787290636</v>
      </c>
      <c r="DM74" s="332">
        <f>PF_SCF_1_wout_Grant!DM42+PF_SCF_1_wout_Grant!DM38</f>
        <v>-21068.405951635425</v>
      </c>
      <c r="DN74" s="332">
        <f>PF_SCF_1_wout_Grant!DN42+PF_SCF_1_wout_Grant!DN38</f>
        <v>-21279.090011151777</v>
      </c>
      <c r="DO74" s="332">
        <f>PF_SCF_1_wout_Grant!DO42+PF_SCF_1_wout_Grant!DO38</f>
        <v>-21491.880911263295</v>
      </c>
      <c r="DP74" s="332">
        <f>PF_SCF_1_wout_Grant!DP42+PF_SCF_1_wout_Grant!DP38</f>
        <v>-21706.799720375926</v>
      </c>
      <c r="DQ74" s="332">
        <f>PF_SCF_1_wout_Grant!DQ42+PF_SCF_1_wout_Grant!DQ38</f>
        <v>-21923.867717579684</v>
      </c>
      <c r="DR74" s="332">
        <f>PF_SCF_1_wout_Grant!DR42+PF_SCF_1_wout_Grant!DR38</f>
        <v>-22143.106394755483</v>
      </c>
      <c r="DS74" s="332">
        <f>PF_SCF_1_wout_Grant!DS42+PF_SCF_1_wout_Grant!DS38</f>
        <v>-22364.537458703042</v>
      </c>
      <c r="DT74" s="332">
        <f>PF_SCF_1_wout_Grant!DT42+PF_SCF_1_wout_Grant!DT38</f>
        <v>-22588.18283329007</v>
      </c>
    </row>
    <row r="75" spans="2:124" hidden="1" outlineLevel="1">
      <c r="B75" t="s">
        <v>96</v>
      </c>
      <c r="F75" s="197">
        <f>E49</f>
        <v>0</v>
      </c>
      <c r="G75" s="197">
        <f t="shared" ref="G75:BR75" si="79">F49</f>
        <v>0</v>
      </c>
      <c r="H75" s="197">
        <f t="shared" si="79"/>
        <v>0</v>
      </c>
      <c r="I75" s="197">
        <f t="shared" si="79"/>
        <v>96370.650173515955</v>
      </c>
      <c r="J75" s="197">
        <f t="shared" si="79"/>
        <v>139404.52264044661</v>
      </c>
      <c r="K75" s="197">
        <f t="shared" si="79"/>
        <v>160183.97602565805</v>
      </c>
      <c r="L75" s="197">
        <f t="shared" si="79"/>
        <v>190908.06148822687</v>
      </c>
      <c r="M75" s="197">
        <f t="shared" si="79"/>
        <v>237652.56221077128</v>
      </c>
      <c r="N75" s="197">
        <f t="shared" si="79"/>
        <v>257832.91529248597</v>
      </c>
      <c r="O75" s="197">
        <f t="shared" si="79"/>
        <v>292165.30746948416</v>
      </c>
      <c r="P75" s="197">
        <f t="shared" si="79"/>
        <v>323515.58565375058</v>
      </c>
      <c r="Q75" s="197">
        <f t="shared" si="79"/>
        <v>359428.51464082074</v>
      </c>
      <c r="R75" s="197">
        <f t="shared" si="79"/>
        <v>423830.48163977283</v>
      </c>
      <c r="S75" s="197">
        <f t="shared" si="79"/>
        <v>492202.17618273041</v>
      </c>
      <c r="T75" s="197">
        <f t="shared" si="79"/>
        <v>521289.64225436328</v>
      </c>
      <c r="U75" s="197">
        <f t="shared" si="79"/>
        <v>572330.12416281458</v>
      </c>
      <c r="V75" s="197">
        <f t="shared" si="79"/>
        <v>632320.11108638172</v>
      </c>
      <c r="W75" s="197">
        <f t="shared" si="79"/>
        <v>656216.09339788032</v>
      </c>
      <c r="X75" s="197">
        <f t="shared" si="79"/>
        <v>713566.38584007707</v>
      </c>
      <c r="Y75" s="197">
        <f t="shared" si="79"/>
        <v>768178.57227124611</v>
      </c>
      <c r="Z75" s="197">
        <f t="shared" si="79"/>
        <v>798293.68521690369</v>
      </c>
      <c r="AA75" s="197">
        <f t="shared" si="79"/>
        <v>856949.54957729077</v>
      </c>
      <c r="AB75" s="197">
        <f t="shared" si="79"/>
        <v>906202.90453666088</v>
      </c>
      <c r="AC75" s="197">
        <f t="shared" si="79"/>
        <v>955911.22504562489</v>
      </c>
      <c r="AD75" s="197">
        <f t="shared" si="79"/>
        <v>912785.76852691278</v>
      </c>
      <c r="AE75" s="197">
        <f t="shared" si="79"/>
        <v>879964.07561319764</v>
      </c>
      <c r="AF75" s="197">
        <f t="shared" si="79"/>
        <v>889814.73146332952</v>
      </c>
      <c r="AG75" s="197">
        <f t="shared" si="79"/>
        <v>899724.22187196289</v>
      </c>
      <c r="AH75" s="197">
        <f t="shared" si="79"/>
        <v>909693.13518468244</v>
      </c>
      <c r="AI75" s="197">
        <f t="shared" si="79"/>
        <v>919722.06563052931</v>
      </c>
      <c r="AJ75" s="197">
        <f t="shared" si="79"/>
        <v>929811.61338083458</v>
      </c>
      <c r="AK75" s="197">
        <f t="shared" si="79"/>
        <v>939962.38460864301</v>
      </c>
      <c r="AL75" s="197">
        <f t="shared" si="79"/>
        <v>950174.99154872936</v>
      </c>
      <c r="AM75" s="197">
        <f t="shared" si="79"/>
        <v>960450.05255821673</v>
      </c>
      <c r="AN75" s="197">
        <f t="shared" si="79"/>
        <v>970788.19217779883</v>
      </c>
      <c r="AO75" s="197">
        <f t="shared" si="79"/>
        <v>981190.04119357676</v>
      </c>
      <c r="AP75" s="197">
        <f t="shared" si="79"/>
        <v>989039.95185551257</v>
      </c>
      <c r="AQ75" s="197">
        <f t="shared" si="79"/>
        <v>999029.10437406774</v>
      </c>
      <c r="AR75" s="197">
        <f t="shared" si="79"/>
        <v>1009118.1484178083</v>
      </c>
      <c r="AS75" s="197">
        <f t="shared" si="79"/>
        <v>1019308.0829019864</v>
      </c>
      <c r="AT75" s="197">
        <f t="shared" si="79"/>
        <v>1029599.9167310063</v>
      </c>
      <c r="AU75" s="197">
        <f t="shared" si="79"/>
        <v>1039994.6688983163</v>
      </c>
      <c r="AV75" s="197">
        <f t="shared" si="79"/>
        <v>1050493.3685872995</v>
      </c>
      <c r="AW75" s="197">
        <f t="shared" si="79"/>
        <v>1061097.0552731724</v>
      </c>
      <c r="AX75" s="197">
        <f t="shared" si="79"/>
        <v>1071806.7788259042</v>
      </c>
      <c r="AY75" s="197">
        <f t="shared" si="79"/>
        <v>1082623.5996141634</v>
      </c>
      <c r="AZ75" s="197">
        <f t="shared" si="79"/>
        <v>1093548.588610305</v>
      </c>
      <c r="BA75" s="197">
        <f t="shared" si="79"/>
        <v>1104582.827496408</v>
      </c>
      <c r="BB75" s="197">
        <f t="shared" si="79"/>
        <v>1115727.4087713722</v>
      </c>
      <c r="BC75" s="197">
        <f t="shared" si="79"/>
        <v>1126983.4358590858</v>
      </c>
      <c r="BD75" s="197">
        <f t="shared" si="79"/>
        <v>1138352.0232176767</v>
      </c>
      <c r="BE75" s="197">
        <f t="shared" si="79"/>
        <v>1149834.2964498533</v>
      </c>
      <c r="BF75" s="197">
        <f t="shared" si="79"/>
        <v>1161431.3924143519</v>
      </c>
      <c r="BG75" s="197">
        <f t="shared" si="79"/>
        <v>1173144.4593384955</v>
      </c>
      <c r="BH75" s="197">
        <f t="shared" si="79"/>
        <v>1184974.6569318804</v>
      </c>
      <c r="BI75" s="197">
        <f t="shared" si="79"/>
        <v>1196923.1565011991</v>
      </c>
      <c r="BJ75" s="197">
        <f t="shared" si="79"/>
        <v>1208991.1410662113</v>
      </c>
      <c r="BK75" s="197">
        <f t="shared" si="79"/>
        <v>1221179.8054768734</v>
      </c>
      <c r="BL75" s="197">
        <f t="shared" si="79"/>
        <v>1233490.3565316421</v>
      </c>
      <c r="BM75" s="197">
        <f t="shared" si="79"/>
        <v>1245924.0130969584</v>
      </c>
      <c r="BN75" s="197">
        <f t="shared" si="79"/>
        <v>1258482.006227928</v>
      </c>
      <c r="BO75" s="197">
        <f t="shared" si="79"/>
        <v>1271165.5792902072</v>
      </c>
      <c r="BP75" s="197">
        <f t="shared" si="79"/>
        <v>1283975.9880831095</v>
      </c>
      <c r="BQ75" s="197">
        <f t="shared" si="79"/>
        <v>1296914.5009639405</v>
      </c>
      <c r="BR75" s="197">
        <f t="shared" si="79"/>
        <v>1309982.39897358</v>
      </c>
      <c r="BS75" s="197">
        <f t="shared" ref="BS75:DT75" si="80">BR49</f>
        <v>1323180.9759633157</v>
      </c>
      <c r="BT75" s="197">
        <f t="shared" si="80"/>
        <v>1336511.5387229489</v>
      </c>
      <c r="BU75" s="197">
        <f t="shared" si="80"/>
        <v>1349975.4071101784</v>
      </c>
      <c r="BV75" s="197">
        <f t="shared" si="80"/>
        <v>1363573.9141812802</v>
      </c>
      <c r="BW75" s="197">
        <f t="shared" si="80"/>
        <v>1377308.406323093</v>
      </c>
      <c r="BX75" s="197">
        <f t="shared" si="80"/>
        <v>1391180.2433863238</v>
      </c>
      <c r="BY75" s="197">
        <f t="shared" si="80"/>
        <v>1405190.7988201871</v>
      </c>
      <c r="BZ75" s="197">
        <f t="shared" si="80"/>
        <v>1419341.459808389</v>
      </c>
      <c r="CA75" s="197">
        <f t="shared" si="80"/>
        <v>1433633.6274064728</v>
      </c>
      <c r="CB75" s="197">
        <f t="shared" si="80"/>
        <v>1448068.7166805377</v>
      </c>
      <c r="CC75" s="197">
        <f t="shared" si="80"/>
        <v>1462648.1568473431</v>
      </c>
      <c r="CD75" s="197">
        <f t="shared" si="80"/>
        <v>1477373.3914158165</v>
      </c>
      <c r="CE75" s="197">
        <f t="shared" si="80"/>
        <v>1492245.8783299746</v>
      </c>
      <c r="CF75" s="197">
        <f t="shared" si="80"/>
        <v>1507267.0901132743</v>
      </c>
      <c r="CG75" s="197">
        <f t="shared" si="80"/>
        <v>1522438.5140144071</v>
      </c>
      <c r="CH75" s="197">
        <f t="shared" si="80"/>
        <v>1537761.6521545511</v>
      </c>
      <c r="CI75" s="197">
        <f t="shared" si="80"/>
        <v>1553238.0216760966</v>
      </c>
      <c r="CJ75" s="197">
        <f t="shared" si="80"/>
        <v>1568869.1548928577</v>
      </c>
      <c r="CK75" s="197">
        <f t="shared" si="80"/>
        <v>1584656.5994417863</v>
      </c>
      <c r="CL75" s="197">
        <f t="shared" si="80"/>
        <v>1600601.9184362041</v>
      </c>
      <c r="CM75" s="197">
        <f t="shared" si="80"/>
        <v>1616706.690620566</v>
      </c>
      <c r="CN75" s="197">
        <f t="shared" si="80"/>
        <v>1632972.5105267717</v>
      </c>
      <c r="CO75" s="197">
        <f t="shared" si="80"/>
        <v>1649400.9886320394</v>
      </c>
      <c r="CP75" s="197">
        <f t="shared" si="80"/>
        <v>1665993.7515183599</v>
      </c>
      <c r="CQ75" s="197">
        <f t="shared" si="80"/>
        <v>1682752.4420335435</v>
      </c>
      <c r="CR75" s="197">
        <f t="shared" si="80"/>
        <v>1699678.7194538789</v>
      </c>
      <c r="CS75" s="197">
        <f t="shared" si="80"/>
        <v>1716774.2596484178</v>
      </c>
      <c r="CT75" s="197">
        <f t="shared" si="80"/>
        <v>1734040.7552449019</v>
      </c>
      <c r="CU75" s="197">
        <f t="shared" si="80"/>
        <v>1751479.9157973509</v>
      </c>
      <c r="CV75" s="197">
        <f t="shared" si="80"/>
        <v>1769093.4679553243</v>
      </c>
      <c r="CW75" s="197">
        <f t="shared" si="80"/>
        <v>1786883.1556348777</v>
      </c>
      <c r="CX75" s="197">
        <f t="shared" si="80"/>
        <v>1804850.7401912264</v>
      </c>
      <c r="CY75" s="197">
        <f t="shared" si="80"/>
        <v>1822998.0005931386</v>
      </c>
      <c r="CZ75" s="197">
        <f t="shared" si="80"/>
        <v>1841326.7335990702</v>
      </c>
      <c r="DA75" s="197">
        <f t="shared" si="80"/>
        <v>1859838.7539350609</v>
      </c>
      <c r="DB75" s="197">
        <f t="shared" si="80"/>
        <v>1878535.8944744114</v>
      </c>
      <c r="DC75" s="197">
        <f t="shared" si="80"/>
        <v>1897420.0064191555</v>
      </c>
      <c r="DD75" s="197">
        <f t="shared" si="80"/>
        <v>1916492.9594833471</v>
      </c>
      <c r="DE75" s="197">
        <f t="shared" si="80"/>
        <v>1935756.6420781806</v>
      </c>
      <c r="DF75" s="197">
        <f t="shared" si="80"/>
        <v>1955212.9614989625</v>
      </c>
      <c r="DG75" s="197">
        <f t="shared" si="80"/>
        <v>1974863.844113952</v>
      </c>
      <c r="DH75" s="197">
        <f t="shared" si="80"/>
        <v>1994711.2355550916</v>
      </c>
      <c r="DI75" s="197">
        <f t="shared" si="80"/>
        <v>2014757.1009106424</v>
      </c>
      <c r="DJ75" s="197">
        <f t="shared" si="80"/>
        <v>2035003.4249197489</v>
      </c>
      <c r="DK75" s="197">
        <f t="shared" si="80"/>
        <v>2055452.2121689464</v>
      </c>
      <c r="DL75" s="197">
        <f t="shared" si="80"/>
        <v>2076105.4872906359</v>
      </c>
      <c r="DM75" s="197">
        <f t="shared" si="80"/>
        <v>2096965.2951635423</v>
      </c>
      <c r="DN75" s="197">
        <f t="shared" si="80"/>
        <v>2118033.7011151775</v>
      </c>
      <c r="DO75" s="197">
        <f t="shared" si="80"/>
        <v>2139312.7911263295</v>
      </c>
      <c r="DP75" s="197">
        <f t="shared" si="80"/>
        <v>2160804.6720375926</v>
      </c>
      <c r="DQ75" s="197">
        <f t="shared" si="80"/>
        <v>2182511.4717579684</v>
      </c>
      <c r="DR75" s="197">
        <f t="shared" si="80"/>
        <v>2204435.3394755484</v>
      </c>
      <c r="DS75" s="197">
        <f t="shared" si="80"/>
        <v>2226578.445870304</v>
      </c>
      <c r="DT75" s="197">
        <f t="shared" si="80"/>
        <v>2248942.9833290069</v>
      </c>
    </row>
    <row r="76" spans="2:124" hidden="1" outlineLevel="1">
      <c r="B76" s="333" t="s">
        <v>97</v>
      </c>
      <c r="C76" s="333"/>
      <c r="D76" s="333"/>
      <c r="E76" s="333"/>
      <c r="F76" s="334">
        <f>PF_SCF_1_wout_Grant!F49</f>
        <v>0</v>
      </c>
      <c r="G76" s="334">
        <f>PF_SCF_1_wout_Grant!G49</f>
        <v>0</v>
      </c>
      <c r="H76" s="334">
        <f>PF_SCF_1_wout_Grant!H49</f>
        <v>0</v>
      </c>
      <c r="I76" s="334">
        <f>PF_SCF_1_wout_Grant!I49</f>
        <v>0</v>
      </c>
      <c r="J76" s="334">
        <f>PF_SCF_1_wout_Grant!J49</f>
        <v>0</v>
      </c>
      <c r="K76" s="334">
        <f>PF_SCF_1_wout_Grant!K49</f>
        <v>0</v>
      </c>
      <c r="L76" s="334">
        <f>PF_SCF_1_wout_Grant!L49</f>
        <v>0</v>
      </c>
      <c r="M76" s="334">
        <f>PF_SCF_1_wout_Grant!M49</f>
        <v>0</v>
      </c>
      <c r="N76" s="334">
        <f>PF_SCF_1_wout_Grant!N49</f>
        <v>0</v>
      </c>
      <c r="O76" s="334">
        <f>PF_SCF_1_wout_Grant!O49</f>
        <v>0</v>
      </c>
      <c r="P76" s="334">
        <f>PF_SCF_1_wout_Grant!P49</f>
        <v>0</v>
      </c>
      <c r="Q76" s="334">
        <f>PF_SCF_1_wout_Grant!Q49</f>
        <v>0</v>
      </c>
      <c r="R76" s="334">
        <f>PF_SCF_1_wout_Grant!R49</f>
        <v>0</v>
      </c>
      <c r="S76" s="334">
        <f>PF_SCF_1_wout_Grant!S49</f>
        <v>0</v>
      </c>
      <c r="T76" s="334">
        <f>PF_SCF_1_wout_Grant!T49</f>
        <v>0</v>
      </c>
      <c r="U76" s="334">
        <f>PF_SCF_1_wout_Grant!U49</f>
        <v>0</v>
      </c>
      <c r="V76" s="334">
        <f>PF_SCF_1_wout_Grant!V49</f>
        <v>0</v>
      </c>
      <c r="W76" s="334">
        <f>PF_SCF_1_wout_Grant!W49</f>
        <v>2.9103830456733704E-11</v>
      </c>
      <c r="X76" s="334">
        <f>PF_SCF_1_wout_Grant!X49</f>
        <v>-4.3655745685100555E-11</v>
      </c>
      <c r="Y76" s="334">
        <f>PF_SCF_1_wout_Grant!Y49</f>
        <v>-4.3655745685100555E-11</v>
      </c>
      <c r="Z76" s="334">
        <f>PF_SCF_1_wout_Grant!Z49</f>
        <v>-4.3655745685100555E-11</v>
      </c>
      <c r="AA76" s="334">
        <f>PF_SCF_1_wout_Grant!AA49</f>
        <v>4.3655745685100555E-11</v>
      </c>
      <c r="AB76" s="334">
        <f>PF_SCF_1_wout_Grant!AB49</f>
        <v>-3.637978807091713E-11</v>
      </c>
      <c r="AC76" s="334">
        <f>PF_SCF_1_wout_Grant!AC49</f>
        <v>-3.637978807091713E-11</v>
      </c>
      <c r="AD76" s="334">
        <f>PF_SCF_1_wout_Grant!AD49</f>
        <v>-3.637978807091713E-11</v>
      </c>
      <c r="AE76" s="334">
        <f>PF_SCF_1_wout_Grant!AE49</f>
        <v>5.0931703299283981E-11</v>
      </c>
      <c r="AF76" s="334">
        <f>PF_SCF_1_wout_Grant!AF49</f>
        <v>-3.2741809263825417E-11</v>
      </c>
      <c r="AG76" s="334">
        <f>PF_SCF_1_wout_Grant!AG49</f>
        <v>5.4569682106375694E-11</v>
      </c>
      <c r="AH76" s="334">
        <f>PF_SCF_1_wout_Grant!AH49</f>
        <v>-7.2759576141834259E-12</v>
      </c>
      <c r="AI76" s="334">
        <f>PF_SCF_1_wout_Grant!AI49</f>
        <v>5.0931703299283981E-11</v>
      </c>
      <c r="AJ76" s="334">
        <f>PF_SCF_1_wout_Grant!AJ49</f>
        <v>5.0931703299283981E-11</v>
      </c>
      <c r="AK76" s="334">
        <f>PF_SCF_1_wout_Grant!AK49</f>
        <v>3.637978807091713E-11</v>
      </c>
      <c r="AL76" s="334">
        <f>PF_SCF_1_wout_Grant!AL49</f>
        <v>-3.2741809263825417E-11</v>
      </c>
      <c r="AM76" s="334">
        <f>PF_SCF_1_wout_Grant!AM49</f>
        <v>5.8207660913467407E-11</v>
      </c>
      <c r="AN76" s="334">
        <f>PF_SCF_1_wout_Grant!AN49</f>
        <v>0</v>
      </c>
      <c r="AO76" s="334">
        <f>PF_SCF_1_wout_Grant!AO49</f>
        <v>-4.7293724492192268E-11</v>
      </c>
      <c r="AP76" s="334">
        <f>PF_SCF_1_wout_Grant!AP49</f>
        <v>-8.1854523159563541E-12</v>
      </c>
      <c r="AQ76" s="334">
        <f>PF_SCF_1_wout_Grant!AQ49</f>
        <v>3.9108272176235914E-11</v>
      </c>
      <c r="AR76" s="334">
        <f>PF_SCF_1_wout_Grant!AR49</f>
        <v>-3.0013325158506632E-11</v>
      </c>
      <c r="AS76" s="334">
        <f>PF_SCF_1_wout_Grant!AS49</f>
        <v>-3.0013325158506632E-11</v>
      </c>
      <c r="AT76" s="334">
        <f>PF_SCF_1_wout_Grant!AT49</f>
        <v>2.4556356947869062E-11</v>
      </c>
      <c r="AU76" s="334">
        <f>PF_SCF_1_wout_Grant!AU49</f>
        <v>-5.5479176808148623E-11</v>
      </c>
      <c r="AV76" s="334">
        <f>PF_SCF_1_wout_Grant!AV49</f>
        <v>-5.5479176808148623E-11</v>
      </c>
      <c r="AW76" s="334">
        <f>PF_SCF_1_wout_Grant!AW49</f>
        <v>-9.0039975475519896E-11</v>
      </c>
      <c r="AX76" s="334">
        <f>PF_SCF_1_wout_Grant!AX49</f>
        <v>-1.7280399333685637E-11</v>
      </c>
      <c r="AY76" s="334">
        <f>PF_SCF_1_wout_Grant!AY49</f>
        <v>9.1858964879065752E-11</v>
      </c>
      <c r="AZ76" s="334">
        <f>PF_SCF_1_wout_Grant!AZ49</f>
        <v>4.8203219193965197E-11</v>
      </c>
      <c r="BA76" s="334">
        <f>PF_SCF_1_wout_Grant!BA49</f>
        <v>3.1832314562052488E-11</v>
      </c>
      <c r="BB76" s="334">
        <f>PF_SCF_1_wout_Grant!BB49</f>
        <v>9.9134922493249178E-11</v>
      </c>
      <c r="BC76" s="334">
        <f>PF_SCF_1_wout_Grant!BC49</f>
        <v>-2.8194335754960775E-11</v>
      </c>
      <c r="BD76" s="334">
        <f>PF_SCF_1_wout_Grant!BD49</f>
        <v>2.6375346351414919E-11</v>
      </c>
      <c r="BE76" s="334">
        <f>PF_SCF_1_wout_Grant!BE49</f>
        <v>-7.5488060247153044E-11</v>
      </c>
      <c r="BF76" s="334">
        <f>PF_SCF_1_wout_Grant!BF49</f>
        <v>-2.2737367544323206E-11</v>
      </c>
      <c r="BG76" s="334">
        <f>PF_SCF_1_wout_Grant!BG49</f>
        <v>4.0927261579781771E-11</v>
      </c>
      <c r="BH76" s="334">
        <f>PF_SCF_1_wout_Grant!BH49</f>
        <v>-2.4556356947869062E-11</v>
      </c>
      <c r="BI76" s="334">
        <f>PF_SCF_1_wout_Grant!BI49</f>
        <v>-1.0822986951097846E-10</v>
      </c>
      <c r="BJ76" s="334">
        <f>PF_SCF_1_wout_Grant!BJ49</f>
        <v>5.5479176808148623E-11</v>
      </c>
      <c r="BK76" s="334">
        <f>PF_SCF_1_wout_Grant!BK49</f>
        <v>8.276401786133647E-11</v>
      </c>
      <c r="BL76" s="334">
        <f>PF_SCF_1_wout_Grant!BL49</f>
        <v>8.276401786133647E-11</v>
      </c>
      <c r="BM76" s="334">
        <f>PF_SCF_1_wout_Grant!BM49</f>
        <v>-8.4583007264882326E-11</v>
      </c>
      <c r="BN76" s="334">
        <f>PF_SCF_1_wout_Grant!BN49</f>
        <v>-8.4583007264882326E-11</v>
      </c>
      <c r="BO76" s="334">
        <f>PF_SCF_1_wout_Grant!BO49</f>
        <v>-1.0277290130034089E-10</v>
      </c>
      <c r="BP76" s="334">
        <f>PF_SCF_1_wout_Grant!BP49</f>
        <v>7.5488060247153044E-11</v>
      </c>
      <c r="BQ76" s="334">
        <f>PF_SCF_1_wout_Grant!BQ49</f>
        <v>6.3664629124104977E-12</v>
      </c>
      <c r="BR76" s="334">
        <f>PF_SCF_1_wout_Grant!BR49</f>
        <v>6.8212102632969618E-11</v>
      </c>
      <c r="BS76" s="334">
        <f>PF_SCF_1_wout_Grant!BS49</f>
        <v>-2.2737367544323206E-11</v>
      </c>
      <c r="BT76" s="334">
        <f>PF_SCF_1_wout_Grant!BT49</f>
        <v>-4.5474735088646412E-12</v>
      </c>
      <c r="BU76" s="334">
        <f>PF_SCF_1_wout_Grant!BU49</f>
        <v>1.3642420526593924E-11</v>
      </c>
      <c r="BV76" s="334">
        <f>PF_SCF_1_wout_Grant!BV49</f>
        <v>3.1832314562052488E-11</v>
      </c>
      <c r="BW76" s="334">
        <f>PF_SCF_1_wout_Grant!BW49</f>
        <v>3.1832314562052488E-11</v>
      </c>
      <c r="BX76" s="334">
        <f>PF_SCF_1_wout_Grant!BX49</f>
        <v>-9.1858964879065752E-11</v>
      </c>
      <c r="BY76" s="334">
        <f>PF_SCF_1_wout_Grant!BY49</f>
        <v>-2.2737367544323206E-11</v>
      </c>
      <c r="BZ76" s="334">
        <f>PF_SCF_1_wout_Grant!BZ49</f>
        <v>-4.0927261579781771E-11</v>
      </c>
      <c r="CA76" s="334">
        <f>PF_SCF_1_wout_Grant!CA49</f>
        <v>-8.4583007264882326E-11</v>
      </c>
      <c r="CB76" s="334">
        <f>PF_SCF_1_wout_Grant!CB49</f>
        <v>5.7298166211694479E-11</v>
      </c>
      <c r="CC76" s="334">
        <f>PF_SCF_1_wout_Grant!CC49</f>
        <v>8.6401996668428183E-11</v>
      </c>
      <c r="CD76" s="334">
        <f>PF_SCF_1_wout_Grant!CD49</f>
        <v>7.1850081440061331E-11</v>
      </c>
      <c r="CE76" s="334">
        <f>PF_SCF_1_wout_Grant!CE49</f>
        <v>6.3664629124104977E-12</v>
      </c>
      <c r="CF76" s="334">
        <f>PF_SCF_1_wout_Grant!CF49</f>
        <v>-5.184119800105691E-11</v>
      </c>
      <c r="CG76" s="334">
        <f>PF_SCF_1_wout_Grant!CG49</f>
        <v>-2.2737367544323206E-11</v>
      </c>
      <c r="CH76" s="334">
        <f>PF_SCF_1_wout_Grant!CH49</f>
        <v>-2.2737367544323206E-11</v>
      </c>
      <c r="CI76" s="334">
        <f>PF_SCF_1_wout_Grant!CI49</f>
        <v>-5.5479176808148623E-11</v>
      </c>
      <c r="CJ76" s="334">
        <f>PF_SCF_1_wout_Grant!CJ49</f>
        <v>3.1832314562052488E-11</v>
      </c>
      <c r="CK76" s="334">
        <f>PF_SCF_1_wout_Grant!CK49</f>
        <v>1.0095391189679503E-10</v>
      </c>
      <c r="CL76" s="334">
        <f>PF_SCF_1_wout_Grant!CL49</f>
        <v>2.4556356947869062E-11</v>
      </c>
      <c r="CM76" s="334">
        <f>PF_SCF_1_wout_Grant!CM49</f>
        <v>-8.0945028457790613E-11</v>
      </c>
      <c r="CN76" s="334">
        <f>PF_SCF_1_wout_Grant!CN49</f>
        <v>-1.0277290130034089E-10</v>
      </c>
      <c r="CO76" s="334">
        <f>PF_SCF_1_wout_Grant!CO49</f>
        <v>-1.0277290130034089E-10</v>
      </c>
      <c r="CP76" s="334">
        <f>PF_SCF_1_wout_Grant!CP49</f>
        <v>-2.2737367544323206E-11</v>
      </c>
      <c r="CQ76" s="334">
        <f>PF_SCF_1_wout_Grant!CQ49</f>
        <v>-2.2737367544323206E-11</v>
      </c>
      <c r="CR76" s="334">
        <f>PF_SCF_1_wout_Grant!CR49</f>
        <v>-2.2737367544323206E-11</v>
      </c>
      <c r="CS76" s="334">
        <f>PF_SCF_1_wout_Grant!CS49</f>
        <v>7.5488060247153044E-11</v>
      </c>
      <c r="CT76" s="334">
        <f>PF_SCF_1_wout_Grant!CT49</f>
        <v>-5.5479176808148623E-11</v>
      </c>
      <c r="CU76" s="334">
        <f>PF_SCF_1_wout_Grant!CU49</f>
        <v>-1.546140993013978E-11</v>
      </c>
      <c r="CV76" s="334">
        <f>PF_SCF_1_wout_Grant!CV49</f>
        <v>-1.1732481652870774E-10</v>
      </c>
      <c r="CW76" s="334">
        <f>PF_SCF_1_wout_Grant!CW49</f>
        <v>4.2746250983327627E-11</v>
      </c>
      <c r="CX76" s="334">
        <f>PF_SCF_1_wout_Grant!CX49</f>
        <v>-1.1368683772161603E-10</v>
      </c>
      <c r="CY76" s="334">
        <f>PF_SCF_1_wout_Grant!CY49</f>
        <v>-1.1368683772161603E-10</v>
      </c>
      <c r="CZ76" s="334">
        <f>PF_SCF_1_wout_Grant!CZ49</f>
        <v>1.0095391189679503E-10</v>
      </c>
      <c r="DA76" s="334">
        <f>PF_SCF_1_wout_Grant!DA49</f>
        <v>1.0095391189679503E-10</v>
      </c>
      <c r="DB76" s="334">
        <f>PF_SCF_1_wout_Grant!DB49</f>
        <v>-5.5479176808148623E-11</v>
      </c>
      <c r="DC76" s="334">
        <f>PF_SCF_1_wout_Grant!DC49</f>
        <v>-5.5479176808148623E-11</v>
      </c>
      <c r="DD76" s="334">
        <f>PF_SCF_1_wout_Grant!DD49</f>
        <v>1.0004441719502211E-11</v>
      </c>
      <c r="DE76" s="334">
        <f>PF_SCF_1_wout_Grant!DE49</f>
        <v>-3.3651303965598345E-11</v>
      </c>
      <c r="DF76" s="334">
        <f>PF_SCF_1_wout_Grant!DF49</f>
        <v>7.9126039054244757E-11</v>
      </c>
      <c r="DG76" s="334">
        <f>PF_SCF_1_wout_Grant!DG49</f>
        <v>-1.546140993013978E-11</v>
      </c>
      <c r="DH76" s="334">
        <f>PF_SCF_1_wout_Grant!DH49</f>
        <v>9.0039975475519896E-11</v>
      </c>
      <c r="DI76" s="334">
        <f>PF_SCF_1_wout_Grant!DI49</f>
        <v>-4.8203219193965197E-11</v>
      </c>
      <c r="DJ76" s="334">
        <f>PF_SCF_1_wout_Grant!DJ49</f>
        <v>2.4556356947869062E-11</v>
      </c>
      <c r="DK76" s="334">
        <f>PF_SCF_1_wout_Grant!DK49</f>
        <v>2.4556356947869062E-11</v>
      </c>
      <c r="DL76" s="334">
        <f>PF_SCF_1_wout_Grant!DL49</f>
        <v>1.0095391189679503E-10</v>
      </c>
      <c r="DM76" s="334">
        <f>PF_SCF_1_wout_Grant!DM49</f>
        <v>6.8212102632969618E-11</v>
      </c>
      <c r="DN76" s="334">
        <f>PF_SCF_1_wout_Grant!DN49</f>
        <v>-1.4279066817834973E-10</v>
      </c>
      <c r="DO76" s="334">
        <f>PF_SCF_1_wout_Grant!DO49</f>
        <v>5.3660187404602766E-11</v>
      </c>
      <c r="DP76" s="334">
        <f>PF_SCF_1_wout_Grant!DP49</f>
        <v>-7.0031092036515474E-11</v>
      </c>
      <c r="DQ76" s="334">
        <f>PF_SCF_1_wout_Grant!DQ49</f>
        <v>-1.9736035028472543E-10</v>
      </c>
      <c r="DR76" s="334">
        <f>PF_SCF_1_wout_Grant!DR49</f>
        <v>5.7298166211694479E-11</v>
      </c>
      <c r="DS76" s="334">
        <f>PF_SCF_1_wout_Grant!DS49</f>
        <v>2.2828317014500499E-10</v>
      </c>
      <c r="DT76" s="334">
        <f>PF_SCF_1_wout_Grant!DT49</f>
        <v>1.0822986951097846E-10</v>
      </c>
    </row>
    <row r="77" spans="2:124" hidden="1" outlineLevel="1">
      <c r="B77" s="333" t="s">
        <v>98</v>
      </c>
      <c r="C77" s="333"/>
      <c r="D77" s="333"/>
      <c r="E77" s="333"/>
      <c r="F77" s="334">
        <f>PF_SCF_1_wout_Grant!F50</f>
        <v>0</v>
      </c>
      <c r="G77" s="334">
        <f>PF_SCF_1_wout_Grant!G50</f>
        <v>0</v>
      </c>
      <c r="H77" s="334">
        <f>PF_SCF_1_wout_Grant!H50</f>
        <v>0</v>
      </c>
      <c r="I77" s="334">
        <f>PF_SCF_1_wout_Grant!I50</f>
        <v>0</v>
      </c>
      <c r="J77" s="334">
        <f>PF_SCF_1_wout_Grant!J50</f>
        <v>0</v>
      </c>
      <c r="K77" s="334">
        <f>PF_SCF_1_wout_Grant!K50</f>
        <v>0</v>
      </c>
      <c r="L77" s="334">
        <f>PF_SCF_1_wout_Grant!L50</f>
        <v>0</v>
      </c>
      <c r="M77" s="334">
        <f>PF_SCF_1_wout_Grant!M50</f>
        <v>0</v>
      </c>
      <c r="N77" s="334">
        <f>PF_SCF_1_wout_Grant!N50</f>
        <v>0</v>
      </c>
      <c r="O77" s="334">
        <f>PF_SCF_1_wout_Grant!O50</f>
        <v>0</v>
      </c>
      <c r="P77" s="334">
        <f>PF_SCF_1_wout_Grant!P50</f>
        <v>0</v>
      </c>
      <c r="Q77" s="334">
        <f>PF_SCF_1_wout_Grant!Q50</f>
        <v>0</v>
      </c>
      <c r="R77" s="334">
        <f>PF_SCF_1_wout_Grant!R50</f>
        <v>0</v>
      </c>
      <c r="S77" s="334">
        <f>PF_SCF_1_wout_Grant!S50</f>
        <v>0</v>
      </c>
      <c r="T77" s="334">
        <f>PF_SCF_1_wout_Grant!T50</f>
        <v>0</v>
      </c>
      <c r="U77" s="334">
        <f>PF_SCF_1_wout_Grant!U50</f>
        <v>0</v>
      </c>
      <c r="V77" s="334">
        <f>PF_SCF_1_wout_Grant!V50</f>
        <v>2.9103830456733704E-11</v>
      </c>
      <c r="W77" s="334">
        <f>PF_SCF_1_wout_Grant!W50</f>
        <v>-4.3655745685100555E-11</v>
      </c>
      <c r="X77" s="334">
        <f>PF_SCF_1_wout_Grant!X50</f>
        <v>-4.3655745685100555E-11</v>
      </c>
      <c r="Y77" s="334">
        <f>PF_SCF_1_wout_Grant!Y50</f>
        <v>-4.3655745685100555E-11</v>
      </c>
      <c r="Z77" s="334">
        <f>PF_SCF_1_wout_Grant!Z50</f>
        <v>4.3655745685100555E-11</v>
      </c>
      <c r="AA77" s="334">
        <f>PF_SCF_1_wout_Grant!AA50</f>
        <v>-3.637978807091713E-11</v>
      </c>
      <c r="AB77" s="334">
        <f>PF_SCF_1_wout_Grant!AB50</f>
        <v>-3.637978807091713E-11</v>
      </c>
      <c r="AC77" s="334">
        <f>PF_SCF_1_wout_Grant!AC50</f>
        <v>-3.637978807091713E-11</v>
      </c>
      <c r="AD77" s="334">
        <f>PF_SCF_1_wout_Grant!AD50</f>
        <v>5.0931703299283981E-11</v>
      </c>
      <c r="AE77" s="334">
        <f>PF_SCF_1_wout_Grant!AE50</f>
        <v>-3.2741809263825417E-11</v>
      </c>
      <c r="AF77" s="334">
        <f>PF_SCF_1_wout_Grant!AF50</f>
        <v>5.4569682106375694E-11</v>
      </c>
      <c r="AG77" s="334">
        <f>PF_SCF_1_wout_Grant!AG50</f>
        <v>-7.2759576141834259E-12</v>
      </c>
      <c r="AH77" s="334">
        <f>PF_SCF_1_wout_Grant!AH50</f>
        <v>5.0931703299283981E-11</v>
      </c>
      <c r="AI77" s="334">
        <f>PF_SCF_1_wout_Grant!AI50</f>
        <v>5.0931703299283981E-11</v>
      </c>
      <c r="AJ77" s="334">
        <f>PF_SCF_1_wout_Grant!AJ50</f>
        <v>3.637978807091713E-11</v>
      </c>
      <c r="AK77" s="334">
        <f>PF_SCF_1_wout_Grant!AK50</f>
        <v>-3.2741809263825417E-11</v>
      </c>
      <c r="AL77" s="334">
        <f>PF_SCF_1_wout_Grant!AL50</f>
        <v>5.8207660913467407E-11</v>
      </c>
      <c r="AM77" s="334">
        <f>PF_SCF_1_wout_Grant!AM50</f>
        <v>0</v>
      </c>
      <c r="AN77" s="334">
        <f>PF_SCF_1_wout_Grant!AN50</f>
        <v>-4.7293724492192268E-11</v>
      </c>
      <c r="AO77" s="334">
        <f>PF_SCF_1_wout_Grant!AO50</f>
        <v>-8.1854523159563541E-12</v>
      </c>
      <c r="AP77" s="334">
        <f>PF_SCF_1_wout_Grant!AP50</f>
        <v>3.9108272176235914E-11</v>
      </c>
      <c r="AQ77" s="334">
        <f>PF_SCF_1_wout_Grant!AQ50</f>
        <v>-3.0013325158506632E-11</v>
      </c>
      <c r="AR77" s="334">
        <f>PF_SCF_1_wout_Grant!AR50</f>
        <v>-3.0013325158506632E-11</v>
      </c>
      <c r="AS77" s="334">
        <f>PF_SCF_1_wout_Grant!AS50</f>
        <v>2.4556356947869062E-11</v>
      </c>
      <c r="AT77" s="334">
        <f>PF_SCF_1_wout_Grant!AT50</f>
        <v>-5.5479176808148623E-11</v>
      </c>
      <c r="AU77" s="334">
        <f>PF_SCF_1_wout_Grant!AU50</f>
        <v>-5.5479176808148623E-11</v>
      </c>
      <c r="AV77" s="334">
        <f>PF_SCF_1_wout_Grant!AV50</f>
        <v>-9.0039975475519896E-11</v>
      </c>
      <c r="AW77" s="334">
        <f>PF_SCF_1_wout_Grant!AW50</f>
        <v>-1.7280399333685637E-11</v>
      </c>
      <c r="AX77" s="334">
        <f>PF_SCF_1_wout_Grant!AX50</f>
        <v>9.1858964879065752E-11</v>
      </c>
      <c r="AY77" s="334">
        <f>PF_SCF_1_wout_Grant!AY50</f>
        <v>4.8203219193965197E-11</v>
      </c>
      <c r="AZ77" s="334">
        <f>PF_SCF_1_wout_Grant!AZ50</f>
        <v>3.1832314562052488E-11</v>
      </c>
      <c r="BA77" s="334">
        <f>PF_SCF_1_wout_Grant!BA50</f>
        <v>9.9134922493249178E-11</v>
      </c>
      <c r="BB77" s="334">
        <f>PF_SCF_1_wout_Grant!BB50</f>
        <v>-2.8194335754960775E-11</v>
      </c>
      <c r="BC77" s="334">
        <f>PF_SCF_1_wout_Grant!BC50</f>
        <v>2.6375346351414919E-11</v>
      </c>
      <c r="BD77" s="334">
        <f>PF_SCF_1_wout_Grant!BD50</f>
        <v>-7.5488060247153044E-11</v>
      </c>
      <c r="BE77" s="334">
        <f>PF_SCF_1_wout_Grant!BE50</f>
        <v>-2.2737367544323206E-11</v>
      </c>
      <c r="BF77" s="334">
        <f>PF_SCF_1_wout_Grant!BF50</f>
        <v>4.0927261579781771E-11</v>
      </c>
      <c r="BG77" s="334">
        <f>PF_SCF_1_wout_Grant!BG50</f>
        <v>-2.4556356947869062E-11</v>
      </c>
      <c r="BH77" s="334">
        <f>PF_SCF_1_wout_Grant!BH50</f>
        <v>-1.0822986951097846E-10</v>
      </c>
      <c r="BI77" s="334">
        <f>PF_SCF_1_wout_Grant!BI50</f>
        <v>5.5479176808148623E-11</v>
      </c>
      <c r="BJ77" s="334">
        <f>PF_SCF_1_wout_Grant!BJ50</f>
        <v>8.276401786133647E-11</v>
      </c>
      <c r="BK77" s="334">
        <f>PF_SCF_1_wout_Grant!BK50</f>
        <v>8.276401786133647E-11</v>
      </c>
      <c r="BL77" s="334">
        <f>PF_SCF_1_wout_Grant!BL50</f>
        <v>-8.4583007264882326E-11</v>
      </c>
      <c r="BM77" s="334">
        <f>PF_SCF_1_wout_Grant!BM50</f>
        <v>-8.4583007264882326E-11</v>
      </c>
      <c r="BN77" s="334">
        <f>PF_SCF_1_wout_Grant!BN50</f>
        <v>-1.0277290130034089E-10</v>
      </c>
      <c r="BO77" s="334">
        <f>PF_SCF_1_wout_Grant!BO50</f>
        <v>7.5488060247153044E-11</v>
      </c>
      <c r="BP77" s="334">
        <f>PF_SCF_1_wout_Grant!BP50</f>
        <v>6.3664629124104977E-12</v>
      </c>
      <c r="BQ77" s="334">
        <f>PF_SCF_1_wout_Grant!BQ50</f>
        <v>6.8212102632969618E-11</v>
      </c>
      <c r="BR77" s="334">
        <f>PF_SCF_1_wout_Grant!BR50</f>
        <v>-2.2737367544323206E-11</v>
      </c>
      <c r="BS77" s="334">
        <f>PF_SCF_1_wout_Grant!BS50</f>
        <v>-4.5474735088646412E-12</v>
      </c>
      <c r="BT77" s="334">
        <f>PF_SCF_1_wout_Grant!BT50</f>
        <v>1.3642420526593924E-11</v>
      </c>
      <c r="BU77" s="334">
        <f>PF_SCF_1_wout_Grant!BU50</f>
        <v>3.1832314562052488E-11</v>
      </c>
      <c r="BV77" s="334">
        <f>PF_SCF_1_wout_Grant!BV50</f>
        <v>3.1832314562052488E-11</v>
      </c>
      <c r="BW77" s="334">
        <f>PF_SCF_1_wout_Grant!BW50</f>
        <v>-9.1858964879065752E-11</v>
      </c>
      <c r="BX77" s="334">
        <f>PF_SCF_1_wout_Grant!BX50</f>
        <v>-2.2737367544323206E-11</v>
      </c>
      <c r="BY77" s="334">
        <f>PF_SCF_1_wout_Grant!BY50</f>
        <v>-4.0927261579781771E-11</v>
      </c>
      <c r="BZ77" s="334">
        <f>PF_SCF_1_wout_Grant!BZ50</f>
        <v>-8.4583007264882326E-11</v>
      </c>
      <c r="CA77" s="334">
        <f>PF_SCF_1_wout_Grant!CA50</f>
        <v>5.7298166211694479E-11</v>
      </c>
      <c r="CB77" s="334">
        <f>PF_SCF_1_wout_Grant!CB50</f>
        <v>8.6401996668428183E-11</v>
      </c>
      <c r="CC77" s="334">
        <f>PF_SCF_1_wout_Grant!CC50</f>
        <v>7.1850081440061331E-11</v>
      </c>
      <c r="CD77" s="334">
        <f>PF_SCF_1_wout_Grant!CD50</f>
        <v>6.3664629124104977E-12</v>
      </c>
      <c r="CE77" s="334">
        <f>PF_SCF_1_wout_Grant!CE50</f>
        <v>-5.184119800105691E-11</v>
      </c>
      <c r="CF77" s="334">
        <f>PF_SCF_1_wout_Grant!CF50</f>
        <v>-2.2737367544323206E-11</v>
      </c>
      <c r="CG77" s="334">
        <f>PF_SCF_1_wout_Grant!CG50</f>
        <v>-2.2737367544323206E-11</v>
      </c>
      <c r="CH77" s="334">
        <f>PF_SCF_1_wout_Grant!CH50</f>
        <v>-5.5479176808148623E-11</v>
      </c>
      <c r="CI77" s="334">
        <f>PF_SCF_1_wout_Grant!CI50</f>
        <v>3.1832314562052488E-11</v>
      </c>
      <c r="CJ77" s="334">
        <f>PF_SCF_1_wout_Grant!CJ50</f>
        <v>1.0095391189679503E-10</v>
      </c>
      <c r="CK77" s="334">
        <f>PF_SCF_1_wout_Grant!CK50</f>
        <v>2.4556356947869062E-11</v>
      </c>
      <c r="CL77" s="334">
        <f>PF_SCF_1_wout_Grant!CL50</f>
        <v>-8.0945028457790613E-11</v>
      </c>
      <c r="CM77" s="334">
        <f>PF_SCF_1_wout_Grant!CM50</f>
        <v>-1.0277290130034089E-10</v>
      </c>
      <c r="CN77" s="334">
        <f>PF_SCF_1_wout_Grant!CN50</f>
        <v>-1.0277290130034089E-10</v>
      </c>
      <c r="CO77" s="334">
        <f>PF_SCF_1_wout_Grant!CO50</f>
        <v>-2.2737367544323206E-11</v>
      </c>
      <c r="CP77" s="334">
        <f>PF_SCF_1_wout_Grant!CP50</f>
        <v>-2.2737367544323206E-11</v>
      </c>
      <c r="CQ77" s="334">
        <f>PF_SCF_1_wout_Grant!CQ50</f>
        <v>-2.2737367544323206E-11</v>
      </c>
      <c r="CR77" s="334">
        <f>PF_SCF_1_wout_Grant!CR50</f>
        <v>7.5488060247153044E-11</v>
      </c>
      <c r="CS77" s="334">
        <f>PF_SCF_1_wout_Grant!CS50</f>
        <v>-5.5479176808148623E-11</v>
      </c>
      <c r="CT77" s="334">
        <f>PF_SCF_1_wout_Grant!CT50</f>
        <v>-1.546140993013978E-11</v>
      </c>
      <c r="CU77" s="334">
        <f>PF_SCF_1_wout_Grant!CU50</f>
        <v>-1.1732481652870774E-10</v>
      </c>
      <c r="CV77" s="334">
        <f>PF_SCF_1_wout_Grant!CV50</f>
        <v>4.2746250983327627E-11</v>
      </c>
      <c r="CW77" s="334">
        <f>PF_SCF_1_wout_Grant!CW50</f>
        <v>-1.1368683772161603E-10</v>
      </c>
      <c r="CX77" s="334">
        <f>PF_SCF_1_wout_Grant!CX50</f>
        <v>-1.1368683772161603E-10</v>
      </c>
      <c r="CY77" s="334">
        <f>PF_SCF_1_wout_Grant!CY50</f>
        <v>1.0095391189679503E-10</v>
      </c>
      <c r="CZ77" s="334">
        <f>PF_SCF_1_wout_Grant!CZ50</f>
        <v>1.0095391189679503E-10</v>
      </c>
      <c r="DA77" s="334">
        <f>PF_SCF_1_wout_Grant!DA50</f>
        <v>-5.5479176808148623E-11</v>
      </c>
      <c r="DB77" s="334">
        <f>PF_SCF_1_wout_Grant!DB50</f>
        <v>-5.5479176808148623E-11</v>
      </c>
      <c r="DC77" s="334">
        <f>PF_SCF_1_wout_Grant!DC50</f>
        <v>1.0004441719502211E-11</v>
      </c>
      <c r="DD77" s="334">
        <f>PF_SCF_1_wout_Grant!DD50</f>
        <v>-3.3651303965598345E-11</v>
      </c>
      <c r="DE77" s="334">
        <f>PF_SCF_1_wout_Grant!DE50</f>
        <v>7.9126039054244757E-11</v>
      </c>
      <c r="DF77" s="334">
        <f>PF_SCF_1_wout_Grant!DF50</f>
        <v>-1.546140993013978E-11</v>
      </c>
      <c r="DG77" s="334">
        <f>PF_SCF_1_wout_Grant!DG50</f>
        <v>9.0039975475519896E-11</v>
      </c>
      <c r="DH77" s="334">
        <f>PF_SCF_1_wout_Grant!DH50</f>
        <v>-4.8203219193965197E-11</v>
      </c>
      <c r="DI77" s="334">
        <f>PF_SCF_1_wout_Grant!DI50</f>
        <v>2.4556356947869062E-11</v>
      </c>
      <c r="DJ77" s="334">
        <f>PF_SCF_1_wout_Grant!DJ50</f>
        <v>2.4556356947869062E-11</v>
      </c>
      <c r="DK77" s="334">
        <f>PF_SCF_1_wout_Grant!DK50</f>
        <v>1.0095391189679503E-10</v>
      </c>
      <c r="DL77" s="334">
        <f>PF_SCF_1_wout_Grant!DL50</f>
        <v>6.8212102632969618E-11</v>
      </c>
      <c r="DM77" s="334">
        <f>PF_SCF_1_wout_Grant!DM50</f>
        <v>-1.4279066817834973E-10</v>
      </c>
      <c r="DN77" s="334">
        <f>PF_SCF_1_wout_Grant!DN50</f>
        <v>5.3660187404602766E-11</v>
      </c>
      <c r="DO77" s="334">
        <f>PF_SCF_1_wout_Grant!DO50</f>
        <v>-7.0031092036515474E-11</v>
      </c>
      <c r="DP77" s="334">
        <f>PF_SCF_1_wout_Grant!DP50</f>
        <v>-1.9736035028472543E-10</v>
      </c>
      <c r="DQ77" s="334">
        <f>PF_SCF_1_wout_Grant!DQ50</f>
        <v>5.7298166211694479E-11</v>
      </c>
      <c r="DR77" s="334">
        <f>PF_SCF_1_wout_Grant!DR50</f>
        <v>2.2828317014500499E-10</v>
      </c>
      <c r="DS77" s="334">
        <f>PF_SCF_1_wout_Grant!DS50</f>
        <v>1.0822986951097846E-10</v>
      </c>
      <c r="DT77" s="334">
        <f>PF_SCF_1_wout_Grant!DT50</f>
        <v>2.319211489520967E-10</v>
      </c>
    </row>
    <row r="78" spans="2:124" ht="14.25" hidden="1" customHeight="1" outlineLevel="1"/>
    <row r="79" spans="2:124" collapsed="1"/>
  </sheetData>
  <pageMargins left="0.7" right="0.7" top="0.75" bottom="0.75" header="0.3" footer="0.3"/>
  <pageSetup scale="38"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B58B9-E07C-4A74-9CF5-59F04E7B8B56}">
  <sheetPr>
    <pageSetUpPr fitToPage="1"/>
  </sheetPr>
  <dimension ref="A10:ED51"/>
  <sheetViews>
    <sheetView showGridLines="0" zoomScale="85" zoomScaleNormal="85" workbookViewId="0">
      <pane xSplit="4" ySplit="25" topLeftCell="E38" activePane="bottomRight" state="frozen"/>
      <selection pane="bottomRight" activeCell="I28" sqref="I28"/>
      <selection pane="bottomLeft" activeCell="I28" sqref="I28"/>
      <selection pane="topRight" activeCell="I28" sqref="I28"/>
    </sheetView>
  </sheetViews>
  <sheetFormatPr defaultRowHeight="15" outlineLevelRow="1" outlineLevelCol="1"/>
  <cols>
    <col min="1" max="1" width="3.85546875" customWidth="1"/>
    <col min="2" max="2" width="3.28515625" customWidth="1"/>
    <col min="3" max="3" width="40.42578125" bestFit="1" customWidth="1"/>
    <col min="4" max="4" width="15.28515625" bestFit="1" customWidth="1"/>
    <col min="5" max="5" width="15" bestFit="1" customWidth="1"/>
    <col min="6" max="6" width="16" bestFit="1" customWidth="1"/>
    <col min="7" max="14" width="15" bestFit="1" customWidth="1"/>
    <col min="15" max="16" width="11.28515625" bestFit="1" customWidth="1"/>
    <col min="17" max="124" width="11.5703125" hidden="1" customWidth="1" outlineLevel="1"/>
    <col min="125" max="125" width="13.28515625" bestFit="1" customWidth="1" collapsed="1"/>
    <col min="126" max="134" width="13.28515625" bestFit="1" customWidth="1"/>
  </cols>
  <sheetData>
    <row r="10" spans="2:14" ht="17.25">
      <c r="B10" s="205" t="s">
        <v>121</v>
      </c>
    </row>
    <row r="11" spans="2:14" ht="19.5" customHeight="1">
      <c r="B11" s="1" t="s">
        <v>99</v>
      </c>
      <c r="C11" s="1"/>
      <c r="D11" s="1"/>
      <c r="E11" s="1"/>
      <c r="F11" s="1"/>
      <c r="G11" s="1"/>
      <c r="H11" s="1"/>
      <c r="I11" s="1"/>
      <c r="J11" s="1"/>
      <c r="K11" s="1"/>
      <c r="L11" s="1"/>
      <c r="M11" s="1"/>
      <c r="N11" s="1"/>
    </row>
    <row r="12" spans="2:14" ht="15.75" thickBot="1">
      <c r="B12" s="2"/>
      <c r="C12" s="3"/>
      <c r="D12" s="3" t="s">
        <v>6</v>
      </c>
      <c r="E12" s="3">
        <v>1</v>
      </c>
      <c r="F12" s="3">
        <f>E12+1</f>
        <v>2</v>
      </c>
      <c r="G12" s="3">
        <f t="shared" ref="G12:N12" si="0">F12+1</f>
        <v>3</v>
      </c>
      <c r="H12" s="3">
        <f t="shared" si="0"/>
        <v>4</v>
      </c>
      <c r="I12" s="3">
        <f t="shared" si="0"/>
        <v>5</v>
      </c>
      <c r="J12" s="3">
        <f t="shared" si="0"/>
        <v>6</v>
      </c>
      <c r="K12" s="3">
        <f t="shared" si="0"/>
        <v>7</v>
      </c>
      <c r="L12" s="3">
        <f t="shared" si="0"/>
        <v>8</v>
      </c>
      <c r="M12" s="3">
        <f t="shared" si="0"/>
        <v>9</v>
      </c>
      <c r="N12" s="4">
        <f t="shared" si="0"/>
        <v>10</v>
      </c>
    </row>
    <row r="13" spans="2:14" hidden="1" outlineLevel="1">
      <c r="B13" s="5" t="s">
        <v>7</v>
      </c>
      <c r="E13" s="6">
        <f>DU$27</f>
        <v>0.32337500000000002</v>
      </c>
      <c r="F13" s="7">
        <f t="shared" ref="F13:N13" si="1">DV$27</f>
        <v>0.65500000000000003</v>
      </c>
      <c r="G13" s="7">
        <f t="shared" si="1"/>
        <v>2.1624999999999672E-2</v>
      </c>
      <c r="H13" s="7">
        <f t="shared" si="1"/>
        <v>0</v>
      </c>
      <c r="I13" s="8">
        <f t="shared" si="1"/>
        <v>0</v>
      </c>
      <c r="J13" s="8">
        <f t="shared" si="1"/>
        <v>0</v>
      </c>
      <c r="K13" s="8">
        <f t="shared" si="1"/>
        <v>0</v>
      </c>
      <c r="L13" s="8">
        <f t="shared" si="1"/>
        <v>0</v>
      </c>
      <c r="M13" s="8">
        <f t="shared" si="1"/>
        <v>0</v>
      </c>
      <c r="N13" s="9">
        <f t="shared" si="1"/>
        <v>0</v>
      </c>
    </row>
    <row r="14" spans="2:14" ht="15.75" hidden="1" outlineLevel="1" thickBot="1">
      <c r="B14" s="5" t="s">
        <v>8</v>
      </c>
      <c r="E14" s="6">
        <f>DU$26</f>
        <v>0.32337500000000002</v>
      </c>
      <c r="F14" s="7">
        <f t="shared" ref="F14:N14" si="2">DV$26</f>
        <v>0.97837500000000033</v>
      </c>
      <c r="G14" s="7">
        <f t="shared" si="2"/>
        <v>1</v>
      </c>
      <c r="H14" s="7">
        <f t="shared" si="2"/>
        <v>1</v>
      </c>
      <c r="I14" s="8">
        <f t="shared" si="2"/>
        <v>1</v>
      </c>
      <c r="J14" s="8">
        <f t="shared" si="2"/>
        <v>1</v>
      </c>
      <c r="K14" s="8">
        <f t="shared" si="2"/>
        <v>1</v>
      </c>
      <c r="L14" s="8">
        <f t="shared" si="2"/>
        <v>1</v>
      </c>
      <c r="M14" s="8">
        <f t="shared" si="2"/>
        <v>1</v>
      </c>
      <c r="N14" s="9">
        <f t="shared" si="2"/>
        <v>1</v>
      </c>
    </row>
    <row r="15" spans="2:14" collapsed="1">
      <c r="B15" s="257" t="s">
        <v>100</v>
      </c>
      <c r="C15" s="258"/>
      <c r="D15" s="258"/>
      <c r="E15" s="335">
        <f>DU38</f>
        <v>-100733.23921375062</v>
      </c>
      <c r="F15" s="335">
        <f t="shared" ref="F15:N15" si="3">DV38</f>
        <v>-118140.19431402443</v>
      </c>
      <c r="G15" s="335">
        <f t="shared" si="3"/>
        <v>-3385.9855882757365</v>
      </c>
      <c r="H15" s="335">
        <f t="shared" si="3"/>
        <v>-123392.78630283117</v>
      </c>
      <c r="I15" s="335">
        <f t="shared" si="3"/>
        <v>-141341.1856005505</v>
      </c>
      <c r="J15" s="335">
        <f t="shared" si="3"/>
        <v>-159266.78572322865</v>
      </c>
      <c r="K15" s="335">
        <f t="shared" si="3"/>
        <v>-179465.80062159908</v>
      </c>
      <c r="L15" s="335">
        <f t="shared" si="3"/>
        <v>-202226.55619309144</v>
      </c>
      <c r="M15" s="335">
        <f t="shared" si="3"/>
        <v>-227873.94527576474</v>
      </c>
      <c r="N15" s="336">
        <f t="shared" si="3"/>
        <v>-256774.06525165439</v>
      </c>
    </row>
    <row r="16" spans="2:14">
      <c r="B16" s="139" t="s">
        <v>101</v>
      </c>
      <c r="E16" s="337">
        <f>DU42</f>
        <v>-258695.2754270701</v>
      </c>
      <c r="F16" s="337">
        <f t="shared" ref="F16:N16" si="4">DV42</f>
        <v>-478342.51609077968</v>
      </c>
      <c r="G16" s="337">
        <f t="shared" si="4"/>
        <v>-21892.830559676164</v>
      </c>
      <c r="H16" s="337">
        <f t="shared" si="4"/>
        <v>0</v>
      </c>
      <c r="I16" s="337">
        <f t="shared" si="4"/>
        <v>0</v>
      </c>
      <c r="J16" s="337">
        <f t="shared" si="4"/>
        <v>0</v>
      </c>
      <c r="K16" s="337">
        <f t="shared" si="4"/>
        <v>0</v>
      </c>
      <c r="L16" s="337">
        <f t="shared" si="4"/>
        <v>0</v>
      </c>
      <c r="M16" s="337">
        <f t="shared" si="4"/>
        <v>0</v>
      </c>
      <c r="N16" s="338">
        <f t="shared" si="4"/>
        <v>0</v>
      </c>
    </row>
    <row r="17" spans="1:134">
      <c r="B17" s="139" t="s">
        <v>102</v>
      </c>
      <c r="E17" s="337">
        <f>DU47</f>
        <v>359428.51464082074</v>
      </c>
      <c r="F17" s="337">
        <f t="shared" ref="F17:N17" si="5">DV47</f>
        <v>596482.71040480409</v>
      </c>
      <c r="G17" s="337">
        <f t="shared" si="5"/>
        <v>25278.816147951875</v>
      </c>
      <c r="H17" s="337">
        <f t="shared" si="5"/>
        <v>123392.78630283126</v>
      </c>
      <c r="I17" s="337">
        <f t="shared" si="5"/>
        <v>141341.18560055038</v>
      </c>
      <c r="J17" s="337">
        <f t="shared" si="5"/>
        <v>159266.78572322871</v>
      </c>
      <c r="K17" s="337">
        <f t="shared" si="5"/>
        <v>179465.80062159919</v>
      </c>
      <c r="L17" s="337">
        <f t="shared" si="5"/>
        <v>202226.55619309144</v>
      </c>
      <c r="M17" s="337">
        <f t="shared" si="5"/>
        <v>227873.94527576468</v>
      </c>
      <c r="N17" s="338">
        <f t="shared" si="5"/>
        <v>256774.06525165471</v>
      </c>
    </row>
    <row r="18" spans="1:134" ht="15.75" thickBot="1">
      <c r="B18" s="262" t="s">
        <v>103</v>
      </c>
      <c r="C18" s="263"/>
      <c r="D18" s="263"/>
      <c r="E18" s="339">
        <f>DU50</f>
        <v>0</v>
      </c>
      <c r="F18" s="339">
        <f t="shared" ref="F18:N18" si="6">DV50</f>
        <v>-3.637978807091713E-11</v>
      </c>
      <c r="G18" s="339">
        <f t="shared" si="6"/>
        <v>-4.7293724492192268E-11</v>
      </c>
      <c r="H18" s="339">
        <f t="shared" si="6"/>
        <v>3.1832314562052488E-11</v>
      </c>
      <c r="I18" s="339">
        <f t="shared" si="6"/>
        <v>-8.4583007264882326E-11</v>
      </c>
      <c r="J18" s="339">
        <f t="shared" si="6"/>
        <v>-2.2737367544323206E-11</v>
      </c>
      <c r="K18" s="339">
        <f t="shared" si="6"/>
        <v>1.0095391189679503E-10</v>
      </c>
      <c r="L18" s="339">
        <f t="shared" si="6"/>
        <v>4.2746250983327627E-11</v>
      </c>
      <c r="M18" s="339">
        <f t="shared" si="6"/>
        <v>-4.8203219193965197E-11</v>
      </c>
      <c r="N18" s="340">
        <f t="shared" si="6"/>
        <v>2.319211489520967E-10</v>
      </c>
    </row>
    <row r="22" spans="1:134" hidden="1" outlineLevel="1">
      <c r="P22">
        <v>1</v>
      </c>
      <c r="AB22">
        <f>+P22+1</f>
        <v>2</v>
      </c>
      <c r="AN22">
        <f>+AB22+1</f>
        <v>3</v>
      </c>
      <c r="AZ22">
        <f>+AN22+1</f>
        <v>4</v>
      </c>
      <c r="BL22">
        <f>+AZ22+1</f>
        <v>5</v>
      </c>
      <c r="BX22">
        <f>+BL22+1</f>
        <v>6</v>
      </c>
      <c r="CJ22">
        <f>+BX22+1</f>
        <v>7</v>
      </c>
      <c r="CV22">
        <f>+CJ22+1</f>
        <v>8</v>
      </c>
      <c r="DH22">
        <f>+CV22+1</f>
        <v>9</v>
      </c>
      <c r="DT22">
        <f>+DH22+1</f>
        <v>10</v>
      </c>
    </row>
    <row r="23" spans="1:134" ht="19.5" customHeight="1" collapsed="1">
      <c r="B23" s="1" t="s">
        <v>104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22"/>
    </row>
    <row r="24" spans="1:134" s="23" customFormat="1">
      <c r="B24" s="24"/>
      <c r="C24" s="25" t="s">
        <v>20</v>
      </c>
      <c r="D24" s="25"/>
      <c r="E24" s="25">
        <v>1</v>
      </c>
      <c r="F24" s="25">
        <v>1</v>
      </c>
      <c r="G24" s="25">
        <v>1</v>
      </c>
      <c r="H24" s="25">
        <v>1</v>
      </c>
      <c r="I24" s="25">
        <v>1</v>
      </c>
      <c r="J24" s="25">
        <v>1</v>
      </c>
      <c r="K24" s="25">
        <v>1</v>
      </c>
      <c r="L24" s="25">
        <v>1</v>
      </c>
      <c r="M24" s="25">
        <v>1</v>
      </c>
      <c r="N24" s="25">
        <v>1</v>
      </c>
      <c r="O24" s="25">
        <v>1</v>
      </c>
      <c r="P24" s="26">
        <v>1</v>
      </c>
      <c r="Q24" s="25">
        <f>E24+1</f>
        <v>2</v>
      </c>
      <c r="R24" s="25">
        <f t="shared" ref="R24:AA24" si="7">F24+1</f>
        <v>2</v>
      </c>
      <c r="S24" s="25">
        <f t="shared" si="7"/>
        <v>2</v>
      </c>
      <c r="T24" s="25">
        <f t="shared" si="7"/>
        <v>2</v>
      </c>
      <c r="U24" s="25">
        <f t="shared" si="7"/>
        <v>2</v>
      </c>
      <c r="V24" s="25">
        <f t="shared" si="7"/>
        <v>2</v>
      </c>
      <c r="W24" s="25">
        <f t="shared" si="7"/>
        <v>2</v>
      </c>
      <c r="X24" s="25">
        <f t="shared" si="7"/>
        <v>2</v>
      </c>
      <c r="Y24" s="25">
        <f t="shared" si="7"/>
        <v>2</v>
      </c>
      <c r="Z24" s="25">
        <f t="shared" si="7"/>
        <v>2</v>
      </c>
      <c r="AA24" s="25">
        <f t="shared" si="7"/>
        <v>2</v>
      </c>
      <c r="AB24" s="26">
        <f>P24+1</f>
        <v>2</v>
      </c>
      <c r="AC24" s="25">
        <f>Q24+1</f>
        <v>3</v>
      </c>
      <c r="AD24" s="25">
        <f t="shared" ref="AD24:AM24" si="8">R24+1</f>
        <v>3</v>
      </c>
      <c r="AE24" s="25">
        <f t="shared" si="8"/>
        <v>3</v>
      </c>
      <c r="AF24" s="25">
        <f t="shared" si="8"/>
        <v>3</v>
      </c>
      <c r="AG24" s="25">
        <f t="shared" si="8"/>
        <v>3</v>
      </c>
      <c r="AH24" s="25">
        <f t="shared" si="8"/>
        <v>3</v>
      </c>
      <c r="AI24" s="25">
        <f t="shared" si="8"/>
        <v>3</v>
      </c>
      <c r="AJ24" s="25">
        <f t="shared" si="8"/>
        <v>3</v>
      </c>
      <c r="AK24" s="25">
        <f t="shared" si="8"/>
        <v>3</v>
      </c>
      <c r="AL24" s="25">
        <f t="shared" si="8"/>
        <v>3</v>
      </c>
      <c r="AM24" s="25">
        <f t="shared" si="8"/>
        <v>3</v>
      </c>
      <c r="AN24" s="26">
        <f>AB24+1</f>
        <v>3</v>
      </c>
      <c r="AO24" s="25">
        <f>AC24+1</f>
        <v>4</v>
      </c>
      <c r="AP24" s="25">
        <f t="shared" ref="AP24:AY24" si="9">AD24+1</f>
        <v>4</v>
      </c>
      <c r="AQ24" s="25">
        <f t="shared" si="9"/>
        <v>4</v>
      </c>
      <c r="AR24" s="25">
        <f t="shared" si="9"/>
        <v>4</v>
      </c>
      <c r="AS24" s="25">
        <f t="shared" si="9"/>
        <v>4</v>
      </c>
      <c r="AT24" s="25">
        <f t="shared" si="9"/>
        <v>4</v>
      </c>
      <c r="AU24" s="25">
        <f t="shared" si="9"/>
        <v>4</v>
      </c>
      <c r="AV24" s="25">
        <f t="shared" si="9"/>
        <v>4</v>
      </c>
      <c r="AW24" s="25">
        <f t="shared" si="9"/>
        <v>4</v>
      </c>
      <c r="AX24" s="25">
        <f t="shared" si="9"/>
        <v>4</v>
      </c>
      <c r="AY24" s="25">
        <f t="shared" si="9"/>
        <v>4</v>
      </c>
      <c r="AZ24" s="26">
        <f>AN24+1</f>
        <v>4</v>
      </c>
      <c r="BA24" s="25">
        <f>AO24+1</f>
        <v>5</v>
      </c>
      <c r="BB24" s="25">
        <f t="shared" ref="BB24:BK24" si="10">AP24+1</f>
        <v>5</v>
      </c>
      <c r="BC24" s="25">
        <f t="shared" si="10"/>
        <v>5</v>
      </c>
      <c r="BD24" s="25">
        <f t="shared" si="10"/>
        <v>5</v>
      </c>
      <c r="BE24" s="25">
        <f t="shared" si="10"/>
        <v>5</v>
      </c>
      <c r="BF24" s="25">
        <f t="shared" si="10"/>
        <v>5</v>
      </c>
      <c r="BG24" s="25">
        <f t="shared" si="10"/>
        <v>5</v>
      </c>
      <c r="BH24" s="25">
        <f t="shared" si="10"/>
        <v>5</v>
      </c>
      <c r="BI24" s="25">
        <f t="shared" si="10"/>
        <v>5</v>
      </c>
      <c r="BJ24" s="25">
        <f t="shared" si="10"/>
        <v>5</v>
      </c>
      <c r="BK24" s="25">
        <f t="shared" si="10"/>
        <v>5</v>
      </c>
      <c r="BL24" s="26">
        <f>AZ24+1</f>
        <v>5</v>
      </c>
      <c r="BM24" s="25">
        <f>BA24+1</f>
        <v>6</v>
      </c>
      <c r="BN24" s="25">
        <f t="shared" ref="BN24:BW24" si="11">BB24+1</f>
        <v>6</v>
      </c>
      <c r="BO24" s="25">
        <f t="shared" si="11"/>
        <v>6</v>
      </c>
      <c r="BP24" s="25">
        <f t="shared" si="11"/>
        <v>6</v>
      </c>
      <c r="BQ24" s="25">
        <f t="shared" si="11"/>
        <v>6</v>
      </c>
      <c r="BR24" s="25">
        <f t="shared" si="11"/>
        <v>6</v>
      </c>
      <c r="BS24" s="25">
        <f t="shared" si="11"/>
        <v>6</v>
      </c>
      <c r="BT24" s="25">
        <f t="shared" si="11"/>
        <v>6</v>
      </c>
      <c r="BU24" s="25">
        <f t="shared" si="11"/>
        <v>6</v>
      </c>
      <c r="BV24" s="25">
        <f t="shared" si="11"/>
        <v>6</v>
      </c>
      <c r="BW24" s="25">
        <f t="shared" si="11"/>
        <v>6</v>
      </c>
      <c r="BX24" s="26">
        <f>BL24+1</f>
        <v>6</v>
      </c>
      <c r="BY24" s="25">
        <f>BM24+1</f>
        <v>7</v>
      </c>
      <c r="BZ24" s="25">
        <f t="shared" ref="BZ24:CI24" si="12">BN24+1</f>
        <v>7</v>
      </c>
      <c r="CA24" s="25">
        <f t="shared" si="12"/>
        <v>7</v>
      </c>
      <c r="CB24" s="25">
        <f t="shared" si="12"/>
        <v>7</v>
      </c>
      <c r="CC24" s="25">
        <f t="shared" si="12"/>
        <v>7</v>
      </c>
      <c r="CD24" s="25">
        <f t="shared" si="12"/>
        <v>7</v>
      </c>
      <c r="CE24" s="25">
        <f t="shared" si="12"/>
        <v>7</v>
      </c>
      <c r="CF24" s="25">
        <f t="shared" si="12"/>
        <v>7</v>
      </c>
      <c r="CG24" s="25">
        <f t="shared" si="12"/>
        <v>7</v>
      </c>
      <c r="CH24" s="25">
        <f t="shared" si="12"/>
        <v>7</v>
      </c>
      <c r="CI24" s="25">
        <f t="shared" si="12"/>
        <v>7</v>
      </c>
      <c r="CJ24" s="26">
        <f>BX24+1</f>
        <v>7</v>
      </c>
      <c r="CK24" s="25">
        <f>BY24+1</f>
        <v>8</v>
      </c>
      <c r="CL24" s="25">
        <f t="shared" ref="CL24:CU24" si="13">BZ24+1</f>
        <v>8</v>
      </c>
      <c r="CM24" s="25">
        <f t="shared" si="13"/>
        <v>8</v>
      </c>
      <c r="CN24" s="25">
        <f t="shared" si="13"/>
        <v>8</v>
      </c>
      <c r="CO24" s="25">
        <f t="shared" si="13"/>
        <v>8</v>
      </c>
      <c r="CP24" s="25">
        <f t="shared" si="13"/>
        <v>8</v>
      </c>
      <c r="CQ24" s="25">
        <f t="shared" si="13"/>
        <v>8</v>
      </c>
      <c r="CR24" s="25">
        <f t="shared" si="13"/>
        <v>8</v>
      </c>
      <c r="CS24" s="25">
        <f t="shared" si="13"/>
        <v>8</v>
      </c>
      <c r="CT24" s="25">
        <f t="shared" si="13"/>
        <v>8</v>
      </c>
      <c r="CU24" s="25">
        <f t="shared" si="13"/>
        <v>8</v>
      </c>
      <c r="CV24" s="26">
        <f>CJ24+1</f>
        <v>8</v>
      </c>
      <c r="CW24" s="25">
        <f>CK24+1</f>
        <v>9</v>
      </c>
      <c r="CX24" s="25">
        <f t="shared" ref="CX24:DG24" si="14">CL24+1</f>
        <v>9</v>
      </c>
      <c r="CY24" s="25">
        <f t="shared" si="14"/>
        <v>9</v>
      </c>
      <c r="CZ24" s="25">
        <f t="shared" si="14"/>
        <v>9</v>
      </c>
      <c r="DA24" s="25">
        <f t="shared" si="14"/>
        <v>9</v>
      </c>
      <c r="DB24" s="25">
        <f t="shared" si="14"/>
        <v>9</v>
      </c>
      <c r="DC24" s="25">
        <f t="shared" si="14"/>
        <v>9</v>
      </c>
      <c r="DD24" s="25">
        <f t="shared" si="14"/>
        <v>9</v>
      </c>
      <c r="DE24" s="25">
        <f t="shared" si="14"/>
        <v>9</v>
      </c>
      <c r="DF24" s="25">
        <f t="shared" si="14"/>
        <v>9</v>
      </c>
      <c r="DG24" s="25">
        <f t="shared" si="14"/>
        <v>9</v>
      </c>
      <c r="DH24" s="26">
        <f>CV24+1</f>
        <v>9</v>
      </c>
      <c r="DI24" s="25">
        <f>CW24+1</f>
        <v>10</v>
      </c>
      <c r="DJ24" s="25">
        <f t="shared" ref="DJ24:DS24" si="15">CX24+1</f>
        <v>10</v>
      </c>
      <c r="DK24" s="25">
        <f t="shared" si="15"/>
        <v>10</v>
      </c>
      <c r="DL24" s="25">
        <f t="shared" si="15"/>
        <v>10</v>
      </c>
      <c r="DM24" s="25">
        <f t="shared" si="15"/>
        <v>10</v>
      </c>
      <c r="DN24" s="25">
        <f t="shared" si="15"/>
        <v>10</v>
      </c>
      <c r="DO24" s="25">
        <f t="shared" si="15"/>
        <v>10</v>
      </c>
      <c r="DP24" s="25">
        <f t="shared" si="15"/>
        <v>10</v>
      </c>
      <c r="DQ24" s="25">
        <f t="shared" si="15"/>
        <v>10</v>
      </c>
      <c r="DR24" s="25">
        <f t="shared" si="15"/>
        <v>10</v>
      </c>
      <c r="DS24" s="25">
        <f t="shared" si="15"/>
        <v>10</v>
      </c>
      <c r="DT24" s="266">
        <f>DH24+1</f>
        <v>10</v>
      </c>
      <c r="DU24" s="28">
        <v>1</v>
      </c>
      <c r="DV24" s="28">
        <f>DU24+1</f>
        <v>2</v>
      </c>
      <c r="DW24" s="28">
        <f t="shared" ref="DW24:ED24" si="16">DV24+1</f>
        <v>3</v>
      </c>
      <c r="DX24" s="28">
        <f t="shared" si="16"/>
        <v>4</v>
      </c>
      <c r="DY24" s="28">
        <f t="shared" si="16"/>
        <v>5</v>
      </c>
      <c r="DZ24" s="28">
        <f t="shared" si="16"/>
        <v>6</v>
      </c>
      <c r="EA24" s="28">
        <f t="shared" si="16"/>
        <v>7</v>
      </c>
      <c r="EB24" s="28">
        <f t="shared" si="16"/>
        <v>8</v>
      </c>
      <c r="EC24" s="28">
        <f t="shared" si="16"/>
        <v>9</v>
      </c>
      <c r="ED24" s="29">
        <f t="shared" si="16"/>
        <v>10</v>
      </c>
    </row>
    <row r="25" spans="1:134" s="23" customFormat="1">
      <c r="A25"/>
      <c r="B25" s="31"/>
      <c r="C25" s="32" t="s">
        <v>21</v>
      </c>
      <c r="D25" s="32"/>
      <c r="E25" s="33">
        <v>45444</v>
      </c>
      <c r="F25" s="33">
        <f>EOMONTH(E25,1)</f>
        <v>45504</v>
      </c>
      <c r="G25" s="33">
        <f t="shared" ref="G25:BR25" si="17">EOMONTH(F25,1)</f>
        <v>45535</v>
      </c>
      <c r="H25" s="33">
        <f t="shared" si="17"/>
        <v>45565</v>
      </c>
      <c r="I25" s="33">
        <f t="shared" si="17"/>
        <v>45596</v>
      </c>
      <c r="J25" s="33">
        <f t="shared" si="17"/>
        <v>45626</v>
      </c>
      <c r="K25" s="33">
        <f t="shared" si="17"/>
        <v>45657</v>
      </c>
      <c r="L25" s="33">
        <f t="shared" si="17"/>
        <v>45688</v>
      </c>
      <c r="M25" s="33">
        <f t="shared" si="17"/>
        <v>45716</v>
      </c>
      <c r="N25" s="33">
        <f t="shared" si="17"/>
        <v>45747</v>
      </c>
      <c r="O25" s="33">
        <f t="shared" si="17"/>
        <v>45777</v>
      </c>
      <c r="P25" s="34">
        <f t="shared" si="17"/>
        <v>45808</v>
      </c>
      <c r="Q25" s="33">
        <f t="shared" si="17"/>
        <v>45838</v>
      </c>
      <c r="R25" s="33">
        <f t="shared" si="17"/>
        <v>45869</v>
      </c>
      <c r="S25" s="33">
        <f t="shared" si="17"/>
        <v>45900</v>
      </c>
      <c r="T25" s="33">
        <f t="shared" si="17"/>
        <v>45930</v>
      </c>
      <c r="U25" s="33">
        <f t="shared" si="17"/>
        <v>45961</v>
      </c>
      <c r="V25" s="33">
        <f t="shared" si="17"/>
        <v>45991</v>
      </c>
      <c r="W25" s="33">
        <f t="shared" si="17"/>
        <v>46022</v>
      </c>
      <c r="X25" s="33">
        <f t="shared" si="17"/>
        <v>46053</v>
      </c>
      <c r="Y25" s="33">
        <f t="shared" si="17"/>
        <v>46081</v>
      </c>
      <c r="Z25" s="33">
        <f t="shared" si="17"/>
        <v>46112</v>
      </c>
      <c r="AA25" s="33">
        <f t="shared" si="17"/>
        <v>46142</v>
      </c>
      <c r="AB25" s="34">
        <f t="shared" si="17"/>
        <v>46173</v>
      </c>
      <c r="AC25" s="33">
        <f t="shared" si="17"/>
        <v>46203</v>
      </c>
      <c r="AD25" s="33">
        <f t="shared" si="17"/>
        <v>46234</v>
      </c>
      <c r="AE25" s="33">
        <f t="shared" si="17"/>
        <v>46265</v>
      </c>
      <c r="AF25" s="33">
        <f t="shared" si="17"/>
        <v>46295</v>
      </c>
      <c r="AG25" s="33">
        <f t="shared" si="17"/>
        <v>46326</v>
      </c>
      <c r="AH25" s="33">
        <f t="shared" si="17"/>
        <v>46356</v>
      </c>
      <c r="AI25" s="33">
        <f t="shared" si="17"/>
        <v>46387</v>
      </c>
      <c r="AJ25" s="33">
        <f t="shared" si="17"/>
        <v>46418</v>
      </c>
      <c r="AK25" s="33">
        <f t="shared" si="17"/>
        <v>46446</v>
      </c>
      <c r="AL25" s="33">
        <f t="shared" si="17"/>
        <v>46477</v>
      </c>
      <c r="AM25" s="33">
        <f t="shared" si="17"/>
        <v>46507</v>
      </c>
      <c r="AN25" s="34">
        <f t="shared" si="17"/>
        <v>46538</v>
      </c>
      <c r="AO25" s="33">
        <f t="shared" si="17"/>
        <v>46568</v>
      </c>
      <c r="AP25" s="33">
        <f t="shared" si="17"/>
        <v>46599</v>
      </c>
      <c r="AQ25" s="33">
        <f t="shared" si="17"/>
        <v>46630</v>
      </c>
      <c r="AR25" s="33">
        <f t="shared" si="17"/>
        <v>46660</v>
      </c>
      <c r="AS25" s="33">
        <f t="shared" si="17"/>
        <v>46691</v>
      </c>
      <c r="AT25" s="33">
        <f t="shared" si="17"/>
        <v>46721</v>
      </c>
      <c r="AU25" s="33">
        <f t="shared" si="17"/>
        <v>46752</v>
      </c>
      <c r="AV25" s="33">
        <f t="shared" si="17"/>
        <v>46783</v>
      </c>
      <c r="AW25" s="33">
        <f t="shared" si="17"/>
        <v>46812</v>
      </c>
      <c r="AX25" s="33">
        <f t="shared" si="17"/>
        <v>46843</v>
      </c>
      <c r="AY25" s="33">
        <f t="shared" si="17"/>
        <v>46873</v>
      </c>
      <c r="AZ25" s="34">
        <f t="shared" si="17"/>
        <v>46904</v>
      </c>
      <c r="BA25" s="33">
        <f t="shared" si="17"/>
        <v>46934</v>
      </c>
      <c r="BB25" s="33">
        <f t="shared" si="17"/>
        <v>46965</v>
      </c>
      <c r="BC25" s="33">
        <f t="shared" si="17"/>
        <v>46996</v>
      </c>
      <c r="BD25" s="33">
        <f t="shared" si="17"/>
        <v>47026</v>
      </c>
      <c r="BE25" s="33">
        <f t="shared" si="17"/>
        <v>47057</v>
      </c>
      <c r="BF25" s="33">
        <f t="shared" si="17"/>
        <v>47087</v>
      </c>
      <c r="BG25" s="33">
        <f t="shared" si="17"/>
        <v>47118</v>
      </c>
      <c r="BH25" s="33">
        <f t="shared" si="17"/>
        <v>47149</v>
      </c>
      <c r="BI25" s="33">
        <f t="shared" si="17"/>
        <v>47177</v>
      </c>
      <c r="BJ25" s="33">
        <f t="shared" si="17"/>
        <v>47208</v>
      </c>
      <c r="BK25" s="33">
        <f t="shared" si="17"/>
        <v>47238</v>
      </c>
      <c r="BL25" s="34">
        <f t="shared" si="17"/>
        <v>47269</v>
      </c>
      <c r="BM25" s="33">
        <f t="shared" si="17"/>
        <v>47299</v>
      </c>
      <c r="BN25" s="33">
        <f t="shared" si="17"/>
        <v>47330</v>
      </c>
      <c r="BO25" s="33">
        <f t="shared" si="17"/>
        <v>47361</v>
      </c>
      <c r="BP25" s="33">
        <f t="shared" si="17"/>
        <v>47391</v>
      </c>
      <c r="BQ25" s="33">
        <f t="shared" si="17"/>
        <v>47422</v>
      </c>
      <c r="BR25" s="33">
        <f t="shared" si="17"/>
        <v>47452</v>
      </c>
      <c r="BS25" s="33">
        <f t="shared" ref="BS25:DT25" si="18">EOMONTH(BR25,1)</f>
        <v>47483</v>
      </c>
      <c r="BT25" s="33">
        <f t="shared" si="18"/>
        <v>47514</v>
      </c>
      <c r="BU25" s="33">
        <f t="shared" si="18"/>
        <v>47542</v>
      </c>
      <c r="BV25" s="33">
        <f t="shared" si="18"/>
        <v>47573</v>
      </c>
      <c r="BW25" s="33">
        <f t="shared" si="18"/>
        <v>47603</v>
      </c>
      <c r="BX25" s="34">
        <f t="shared" si="18"/>
        <v>47634</v>
      </c>
      <c r="BY25" s="33">
        <f t="shared" si="18"/>
        <v>47664</v>
      </c>
      <c r="BZ25" s="33">
        <f t="shared" si="18"/>
        <v>47695</v>
      </c>
      <c r="CA25" s="33">
        <f t="shared" si="18"/>
        <v>47726</v>
      </c>
      <c r="CB25" s="33">
        <f t="shared" si="18"/>
        <v>47756</v>
      </c>
      <c r="CC25" s="33">
        <f t="shared" si="18"/>
        <v>47787</v>
      </c>
      <c r="CD25" s="33">
        <f t="shared" si="18"/>
        <v>47817</v>
      </c>
      <c r="CE25" s="33">
        <f t="shared" si="18"/>
        <v>47848</v>
      </c>
      <c r="CF25" s="33">
        <f t="shared" si="18"/>
        <v>47879</v>
      </c>
      <c r="CG25" s="33">
        <f t="shared" si="18"/>
        <v>47907</v>
      </c>
      <c r="CH25" s="33">
        <f t="shared" si="18"/>
        <v>47938</v>
      </c>
      <c r="CI25" s="33">
        <f t="shared" si="18"/>
        <v>47968</v>
      </c>
      <c r="CJ25" s="34">
        <f t="shared" si="18"/>
        <v>47999</v>
      </c>
      <c r="CK25" s="33">
        <f t="shared" si="18"/>
        <v>48029</v>
      </c>
      <c r="CL25" s="33">
        <f t="shared" si="18"/>
        <v>48060</v>
      </c>
      <c r="CM25" s="33">
        <f t="shared" si="18"/>
        <v>48091</v>
      </c>
      <c r="CN25" s="33">
        <f t="shared" si="18"/>
        <v>48121</v>
      </c>
      <c r="CO25" s="33">
        <f t="shared" si="18"/>
        <v>48152</v>
      </c>
      <c r="CP25" s="33">
        <f t="shared" si="18"/>
        <v>48182</v>
      </c>
      <c r="CQ25" s="33">
        <f t="shared" si="18"/>
        <v>48213</v>
      </c>
      <c r="CR25" s="33">
        <f t="shared" si="18"/>
        <v>48244</v>
      </c>
      <c r="CS25" s="33">
        <f t="shared" si="18"/>
        <v>48273</v>
      </c>
      <c r="CT25" s="33">
        <f t="shared" si="18"/>
        <v>48304</v>
      </c>
      <c r="CU25" s="33">
        <f t="shared" si="18"/>
        <v>48334</v>
      </c>
      <c r="CV25" s="34">
        <f t="shared" si="18"/>
        <v>48365</v>
      </c>
      <c r="CW25" s="33">
        <f t="shared" si="18"/>
        <v>48395</v>
      </c>
      <c r="CX25" s="33">
        <f t="shared" si="18"/>
        <v>48426</v>
      </c>
      <c r="CY25" s="33">
        <f t="shared" si="18"/>
        <v>48457</v>
      </c>
      <c r="CZ25" s="33">
        <f t="shared" si="18"/>
        <v>48487</v>
      </c>
      <c r="DA25" s="33">
        <f t="shared" si="18"/>
        <v>48518</v>
      </c>
      <c r="DB25" s="33">
        <f t="shared" si="18"/>
        <v>48548</v>
      </c>
      <c r="DC25" s="33">
        <f t="shared" si="18"/>
        <v>48579</v>
      </c>
      <c r="DD25" s="33">
        <f t="shared" si="18"/>
        <v>48610</v>
      </c>
      <c r="DE25" s="33">
        <f t="shared" si="18"/>
        <v>48638</v>
      </c>
      <c r="DF25" s="33">
        <f t="shared" si="18"/>
        <v>48669</v>
      </c>
      <c r="DG25" s="33">
        <f t="shared" si="18"/>
        <v>48699</v>
      </c>
      <c r="DH25" s="34">
        <f t="shared" si="18"/>
        <v>48730</v>
      </c>
      <c r="DI25" s="33">
        <f t="shared" si="18"/>
        <v>48760</v>
      </c>
      <c r="DJ25" s="33">
        <f t="shared" si="18"/>
        <v>48791</v>
      </c>
      <c r="DK25" s="33">
        <f t="shared" si="18"/>
        <v>48822</v>
      </c>
      <c r="DL25" s="33">
        <f t="shared" si="18"/>
        <v>48852</v>
      </c>
      <c r="DM25" s="33">
        <f t="shared" si="18"/>
        <v>48883</v>
      </c>
      <c r="DN25" s="33">
        <f t="shared" si="18"/>
        <v>48913</v>
      </c>
      <c r="DO25" s="33">
        <f t="shared" si="18"/>
        <v>48944</v>
      </c>
      <c r="DP25" s="33">
        <f t="shared" si="18"/>
        <v>48975</v>
      </c>
      <c r="DQ25" s="33">
        <f t="shared" si="18"/>
        <v>49003</v>
      </c>
      <c r="DR25" s="33">
        <f t="shared" si="18"/>
        <v>49034</v>
      </c>
      <c r="DS25" s="33">
        <f t="shared" si="18"/>
        <v>49064</v>
      </c>
      <c r="DT25" s="146">
        <f t="shared" si="18"/>
        <v>49095</v>
      </c>
      <c r="DU25" s="147"/>
      <c r="DV25" s="147"/>
      <c r="DW25" s="147"/>
      <c r="DX25" s="147"/>
      <c r="DY25" s="147"/>
      <c r="DZ25" s="147"/>
      <c r="EA25" s="147"/>
      <c r="EB25" s="147"/>
      <c r="EC25" s="147"/>
      <c r="ED25" s="38"/>
    </row>
    <row r="26" spans="1:134" hidden="1" outlineLevel="1">
      <c r="B26" s="220" t="s">
        <v>22</v>
      </c>
      <c r="C26" s="221"/>
      <c r="D26" s="222"/>
      <c r="E26" s="223">
        <f>Capex_W!E$35</f>
        <v>0</v>
      </c>
      <c r="F26" s="223">
        <f>Capex_W!F$35</f>
        <v>0</v>
      </c>
      <c r="G26" s="223">
        <f>Capex_W!G$35</f>
        <v>0</v>
      </c>
      <c r="H26" s="223">
        <f>Capex_W!H$35</f>
        <v>3.4125000000000003E-2</v>
      </c>
      <c r="I26" s="223">
        <f>Capex_W!I$35</f>
        <v>7.3125000000000009E-2</v>
      </c>
      <c r="J26" s="223">
        <f>Capex_W!J$35</f>
        <v>0.10725000000000001</v>
      </c>
      <c r="K26" s="223">
        <f>Capex_W!K$35</f>
        <v>0.14137500000000003</v>
      </c>
      <c r="L26" s="223">
        <f>Capex_W!L$35</f>
        <v>0.18037500000000004</v>
      </c>
      <c r="M26" s="223">
        <f>Capex_W!M$35</f>
        <v>0.21450000000000002</v>
      </c>
      <c r="N26" s="223">
        <f>Capex_W!N$35</f>
        <v>0.25025000000000003</v>
      </c>
      <c r="O26" s="223">
        <f>Capex_W!O$35</f>
        <v>0.28600000000000003</v>
      </c>
      <c r="P26" s="224">
        <f>Capex_W!P$35</f>
        <v>0.32337500000000002</v>
      </c>
      <c r="Q26" s="223">
        <f>Capex_W!Q$35</f>
        <v>0.37337500000000001</v>
      </c>
      <c r="R26" s="223">
        <f>Capex_W!R$35</f>
        <v>0.43337500000000001</v>
      </c>
      <c r="S26" s="223">
        <f>Capex_W!S$35</f>
        <v>0.485875</v>
      </c>
      <c r="T26" s="223">
        <f>Capex_W!T$35</f>
        <v>0.54087499999999999</v>
      </c>
      <c r="U26" s="223">
        <f>Capex_W!U$35</f>
        <v>0.60087500000000005</v>
      </c>
      <c r="V26" s="223">
        <f>Capex_W!V$35</f>
        <v>0.65087500000000009</v>
      </c>
      <c r="W26" s="223">
        <f>Capex_W!W$35</f>
        <v>0.70587500000000014</v>
      </c>
      <c r="X26" s="223">
        <f>Capex_W!X$35</f>
        <v>0.76337500000000014</v>
      </c>
      <c r="Y26" s="223">
        <f>Capex_W!Y$35</f>
        <v>0.81337500000000018</v>
      </c>
      <c r="Z26" s="223">
        <f>Capex_W!Z$35</f>
        <v>0.86837500000000023</v>
      </c>
      <c r="AA26" s="223">
        <f>Capex_W!AA$35</f>
        <v>0.92337500000000028</v>
      </c>
      <c r="AB26" s="224">
        <f>Capex_W!AB$35</f>
        <v>0.97837500000000033</v>
      </c>
      <c r="AC26" s="223">
        <f>Capex_W!AC$35</f>
        <v>1</v>
      </c>
      <c r="AD26" s="223">
        <f>Capex_W!AD$35</f>
        <v>1</v>
      </c>
      <c r="AE26" s="223">
        <f>Capex_W!AE$35</f>
        <v>1</v>
      </c>
      <c r="AF26" s="223">
        <f>Capex_W!AF$35</f>
        <v>1</v>
      </c>
      <c r="AG26" s="223">
        <f>Capex_W!AG$35</f>
        <v>1</v>
      </c>
      <c r="AH26" s="223">
        <f>Capex_W!AH$35</f>
        <v>1</v>
      </c>
      <c r="AI26" s="223">
        <f>Capex_W!AI$35</f>
        <v>1</v>
      </c>
      <c r="AJ26" s="223">
        <f>Capex_W!AJ$35</f>
        <v>1</v>
      </c>
      <c r="AK26" s="223">
        <f>Capex_W!AK$35</f>
        <v>1</v>
      </c>
      <c r="AL26" s="223">
        <f>Capex_W!AL$35</f>
        <v>1</v>
      </c>
      <c r="AM26" s="223">
        <f>Capex_W!AM$35</f>
        <v>1</v>
      </c>
      <c r="AN26" s="224">
        <f>Capex_W!AN$35</f>
        <v>1</v>
      </c>
      <c r="AO26" s="223">
        <f>Capex_W!AO$35</f>
        <v>1</v>
      </c>
      <c r="AP26" s="223">
        <f>Capex_W!AP$35</f>
        <v>1</v>
      </c>
      <c r="AQ26" s="223">
        <f>Capex_W!AQ$35</f>
        <v>1</v>
      </c>
      <c r="AR26" s="223">
        <f>Capex_W!AR$35</f>
        <v>1</v>
      </c>
      <c r="AS26" s="223">
        <f>Capex_W!AS$35</f>
        <v>1</v>
      </c>
      <c r="AT26" s="223">
        <f>Capex_W!AT$35</f>
        <v>1</v>
      </c>
      <c r="AU26" s="223">
        <f>Capex_W!AU$35</f>
        <v>1</v>
      </c>
      <c r="AV26" s="223">
        <f>Capex_W!AV$35</f>
        <v>1</v>
      </c>
      <c r="AW26" s="223">
        <f>Capex_W!AW$35</f>
        <v>1</v>
      </c>
      <c r="AX26" s="223">
        <f>Capex_W!AX$35</f>
        <v>1</v>
      </c>
      <c r="AY26" s="223">
        <f>Capex_W!AY$35</f>
        <v>1</v>
      </c>
      <c r="AZ26" s="224">
        <f>Capex_W!AZ$35</f>
        <v>1</v>
      </c>
      <c r="BA26" s="223">
        <f>Capex_W!BA$35</f>
        <v>1</v>
      </c>
      <c r="BB26" s="223">
        <f>Capex_W!BB$35</f>
        <v>1</v>
      </c>
      <c r="BC26" s="223">
        <f>Capex_W!BC$35</f>
        <v>1</v>
      </c>
      <c r="BD26" s="223">
        <f>Capex_W!BD$35</f>
        <v>1</v>
      </c>
      <c r="BE26" s="223">
        <f>Capex_W!BE$35</f>
        <v>1</v>
      </c>
      <c r="BF26" s="223">
        <f>Capex_W!BF$35</f>
        <v>1</v>
      </c>
      <c r="BG26" s="223">
        <f>Capex_W!BG$35</f>
        <v>1</v>
      </c>
      <c r="BH26" s="223">
        <f>Capex_W!BH$35</f>
        <v>1</v>
      </c>
      <c r="BI26" s="223">
        <f>Capex_W!BI$35</f>
        <v>1</v>
      </c>
      <c r="BJ26" s="223">
        <f>Capex_W!BJ$35</f>
        <v>1</v>
      </c>
      <c r="BK26" s="223">
        <f>Capex_W!BK$35</f>
        <v>1</v>
      </c>
      <c r="BL26" s="224">
        <f>Capex_W!BL$35</f>
        <v>1</v>
      </c>
      <c r="BM26" s="223">
        <f>Capex_W!BM$35</f>
        <v>1</v>
      </c>
      <c r="BN26" s="223">
        <f>Capex_W!BN$35</f>
        <v>1</v>
      </c>
      <c r="BO26" s="223">
        <f>Capex_W!BO$35</f>
        <v>1</v>
      </c>
      <c r="BP26" s="223">
        <f>Capex_W!BP$35</f>
        <v>1</v>
      </c>
      <c r="BQ26" s="223">
        <f>Capex_W!BQ$35</f>
        <v>1</v>
      </c>
      <c r="BR26" s="223">
        <f>Capex_W!BR$35</f>
        <v>1</v>
      </c>
      <c r="BS26" s="223">
        <f>Capex_W!BS$35</f>
        <v>1</v>
      </c>
      <c r="BT26" s="223">
        <f>Capex_W!BT$35</f>
        <v>1</v>
      </c>
      <c r="BU26" s="223">
        <f>Capex_W!BU$35</f>
        <v>1</v>
      </c>
      <c r="BV26" s="223">
        <f>Capex_W!BV$35</f>
        <v>1</v>
      </c>
      <c r="BW26" s="223">
        <f>Capex_W!BW$35</f>
        <v>1</v>
      </c>
      <c r="BX26" s="224">
        <f>Capex_W!BX$35</f>
        <v>1</v>
      </c>
      <c r="BY26" s="223">
        <f>Capex_W!BY$35</f>
        <v>1</v>
      </c>
      <c r="BZ26" s="223">
        <f>Capex_W!BZ$35</f>
        <v>1</v>
      </c>
      <c r="CA26" s="223">
        <f>Capex_W!CA$35</f>
        <v>1</v>
      </c>
      <c r="CB26" s="223">
        <f>Capex_W!CB$35</f>
        <v>1</v>
      </c>
      <c r="CC26" s="223">
        <f>Capex_W!CC$35</f>
        <v>1</v>
      </c>
      <c r="CD26" s="223">
        <f>Capex_W!CD$35</f>
        <v>1</v>
      </c>
      <c r="CE26" s="223">
        <f>Capex_W!CE$35</f>
        <v>1</v>
      </c>
      <c r="CF26" s="223">
        <f>Capex_W!CF$35</f>
        <v>1</v>
      </c>
      <c r="CG26" s="223">
        <f>Capex_W!CG$35</f>
        <v>1</v>
      </c>
      <c r="CH26" s="223">
        <f>Capex_W!CH$35</f>
        <v>1</v>
      </c>
      <c r="CI26" s="223">
        <f>Capex_W!CI$35</f>
        <v>1</v>
      </c>
      <c r="CJ26" s="224">
        <f>Capex_W!CJ$35</f>
        <v>1</v>
      </c>
      <c r="CK26" s="223">
        <f>Capex_W!CK$35</f>
        <v>1</v>
      </c>
      <c r="CL26" s="223">
        <f>Capex_W!CL$35</f>
        <v>1</v>
      </c>
      <c r="CM26" s="223">
        <f>Capex_W!CM$35</f>
        <v>1</v>
      </c>
      <c r="CN26" s="223">
        <f>Capex_W!CN$35</f>
        <v>1</v>
      </c>
      <c r="CO26" s="223">
        <f>Capex_W!CO$35</f>
        <v>1</v>
      </c>
      <c r="CP26" s="223">
        <f>Capex_W!CP$35</f>
        <v>1</v>
      </c>
      <c r="CQ26" s="223">
        <f>Capex_W!CQ$35</f>
        <v>1</v>
      </c>
      <c r="CR26" s="223">
        <f>Capex_W!CR$35</f>
        <v>1</v>
      </c>
      <c r="CS26" s="223">
        <f>Capex_W!CS$35</f>
        <v>1</v>
      </c>
      <c r="CT26" s="223">
        <f>Capex_W!CT$35</f>
        <v>1</v>
      </c>
      <c r="CU26" s="223">
        <f>Capex_W!CU$35</f>
        <v>1</v>
      </c>
      <c r="CV26" s="224">
        <f>Capex_W!CV$35</f>
        <v>1</v>
      </c>
      <c r="CW26" s="223">
        <f>Capex_W!CW$35</f>
        <v>1</v>
      </c>
      <c r="CX26" s="223">
        <f>Capex_W!CX$35</f>
        <v>1</v>
      </c>
      <c r="CY26" s="223">
        <f>Capex_W!CY$35</f>
        <v>1</v>
      </c>
      <c r="CZ26" s="223">
        <f>Capex_W!CZ$35</f>
        <v>1</v>
      </c>
      <c r="DA26" s="223">
        <f>Capex_W!DA$35</f>
        <v>1</v>
      </c>
      <c r="DB26" s="223">
        <f>Capex_W!DB$35</f>
        <v>1</v>
      </c>
      <c r="DC26" s="223">
        <f>Capex_W!DC$35</f>
        <v>1</v>
      </c>
      <c r="DD26" s="223">
        <f>Capex_W!DD$35</f>
        <v>1</v>
      </c>
      <c r="DE26" s="223">
        <f>Capex_W!DE$35</f>
        <v>1</v>
      </c>
      <c r="DF26" s="223">
        <f>Capex_W!DF$35</f>
        <v>1</v>
      </c>
      <c r="DG26" s="223">
        <f>Capex_W!DG$35</f>
        <v>1</v>
      </c>
      <c r="DH26" s="224">
        <f>Capex_W!DH$35</f>
        <v>1</v>
      </c>
      <c r="DI26" s="223">
        <f>Capex_W!DI$35</f>
        <v>1</v>
      </c>
      <c r="DJ26" s="223">
        <f>Capex_W!DJ$35</f>
        <v>1</v>
      </c>
      <c r="DK26" s="223">
        <f>Capex_W!DK$35</f>
        <v>1</v>
      </c>
      <c r="DL26" s="223">
        <f>Capex_W!DL$35</f>
        <v>1</v>
      </c>
      <c r="DM26" s="223">
        <f>Capex_W!DM$35</f>
        <v>1</v>
      </c>
      <c r="DN26" s="223">
        <f>Capex_W!DN$35</f>
        <v>1</v>
      </c>
      <c r="DO26" s="223">
        <f>Capex_W!DO$35</f>
        <v>1</v>
      </c>
      <c r="DP26" s="223">
        <f>Capex_W!DP$35</f>
        <v>1</v>
      </c>
      <c r="DQ26" s="223">
        <f>Capex_W!DQ$35</f>
        <v>1</v>
      </c>
      <c r="DR26" s="223">
        <f>Capex_W!DR$35</f>
        <v>1</v>
      </c>
      <c r="DS26" s="223">
        <f>Capex_W!DS$35</f>
        <v>1</v>
      </c>
      <c r="DT26" s="267">
        <f>Capex_W!DT$35</f>
        <v>1</v>
      </c>
      <c r="DU26" s="268">
        <f>Capex_W!DU$35</f>
        <v>0.32337500000000002</v>
      </c>
      <c r="DV26" s="44">
        <f>Capex_W!DV$35</f>
        <v>0.97837500000000033</v>
      </c>
      <c r="DW26" s="44">
        <f>Capex_W!DW$35</f>
        <v>1</v>
      </c>
      <c r="DX26" s="44">
        <f>Capex_W!DX$35</f>
        <v>1</v>
      </c>
      <c r="DY26" s="44">
        <f>Capex_W!DY$35</f>
        <v>1</v>
      </c>
      <c r="DZ26" s="44">
        <f>Capex_W!DZ$35</f>
        <v>1</v>
      </c>
      <c r="EA26" s="44">
        <f>Capex_W!EA$35</f>
        <v>1</v>
      </c>
      <c r="EB26" s="44">
        <f>Capex_W!EB$35</f>
        <v>1</v>
      </c>
      <c r="EC26" s="44">
        <f>Capex_W!EC$35</f>
        <v>1</v>
      </c>
      <c r="ED26" s="45">
        <f>Capex_W!ED$35</f>
        <v>1</v>
      </c>
    </row>
    <row r="27" spans="1:134" hidden="1" outlineLevel="1">
      <c r="B27" s="220" t="s">
        <v>7</v>
      </c>
      <c r="C27" s="221"/>
      <c r="D27" s="225"/>
      <c r="E27" s="223">
        <f>Capex_W!E$36</f>
        <v>0</v>
      </c>
      <c r="F27" s="223">
        <f>Capex_W!F$36</f>
        <v>0</v>
      </c>
      <c r="G27" s="223">
        <f>Capex_W!G$36</f>
        <v>0</v>
      </c>
      <c r="H27" s="223">
        <f>Capex_W!H$36</f>
        <v>3.4125000000000003E-2</v>
      </c>
      <c r="I27" s="223">
        <f>Capex_W!I$36</f>
        <v>3.9000000000000007E-2</v>
      </c>
      <c r="J27" s="223">
        <f>Capex_W!J$36</f>
        <v>3.4125000000000003E-2</v>
      </c>
      <c r="K27" s="223">
        <f>Capex_W!K$36</f>
        <v>3.4125000000000003E-2</v>
      </c>
      <c r="L27" s="223">
        <f>Capex_W!L$36</f>
        <v>3.9000000000000007E-2</v>
      </c>
      <c r="M27" s="223">
        <f>Capex_W!M$36</f>
        <v>3.4125000000000003E-2</v>
      </c>
      <c r="N27" s="223">
        <f>Capex_W!N$36</f>
        <v>3.5750000000000004E-2</v>
      </c>
      <c r="O27" s="223">
        <f>Capex_W!O$36</f>
        <v>3.5750000000000004E-2</v>
      </c>
      <c r="P27" s="224">
        <f>Capex_W!P$36</f>
        <v>3.7375000000000005E-2</v>
      </c>
      <c r="Q27" s="223">
        <f>Capex_W!Q$36</f>
        <v>0.05</v>
      </c>
      <c r="R27" s="223">
        <f>Capex_W!R$36</f>
        <v>0.06</v>
      </c>
      <c r="S27" s="223">
        <f>Capex_W!S$36</f>
        <v>5.2499999999999998E-2</v>
      </c>
      <c r="T27" s="223">
        <f>Capex_W!T$36</f>
        <v>5.5E-2</v>
      </c>
      <c r="U27" s="223">
        <f>Capex_W!U$36</f>
        <v>0.06</v>
      </c>
      <c r="V27" s="223">
        <f>Capex_W!V$36</f>
        <v>0.05</v>
      </c>
      <c r="W27" s="223">
        <f>Capex_W!W$36</f>
        <v>5.5E-2</v>
      </c>
      <c r="X27" s="223">
        <f>Capex_W!X$36</f>
        <v>5.7500000000000002E-2</v>
      </c>
      <c r="Y27" s="223">
        <f>Capex_W!Y$36</f>
        <v>0.05</v>
      </c>
      <c r="Z27" s="223">
        <f>Capex_W!Z$36</f>
        <v>5.5E-2</v>
      </c>
      <c r="AA27" s="223">
        <f>Capex_W!AA$36</f>
        <v>5.5E-2</v>
      </c>
      <c r="AB27" s="224">
        <f>Capex_W!AB$36</f>
        <v>5.5E-2</v>
      </c>
      <c r="AC27" s="223">
        <f>Capex_W!AC$36</f>
        <v>2.1624999999999672E-2</v>
      </c>
      <c r="AD27" s="223">
        <f>Capex_W!AD$36</f>
        <v>0</v>
      </c>
      <c r="AE27" s="223">
        <f>Capex_W!AE$36</f>
        <v>0</v>
      </c>
      <c r="AF27" s="223">
        <f>Capex_W!AF$36</f>
        <v>0</v>
      </c>
      <c r="AG27" s="223">
        <f>Capex_W!AG$36</f>
        <v>0</v>
      </c>
      <c r="AH27" s="223">
        <f>Capex_W!AH$36</f>
        <v>0</v>
      </c>
      <c r="AI27" s="223">
        <f>Capex_W!AI$36</f>
        <v>0</v>
      </c>
      <c r="AJ27" s="223">
        <f>Capex_W!AJ$36</f>
        <v>0</v>
      </c>
      <c r="AK27" s="223">
        <f>Capex_W!AK$36</f>
        <v>0</v>
      </c>
      <c r="AL27" s="223">
        <f>Capex_W!AL$36</f>
        <v>0</v>
      </c>
      <c r="AM27" s="223">
        <f>Capex_W!AM$36</f>
        <v>0</v>
      </c>
      <c r="AN27" s="224">
        <f>Capex_W!AN$36</f>
        <v>0</v>
      </c>
      <c r="AO27" s="223">
        <f>Capex_W!AO$36</f>
        <v>0</v>
      </c>
      <c r="AP27" s="223">
        <f>Capex_W!AP$36</f>
        <v>0</v>
      </c>
      <c r="AQ27" s="223">
        <f>Capex_W!AQ$36</f>
        <v>0</v>
      </c>
      <c r="AR27" s="223">
        <f>Capex_W!AR$36</f>
        <v>0</v>
      </c>
      <c r="AS27" s="223">
        <f>Capex_W!AS$36</f>
        <v>0</v>
      </c>
      <c r="AT27" s="223">
        <f>Capex_W!AT$36</f>
        <v>0</v>
      </c>
      <c r="AU27" s="223">
        <f>Capex_W!AU$36</f>
        <v>0</v>
      </c>
      <c r="AV27" s="223">
        <f>Capex_W!AV$36</f>
        <v>0</v>
      </c>
      <c r="AW27" s="223">
        <f>Capex_W!AW$36</f>
        <v>0</v>
      </c>
      <c r="AX27" s="223">
        <f>Capex_W!AX$36</f>
        <v>0</v>
      </c>
      <c r="AY27" s="223">
        <f>Capex_W!AY$36</f>
        <v>0</v>
      </c>
      <c r="AZ27" s="224">
        <f>Capex_W!AZ$36</f>
        <v>0</v>
      </c>
      <c r="BA27" s="223">
        <f>Capex_W!BA$36</f>
        <v>0</v>
      </c>
      <c r="BB27" s="223">
        <f>Capex_W!BB$36</f>
        <v>0</v>
      </c>
      <c r="BC27" s="223">
        <f>Capex_W!BC$36</f>
        <v>0</v>
      </c>
      <c r="BD27" s="223">
        <f>Capex_W!BD$36</f>
        <v>0</v>
      </c>
      <c r="BE27" s="223">
        <f>Capex_W!BE$36</f>
        <v>0</v>
      </c>
      <c r="BF27" s="223">
        <f>Capex_W!BF$36</f>
        <v>0</v>
      </c>
      <c r="BG27" s="223">
        <f>Capex_W!BG$36</f>
        <v>0</v>
      </c>
      <c r="BH27" s="223">
        <f>Capex_W!BH$36</f>
        <v>0</v>
      </c>
      <c r="BI27" s="223">
        <f>Capex_W!BI$36</f>
        <v>0</v>
      </c>
      <c r="BJ27" s="223">
        <f>Capex_W!BJ$36</f>
        <v>0</v>
      </c>
      <c r="BK27" s="223">
        <f>Capex_W!BK$36</f>
        <v>0</v>
      </c>
      <c r="BL27" s="224">
        <f>Capex_W!BL$36</f>
        <v>0</v>
      </c>
      <c r="BM27" s="223">
        <f>Capex_W!BM$36</f>
        <v>0</v>
      </c>
      <c r="BN27" s="223">
        <f>Capex_W!BN$36</f>
        <v>0</v>
      </c>
      <c r="BO27" s="223">
        <f>Capex_W!BO$36</f>
        <v>0</v>
      </c>
      <c r="BP27" s="223">
        <f>Capex_W!BP$36</f>
        <v>0</v>
      </c>
      <c r="BQ27" s="223">
        <f>Capex_W!BQ$36</f>
        <v>0</v>
      </c>
      <c r="BR27" s="223">
        <f>Capex_W!BR$36</f>
        <v>0</v>
      </c>
      <c r="BS27" s="223">
        <f>Capex_W!BS$36</f>
        <v>0</v>
      </c>
      <c r="BT27" s="223">
        <f>Capex_W!BT$36</f>
        <v>0</v>
      </c>
      <c r="BU27" s="223">
        <f>Capex_W!BU$36</f>
        <v>0</v>
      </c>
      <c r="BV27" s="223">
        <f>Capex_W!BV$36</f>
        <v>0</v>
      </c>
      <c r="BW27" s="223">
        <f>Capex_W!BW$36</f>
        <v>0</v>
      </c>
      <c r="BX27" s="224">
        <f>Capex_W!BX$36</f>
        <v>0</v>
      </c>
      <c r="BY27" s="223">
        <f>Capex_W!BY$36</f>
        <v>0</v>
      </c>
      <c r="BZ27" s="223">
        <f>Capex_W!BZ$36</f>
        <v>0</v>
      </c>
      <c r="CA27" s="223">
        <f>Capex_W!CA$36</f>
        <v>0</v>
      </c>
      <c r="CB27" s="223">
        <f>Capex_W!CB$36</f>
        <v>0</v>
      </c>
      <c r="CC27" s="223">
        <f>Capex_W!CC$36</f>
        <v>0</v>
      </c>
      <c r="CD27" s="223">
        <f>Capex_W!CD$36</f>
        <v>0</v>
      </c>
      <c r="CE27" s="223">
        <f>Capex_W!CE$36</f>
        <v>0</v>
      </c>
      <c r="CF27" s="223">
        <f>Capex_W!CF$36</f>
        <v>0</v>
      </c>
      <c r="CG27" s="223">
        <f>Capex_W!CG$36</f>
        <v>0</v>
      </c>
      <c r="CH27" s="223">
        <f>Capex_W!CH$36</f>
        <v>0</v>
      </c>
      <c r="CI27" s="223">
        <f>Capex_W!CI$36</f>
        <v>0</v>
      </c>
      <c r="CJ27" s="224">
        <f>Capex_W!CJ$36</f>
        <v>0</v>
      </c>
      <c r="CK27" s="223">
        <f>Capex_W!CK$36</f>
        <v>0</v>
      </c>
      <c r="CL27" s="223">
        <f>Capex_W!CL$36</f>
        <v>0</v>
      </c>
      <c r="CM27" s="223">
        <f>Capex_W!CM$36</f>
        <v>0</v>
      </c>
      <c r="CN27" s="223">
        <f>Capex_W!CN$36</f>
        <v>0</v>
      </c>
      <c r="CO27" s="223">
        <f>Capex_W!CO$36</f>
        <v>0</v>
      </c>
      <c r="CP27" s="223">
        <f>Capex_W!CP$36</f>
        <v>0</v>
      </c>
      <c r="CQ27" s="223">
        <f>Capex_W!CQ$36</f>
        <v>0</v>
      </c>
      <c r="CR27" s="223">
        <f>Capex_W!CR$36</f>
        <v>0</v>
      </c>
      <c r="CS27" s="223">
        <f>Capex_W!CS$36</f>
        <v>0</v>
      </c>
      <c r="CT27" s="223">
        <f>Capex_W!CT$36</f>
        <v>0</v>
      </c>
      <c r="CU27" s="223">
        <f>Capex_W!CU$36</f>
        <v>0</v>
      </c>
      <c r="CV27" s="224">
        <f>Capex_W!CV$36</f>
        <v>0</v>
      </c>
      <c r="CW27" s="223">
        <f>Capex_W!CW$36</f>
        <v>0</v>
      </c>
      <c r="CX27" s="223">
        <f>Capex_W!CX$36</f>
        <v>0</v>
      </c>
      <c r="CY27" s="223">
        <f>Capex_W!CY$36</f>
        <v>0</v>
      </c>
      <c r="CZ27" s="223">
        <f>Capex_W!CZ$36</f>
        <v>0</v>
      </c>
      <c r="DA27" s="223">
        <f>Capex_W!DA$36</f>
        <v>0</v>
      </c>
      <c r="DB27" s="223">
        <f>Capex_W!DB$36</f>
        <v>0</v>
      </c>
      <c r="DC27" s="223">
        <f>Capex_W!DC$36</f>
        <v>0</v>
      </c>
      <c r="DD27" s="223">
        <f>Capex_W!DD$36</f>
        <v>0</v>
      </c>
      <c r="DE27" s="223">
        <f>Capex_W!DE$36</f>
        <v>0</v>
      </c>
      <c r="DF27" s="223">
        <f>Capex_W!DF$36</f>
        <v>0</v>
      </c>
      <c r="DG27" s="223">
        <f>Capex_W!DG$36</f>
        <v>0</v>
      </c>
      <c r="DH27" s="224">
        <f>Capex_W!DH$36</f>
        <v>0</v>
      </c>
      <c r="DI27" s="223">
        <f>Capex_W!DI$36</f>
        <v>0</v>
      </c>
      <c r="DJ27" s="223">
        <f>Capex_W!DJ$36</f>
        <v>0</v>
      </c>
      <c r="DK27" s="223">
        <f>Capex_W!DK$36</f>
        <v>0</v>
      </c>
      <c r="DL27" s="223">
        <f>Capex_W!DL$36</f>
        <v>0</v>
      </c>
      <c r="DM27" s="223">
        <f>Capex_W!DM$36</f>
        <v>0</v>
      </c>
      <c r="DN27" s="223">
        <f>Capex_W!DN$36</f>
        <v>0</v>
      </c>
      <c r="DO27" s="223">
        <f>Capex_W!DO$36</f>
        <v>0</v>
      </c>
      <c r="DP27" s="223">
        <f>Capex_W!DP$36</f>
        <v>0</v>
      </c>
      <c r="DQ27" s="223">
        <f>Capex_W!DQ$36</f>
        <v>0</v>
      </c>
      <c r="DR27" s="223">
        <f>Capex_W!DR$36</f>
        <v>0</v>
      </c>
      <c r="DS27" s="223">
        <f>Capex_W!DS$36</f>
        <v>0</v>
      </c>
      <c r="DT27" s="267">
        <f>Capex_W!DT$36</f>
        <v>0</v>
      </c>
      <c r="DU27" s="268">
        <f>Capex_W!DU$36</f>
        <v>0.32337500000000002</v>
      </c>
      <c r="DV27" s="44">
        <f>Capex_W!DV$36</f>
        <v>0.65500000000000003</v>
      </c>
      <c r="DW27" s="44">
        <f>Capex_W!DW$36</f>
        <v>2.1624999999999672E-2</v>
      </c>
      <c r="DX27" s="44">
        <f>Capex_W!DX$36</f>
        <v>0</v>
      </c>
      <c r="DY27" s="44">
        <f>Capex_W!DY$36</f>
        <v>0</v>
      </c>
      <c r="DZ27" s="44">
        <f>Capex_W!DZ$36</f>
        <v>0</v>
      </c>
      <c r="EA27" s="44">
        <f>Capex_W!EA$36</f>
        <v>0</v>
      </c>
      <c r="EB27" s="44">
        <f>Capex_W!EB$36</f>
        <v>0</v>
      </c>
      <c r="EC27" s="44">
        <f>Capex_W!EC$36</f>
        <v>0</v>
      </c>
      <c r="ED27" s="45">
        <f>Capex_W!ED$36</f>
        <v>0</v>
      </c>
    </row>
    <row r="28" spans="1:134" hidden="1" outlineLevel="1">
      <c r="B28" s="5" t="s">
        <v>23</v>
      </c>
      <c r="D28" s="40"/>
      <c r="E28" s="47">
        <v>0</v>
      </c>
      <c r="F28" s="47">
        <v>0</v>
      </c>
      <c r="G28" s="47">
        <v>0</v>
      </c>
      <c r="H28" s="47">
        <v>0</v>
      </c>
      <c r="I28" s="47">
        <v>0</v>
      </c>
      <c r="J28" s="47">
        <v>0</v>
      </c>
      <c r="K28" s="47">
        <v>0</v>
      </c>
      <c r="L28" s="47">
        <v>2.16</v>
      </c>
      <c r="M28" s="47">
        <v>2.16</v>
      </c>
      <c r="N28" s="47">
        <v>2.16</v>
      </c>
      <c r="O28" s="47">
        <v>2.16</v>
      </c>
      <c r="P28" s="48">
        <v>2.16</v>
      </c>
      <c r="Q28" s="47">
        <v>1.5749999999999997</v>
      </c>
      <c r="R28" s="47">
        <v>1.5749999999999997</v>
      </c>
      <c r="S28" s="47">
        <v>1.5749999999999997</v>
      </c>
      <c r="T28" s="47">
        <v>1.5749999999999997</v>
      </c>
      <c r="U28" s="47">
        <v>1.5749999999999997</v>
      </c>
      <c r="V28" s="47">
        <v>1.5749999999999997</v>
      </c>
      <c r="W28" s="47">
        <v>1.5749999999999997</v>
      </c>
      <c r="X28" s="47">
        <v>1.5749999999999997</v>
      </c>
      <c r="Y28" s="47">
        <v>1.5749999999999997</v>
      </c>
      <c r="Z28" s="47">
        <v>1.5749999999999997</v>
      </c>
      <c r="AA28" s="47">
        <v>1.5749999999999997</v>
      </c>
      <c r="AB28" s="48">
        <v>1.5749999999999997</v>
      </c>
      <c r="AC28" s="47">
        <v>0.67499999999999993</v>
      </c>
      <c r="AD28" s="47">
        <v>0.67499999999999993</v>
      </c>
      <c r="AE28" s="47">
        <v>0.67499999999999993</v>
      </c>
      <c r="AF28" s="47">
        <v>0.67499999999999993</v>
      </c>
      <c r="AG28" s="47">
        <v>0.67499999999999993</v>
      </c>
      <c r="AH28" s="47">
        <v>0.67499999999999993</v>
      </c>
      <c r="AI28" s="47">
        <v>0.67499999999999993</v>
      </c>
      <c r="AJ28" s="47">
        <v>0.67499999999999993</v>
      </c>
      <c r="AK28" s="47">
        <v>0.67499999999999993</v>
      </c>
      <c r="AL28" s="47">
        <v>0.67499999999999993</v>
      </c>
      <c r="AM28" s="47">
        <v>0.67499999999999993</v>
      </c>
      <c r="AN28" s="48">
        <v>0.67499999999999993</v>
      </c>
      <c r="AO28" s="47">
        <v>0</v>
      </c>
      <c r="AP28" s="47">
        <v>0</v>
      </c>
      <c r="AQ28" s="47">
        <v>0</v>
      </c>
      <c r="AR28" s="47">
        <v>0</v>
      </c>
      <c r="AS28" s="47">
        <v>0</v>
      </c>
      <c r="AT28" s="47">
        <v>0</v>
      </c>
      <c r="AU28" s="47">
        <v>0</v>
      </c>
      <c r="AV28" s="47">
        <v>0</v>
      </c>
      <c r="AW28" s="47">
        <v>0</v>
      </c>
      <c r="AX28" s="47">
        <v>0</v>
      </c>
      <c r="AY28" s="47">
        <v>0</v>
      </c>
      <c r="AZ28" s="48">
        <v>0</v>
      </c>
      <c r="BA28" s="47">
        <v>0</v>
      </c>
      <c r="BB28" s="47">
        <v>0</v>
      </c>
      <c r="BC28" s="47">
        <v>0</v>
      </c>
      <c r="BD28" s="47">
        <v>0</v>
      </c>
      <c r="BE28" s="47">
        <v>0</v>
      </c>
      <c r="BF28" s="47">
        <v>0</v>
      </c>
      <c r="BG28" s="47">
        <v>0</v>
      </c>
      <c r="BH28" s="47">
        <v>0</v>
      </c>
      <c r="BI28" s="47">
        <v>0</v>
      </c>
      <c r="BJ28" s="47">
        <v>0</v>
      </c>
      <c r="BK28" s="47">
        <v>0</v>
      </c>
      <c r="BL28" s="48">
        <v>0</v>
      </c>
      <c r="BM28" s="47">
        <v>0</v>
      </c>
      <c r="BN28" s="47">
        <v>0</v>
      </c>
      <c r="BO28" s="47">
        <v>0</v>
      </c>
      <c r="BP28" s="47">
        <v>0</v>
      </c>
      <c r="BQ28" s="47">
        <v>0</v>
      </c>
      <c r="BR28" s="47">
        <v>0</v>
      </c>
      <c r="BS28" s="47">
        <v>0</v>
      </c>
      <c r="BT28" s="47">
        <v>0</v>
      </c>
      <c r="BU28" s="47">
        <v>0</v>
      </c>
      <c r="BV28" s="47">
        <v>0</v>
      </c>
      <c r="BW28" s="47">
        <v>0</v>
      </c>
      <c r="BX28" s="48">
        <v>0</v>
      </c>
      <c r="BY28" s="47">
        <v>0</v>
      </c>
      <c r="BZ28" s="47">
        <v>0</v>
      </c>
      <c r="CA28" s="47">
        <v>0</v>
      </c>
      <c r="CB28" s="47">
        <v>0</v>
      </c>
      <c r="CC28" s="47">
        <v>0</v>
      </c>
      <c r="CD28" s="47">
        <v>0</v>
      </c>
      <c r="CE28" s="47">
        <v>0</v>
      </c>
      <c r="CF28" s="47">
        <v>0</v>
      </c>
      <c r="CG28" s="47">
        <v>0</v>
      </c>
      <c r="CH28" s="47">
        <v>0</v>
      </c>
      <c r="CI28" s="47">
        <v>0</v>
      </c>
      <c r="CJ28" s="48">
        <v>0</v>
      </c>
      <c r="CK28" s="47">
        <v>0</v>
      </c>
      <c r="CL28" s="47">
        <v>0</v>
      </c>
      <c r="CM28" s="47">
        <v>0</v>
      </c>
      <c r="CN28" s="47">
        <v>0</v>
      </c>
      <c r="CO28" s="47">
        <v>0</v>
      </c>
      <c r="CP28" s="47">
        <v>0</v>
      </c>
      <c r="CQ28" s="47">
        <v>0</v>
      </c>
      <c r="CR28" s="47">
        <v>0</v>
      </c>
      <c r="CS28" s="47">
        <v>0</v>
      </c>
      <c r="CT28" s="47">
        <v>0</v>
      </c>
      <c r="CU28" s="47">
        <v>0</v>
      </c>
      <c r="CV28" s="48">
        <v>0</v>
      </c>
      <c r="CW28" s="47">
        <v>0</v>
      </c>
      <c r="CX28" s="47">
        <v>0</v>
      </c>
      <c r="CY28" s="47">
        <v>0</v>
      </c>
      <c r="CZ28" s="47">
        <v>0</v>
      </c>
      <c r="DA28" s="47">
        <v>0</v>
      </c>
      <c r="DB28" s="47">
        <v>0</v>
      </c>
      <c r="DC28" s="47">
        <v>0</v>
      </c>
      <c r="DD28" s="47">
        <v>0</v>
      </c>
      <c r="DE28" s="47">
        <v>0</v>
      </c>
      <c r="DF28" s="47">
        <v>0</v>
      </c>
      <c r="DG28" s="47">
        <v>0</v>
      </c>
      <c r="DH28" s="48">
        <v>0</v>
      </c>
      <c r="DI28" s="47">
        <v>0</v>
      </c>
      <c r="DJ28" s="47">
        <v>0</v>
      </c>
      <c r="DK28" s="47">
        <v>0</v>
      </c>
      <c r="DL28" s="47">
        <v>0</v>
      </c>
      <c r="DM28" s="47">
        <v>0</v>
      </c>
      <c r="DN28" s="47">
        <v>0</v>
      </c>
      <c r="DO28" s="47">
        <v>0</v>
      </c>
      <c r="DP28" s="47">
        <v>0</v>
      </c>
      <c r="DQ28" s="47">
        <v>0</v>
      </c>
      <c r="DR28" s="47">
        <v>0</v>
      </c>
      <c r="DS28" s="47">
        <v>0</v>
      </c>
      <c r="DT28" s="161">
        <v>0</v>
      </c>
      <c r="DU28" s="158">
        <f>SUMIF($E$24:$DT$24,DU$24,$E28:$DT28)</f>
        <v>10.8</v>
      </c>
      <c r="DV28" s="50">
        <f t="shared" ref="DV28:ED28" si="19">SUMIF($E$24:$DT$24,DV$24,$E28:$DT28)</f>
        <v>18.899999999999995</v>
      </c>
      <c r="DW28" s="50">
        <f t="shared" si="19"/>
        <v>8.1</v>
      </c>
      <c r="DX28" s="50">
        <f t="shared" si="19"/>
        <v>0</v>
      </c>
      <c r="DY28" s="50">
        <f t="shared" si="19"/>
        <v>0</v>
      </c>
      <c r="DZ28" s="50">
        <f t="shared" si="19"/>
        <v>0</v>
      </c>
      <c r="EA28" s="50">
        <f t="shared" si="19"/>
        <v>0</v>
      </c>
      <c r="EB28" s="50">
        <f t="shared" si="19"/>
        <v>0</v>
      </c>
      <c r="EC28" s="50">
        <f t="shared" si="19"/>
        <v>0</v>
      </c>
      <c r="ED28" s="51">
        <f t="shared" si="19"/>
        <v>0</v>
      </c>
    </row>
    <row r="29" spans="1:134" hidden="1" outlineLevel="1">
      <c r="B29" s="5" t="s">
        <v>9</v>
      </c>
      <c r="D29" s="40"/>
      <c r="E29" s="47">
        <v>0</v>
      </c>
      <c r="F29" s="47">
        <v>0</v>
      </c>
      <c r="G29" s="47">
        <v>0</v>
      </c>
      <c r="H29" s="47">
        <v>0</v>
      </c>
      <c r="I29" s="47">
        <v>0</v>
      </c>
      <c r="J29" s="47">
        <v>0</v>
      </c>
      <c r="K29" s="47">
        <v>0</v>
      </c>
      <c r="L29" s="47">
        <v>2.16</v>
      </c>
      <c r="M29" s="47">
        <v>4.32</v>
      </c>
      <c r="N29" s="47">
        <v>6.48</v>
      </c>
      <c r="O29" s="47">
        <v>8.64</v>
      </c>
      <c r="P29" s="48">
        <v>10.8</v>
      </c>
      <c r="Q29" s="47">
        <v>12.375</v>
      </c>
      <c r="R29" s="47">
        <v>13.95</v>
      </c>
      <c r="S29" s="47">
        <v>15.524999999999999</v>
      </c>
      <c r="T29" s="47">
        <v>17.099999999999998</v>
      </c>
      <c r="U29" s="47">
        <v>18.674999999999997</v>
      </c>
      <c r="V29" s="47">
        <v>20.249999999999996</v>
      </c>
      <c r="W29" s="47">
        <v>21.824999999999996</v>
      </c>
      <c r="X29" s="47">
        <v>23.399999999999995</v>
      </c>
      <c r="Y29" s="47">
        <v>24.974999999999994</v>
      </c>
      <c r="Z29" s="47">
        <v>26.549999999999994</v>
      </c>
      <c r="AA29" s="47">
        <v>28.124999999999993</v>
      </c>
      <c r="AB29" s="48">
        <v>29.699999999999992</v>
      </c>
      <c r="AC29" s="47">
        <v>30.374999999999993</v>
      </c>
      <c r="AD29" s="47">
        <v>31.049999999999994</v>
      </c>
      <c r="AE29" s="47">
        <v>31.724999999999994</v>
      </c>
      <c r="AF29" s="47">
        <v>32.399999999999991</v>
      </c>
      <c r="AG29" s="47">
        <v>33.074999999999989</v>
      </c>
      <c r="AH29" s="47">
        <v>33.749999999999986</v>
      </c>
      <c r="AI29" s="47">
        <v>34.424999999999983</v>
      </c>
      <c r="AJ29" s="47">
        <v>35.09999999999998</v>
      </c>
      <c r="AK29" s="47">
        <v>35.774999999999977</v>
      </c>
      <c r="AL29" s="47">
        <v>36.449999999999974</v>
      </c>
      <c r="AM29" s="47">
        <v>37.124999999999972</v>
      </c>
      <c r="AN29" s="48">
        <v>37.799999999999969</v>
      </c>
      <c r="AO29" s="47">
        <v>37.799999999999969</v>
      </c>
      <c r="AP29" s="47">
        <v>37.799999999999969</v>
      </c>
      <c r="AQ29" s="47">
        <v>37.799999999999969</v>
      </c>
      <c r="AR29" s="47">
        <v>37.799999999999969</v>
      </c>
      <c r="AS29" s="47">
        <v>37.799999999999969</v>
      </c>
      <c r="AT29" s="47">
        <v>37.799999999999969</v>
      </c>
      <c r="AU29" s="47">
        <v>37.799999999999969</v>
      </c>
      <c r="AV29" s="47">
        <v>37.799999999999969</v>
      </c>
      <c r="AW29" s="47">
        <v>37.799999999999969</v>
      </c>
      <c r="AX29" s="47">
        <v>37.799999999999969</v>
      </c>
      <c r="AY29" s="47">
        <v>37.799999999999969</v>
      </c>
      <c r="AZ29" s="48">
        <v>37.799999999999969</v>
      </c>
      <c r="BA29" s="47">
        <v>37.799999999999969</v>
      </c>
      <c r="BB29" s="47">
        <v>37.799999999999969</v>
      </c>
      <c r="BC29" s="47">
        <v>37.799999999999969</v>
      </c>
      <c r="BD29" s="47">
        <v>37.799999999999969</v>
      </c>
      <c r="BE29" s="47">
        <v>37.799999999999969</v>
      </c>
      <c r="BF29" s="47">
        <v>37.799999999999969</v>
      </c>
      <c r="BG29" s="47">
        <v>37.799999999999969</v>
      </c>
      <c r="BH29" s="47">
        <v>37.799999999999969</v>
      </c>
      <c r="BI29" s="47">
        <v>37.799999999999969</v>
      </c>
      <c r="BJ29" s="47">
        <v>37.799999999999969</v>
      </c>
      <c r="BK29" s="47">
        <v>37.799999999999969</v>
      </c>
      <c r="BL29" s="48">
        <v>37.799999999999969</v>
      </c>
      <c r="BM29" s="47">
        <v>37.799999999999969</v>
      </c>
      <c r="BN29" s="47">
        <v>37.799999999999969</v>
      </c>
      <c r="BO29" s="47">
        <v>37.799999999999969</v>
      </c>
      <c r="BP29" s="47">
        <v>37.799999999999969</v>
      </c>
      <c r="BQ29" s="47">
        <v>37.799999999999969</v>
      </c>
      <c r="BR29" s="47">
        <v>37.799999999999969</v>
      </c>
      <c r="BS29" s="47">
        <v>37.799999999999969</v>
      </c>
      <c r="BT29" s="47">
        <v>37.799999999999969</v>
      </c>
      <c r="BU29" s="47">
        <v>37.799999999999969</v>
      </c>
      <c r="BV29" s="47">
        <v>37.799999999999969</v>
      </c>
      <c r="BW29" s="47">
        <v>37.799999999999969</v>
      </c>
      <c r="BX29" s="48">
        <v>37.799999999999969</v>
      </c>
      <c r="BY29" s="47">
        <v>37.799999999999969</v>
      </c>
      <c r="BZ29" s="47">
        <v>37.799999999999969</v>
      </c>
      <c r="CA29" s="47">
        <v>37.799999999999969</v>
      </c>
      <c r="CB29" s="47">
        <v>37.799999999999969</v>
      </c>
      <c r="CC29" s="47">
        <v>37.799999999999969</v>
      </c>
      <c r="CD29" s="47">
        <v>37.799999999999969</v>
      </c>
      <c r="CE29" s="47">
        <v>37.799999999999969</v>
      </c>
      <c r="CF29" s="47">
        <v>37.799999999999969</v>
      </c>
      <c r="CG29" s="47">
        <v>37.799999999999969</v>
      </c>
      <c r="CH29" s="47">
        <v>37.799999999999969</v>
      </c>
      <c r="CI29" s="47">
        <v>37.799999999999969</v>
      </c>
      <c r="CJ29" s="48">
        <v>37.799999999999969</v>
      </c>
      <c r="CK29" s="47">
        <v>37.799999999999969</v>
      </c>
      <c r="CL29" s="47">
        <v>37.799999999999969</v>
      </c>
      <c r="CM29" s="47">
        <v>37.799999999999969</v>
      </c>
      <c r="CN29" s="47">
        <v>37.799999999999969</v>
      </c>
      <c r="CO29" s="47">
        <v>37.799999999999969</v>
      </c>
      <c r="CP29" s="47">
        <v>37.799999999999969</v>
      </c>
      <c r="CQ29" s="47">
        <v>37.799999999999969</v>
      </c>
      <c r="CR29" s="47">
        <v>37.799999999999969</v>
      </c>
      <c r="CS29" s="47">
        <v>37.799999999999969</v>
      </c>
      <c r="CT29" s="47">
        <v>37.799999999999969</v>
      </c>
      <c r="CU29" s="47">
        <v>37.799999999999969</v>
      </c>
      <c r="CV29" s="48">
        <v>37.799999999999969</v>
      </c>
      <c r="CW29" s="47">
        <v>37.799999999999969</v>
      </c>
      <c r="CX29" s="47">
        <v>37.799999999999969</v>
      </c>
      <c r="CY29" s="47">
        <v>37.799999999999969</v>
      </c>
      <c r="CZ29" s="47">
        <v>37.799999999999969</v>
      </c>
      <c r="DA29" s="47">
        <v>37.799999999999969</v>
      </c>
      <c r="DB29" s="47">
        <v>37.799999999999969</v>
      </c>
      <c r="DC29" s="47">
        <v>37.799999999999969</v>
      </c>
      <c r="DD29" s="47">
        <v>37.799999999999969</v>
      </c>
      <c r="DE29" s="47">
        <v>37.799999999999969</v>
      </c>
      <c r="DF29" s="47">
        <v>37.799999999999969</v>
      </c>
      <c r="DG29" s="47">
        <v>37.799999999999969</v>
      </c>
      <c r="DH29" s="48">
        <v>37.799999999999969</v>
      </c>
      <c r="DI29" s="47">
        <v>37.799999999999969</v>
      </c>
      <c r="DJ29" s="47">
        <v>37.799999999999969</v>
      </c>
      <c r="DK29" s="47">
        <v>37.799999999999969</v>
      </c>
      <c r="DL29" s="47">
        <v>37.799999999999969</v>
      </c>
      <c r="DM29" s="47">
        <v>37.799999999999969</v>
      </c>
      <c r="DN29" s="47">
        <v>37.799999999999969</v>
      </c>
      <c r="DO29" s="47">
        <v>37.799999999999969</v>
      </c>
      <c r="DP29" s="47">
        <v>37.799999999999969</v>
      </c>
      <c r="DQ29" s="47">
        <v>37.799999999999969</v>
      </c>
      <c r="DR29" s="47">
        <v>37.799999999999969</v>
      </c>
      <c r="DS29" s="47">
        <v>37.799999999999969</v>
      </c>
      <c r="DT29" s="161">
        <v>37.799999999999969</v>
      </c>
      <c r="DU29" s="158">
        <f>SUMIF($E$22:$DT$22,DU$24,$E29:$DT29)</f>
        <v>10.8</v>
      </c>
      <c r="DV29" s="50">
        <f t="shared" ref="DV29:ED29" si="20">SUMIF($E$22:$DT$22,DV$24,$E29:$DT29)</f>
        <v>29.699999999999992</v>
      </c>
      <c r="DW29" s="50">
        <f t="shared" si="20"/>
        <v>37.799999999999969</v>
      </c>
      <c r="DX29" s="50">
        <f t="shared" si="20"/>
        <v>37.799999999999969</v>
      </c>
      <c r="DY29" s="50">
        <f t="shared" si="20"/>
        <v>37.799999999999969</v>
      </c>
      <c r="DZ29" s="50">
        <f t="shared" si="20"/>
        <v>37.799999999999969</v>
      </c>
      <c r="EA29" s="50">
        <f t="shared" si="20"/>
        <v>37.799999999999969</v>
      </c>
      <c r="EB29" s="50">
        <f t="shared" si="20"/>
        <v>37.799999999999969</v>
      </c>
      <c r="EC29" s="50">
        <f t="shared" si="20"/>
        <v>37.799999999999969</v>
      </c>
      <c r="ED29" s="51">
        <f t="shared" si="20"/>
        <v>37.799999999999969</v>
      </c>
    </row>
    <row r="30" spans="1:134" collapsed="1">
      <c r="B30" s="275" t="s">
        <v>105</v>
      </c>
      <c r="C30" s="73"/>
      <c r="D30" s="73"/>
      <c r="E30" s="73"/>
      <c r="F30" s="73"/>
      <c r="G30" s="73"/>
      <c r="H30" s="73"/>
      <c r="I30" s="73"/>
      <c r="J30" s="73"/>
      <c r="K30" s="73"/>
      <c r="L30" s="73"/>
      <c r="M30" s="73"/>
      <c r="N30" s="73"/>
      <c r="O30" s="73"/>
      <c r="P30" s="341"/>
      <c r="Q30" s="73"/>
      <c r="R30" s="73"/>
      <c r="S30" s="73"/>
      <c r="T30" s="73"/>
      <c r="U30" s="73"/>
      <c r="V30" s="73"/>
      <c r="W30" s="73"/>
      <c r="X30" s="73"/>
      <c r="Y30" s="73"/>
      <c r="Z30" s="73"/>
      <c r="AA30" s="73"/>
      <c r="AB30" s="341"/>
      <c r="AC30" s="73"/>
      <c r="AD30" s="73"/>
      <c r="AE30" s="73"/>
      <c r="AF30" s="73"/>
      <c r="AG30" s="73"/>
      <c r="AH30" s="73"/>
      <c r="AI30" s="73"/>
      <c r="AJ30" s="73"/>
      <c r="AK30" s="73"/>
      <c r="AL30" s="73"/>
      <c r="AM30" s="73"/>
      <c r="AN30" s="341"/>
      <c r="AO30" s="73"/>
      <c r="AP30" s="73"/>
      <c r="AQ30" s="73"/>
      <c r="AR30" s="73"/>
      <c r="AS30" s="73"/>
      <c r="AT30" s="73"/>
      <c r="AU30" s="73"/>
      <c r="AV30" s="73"/>
      <c r="AW30" s="73"/>
      <c r="AX30" s="73"/>
      <c r="AY30" s="73"/>
      <c r="AZ30" s="341"/>
      <c r="BA30" s="73"/>
      <c r="BB30" s="73"/>
      <c r="BC30" s="73"/>
      <c r="BD30" s="73"/>
      <c r="BE30" s="73"/>
      <c r="BF30" s="73"/>
      <c r="BG30" s="73"/>
      <c r="BH30" s="73"/>
      <c r="BI30" s="73"/>
      <c r="BJ30" s="73"/>
      <c r="BK30" s="73"/>
      <c r="BL30" s="341"/>
      <c r="BM30" s="73"/>
      <c r="BN30" s="73"/>
      <c r="BO30" s="73"/>
      <c r="BP30" s="73"/>
      <c r="BQ30" s="73"/>
      <c r="BR30" s="73"/>
      <c r="BS30" s="73"/>
      <c r="BT30" s="73"/>
      <c r="BU30" s="73"/>
      <c r="BV30" s="73"/>
      <c r="BW30" s="73"/>
      <c r="BX30" s="341"/>
      <c r="BY30" s="73"/>
      <c r="BZ30" s="73"/>
      <c r="CA30" s="73"/>
      <c r="CB30" s="73"/>
      <c r="CC30" s="73"/>
      <c r="CD30" s="73"/>
      <c r="CE30" s="73"/>
      <c r="CF30" s="73"/>
      <c r="CG30" s="73"/>
      <c r="CH30" s="73"/>
      <c r="CI30" s="73"/>
      <c r="CJ30" s="341"/>
      <c r="CK30" s="73"/>
      <c r="CL30" s="73"/>
      <c r="CM30" s="73"/>
      <c r="CN30" s="73"/>
      <c r="CO30" s="73"/>
      <c r="CP30" s="73"/>
      <c r="CQ30" s="73"/>
      <c r="CR30" s="73"/>
      <c r="CS30" s="73"/>
      <c r="CT30" s="73"/>
      <c r="CU30" s="73"/>
      <c r="CV30" s="341"/>
      <c r="CW30" s="73"/>
      <c r="CX30" s="73"/>
      <c r="CY30" s="73"/>
      <c r="CZ30" s="73"/>
      <c r="DA30" s="73"/>
      <c r="DB30" s="73"/>
      <c r="DC30" s="73"/>
      <c r="DD30" s="73"/>
      <c r="DE30" s="73"/>
      <c r="DF30" s="73"/>
      <c r="DG30" s="73"/>
      <c r="DH30" s="341"/>
      <c r="DI30" s="73"/>
      <c r="DJ30" s="73"/>
      <c r="DK30" s="73"/>
      <c r="DL30" s="73"/>
      <c r="DM30" s="73"/>
      <c r="DN30" s="73"/>
      <c r="DO30" s="73"/>
      <c r="DP30" s="73"/>
      <c r="DQ30" s="73"/>
      <c r="DR30" s="73"/>
      <c r="DS30" s="73"/>
      <c r="DT30" s="342"/>
      <c r="DU30" s="343"/>
      <c r="DV30" s="343"/>
      <c r="DW30" s="343"/>
      <c r="DX30" s="343"/>
      <c r="DY30" s="343"/>
      <c r="DZ30" s="343"/>
      <c r="EA30" s="343"/>
      <c r="EB30" s="343"/>
      <c r="EC30" s="343"/>
      <c r="ED30" s="344"/>
    </row>
    <row r="31" spans="1:134">
      <c r="B31" s="281" t="s">
        <v>106</v>
      </c>
      <c r="C31" s="345"/>
      <c r="D31" s="345"/>
      <c r="E31" s="345">
        <f>PF_IS_1_wout_Grant!E68</f>
        <v>0</v>
      </c>
      <c r="F31" s="345">
        <f>PF_IS_1_wout_Grant!F68</f>
        <v>0</v>
      </c>
      <c r="G31" s="345">
        <f>PF_IS_1_wout_Grant!G68</f>
        <v>0</v>
      </c>
      <c r="H31" s="345">
        <f>PF_IS_1_wout_Grant!H68</f>
        <v>-276.14365689426876</v>
      </c>
      <c r="I31" s="345">
        <f>PF_IS_1_wout_Grant!I68</f>
        <v>-1548.5540204768467</v>
      </c>
      <c r="J31" s="345">
        <f>PF_IS_1_wout_Grant!J68</f>
        <v>-2255.0364020404222</v>
      </c>
      <c r="K31" s="345">
        <f>PF_IS_1_wout_Grant!K68</f>
        <v>-2738.9745927868048</v>
      </c>
      <c r="L31" s="345">
        <f>PF_IS_1_wout_Grant!L68</f>
        <v>-4587.3951759265774</v>
      </c>
      <c r="M31" s="345">
        <f>PF_IS_1_wout_Grant!M68</f>
        <v>-5218.2059067129576</v>
      </c>
      <c r="N31" s="345">
        <f>PF_IS_1_wout_Grant!N68</f>
        <v>-5594.2285627420897</v>
      </c>
      <c r="O31" s="345">
        <f>PF_IS_1_wout_Grant!O68</f>
        <v>-6111.7716097240573</v>
      </c>
      <c r="P31" s="346">
        <f>PF_IS_1_wout_Grant!P68</f>
        <v>-6610.3469184297564</v>
      </c>
      <c r="Q31" s="345">
        <f>PF_IS_1_wout_Grant!Q68</f>
        <v>-7252.1626797216504</v>
      </c>
      <c r="R31" s="345">
        <f>PF_IS_1_wout_Grant!R68</f>
        <v>-8252.3942851388219</v>
      </c>
      <c r="S31" s="345">
        <f>PF_IS_1_wout_Grant!S68</f>
        <v>-9242.2305429912049</v>
      </c>
      <c r="T31" s="345">
        <f>PF_IS_1_wout_Grant!T68</f>
        <v>-9857.5470571319565</v>
      </c>
      <c r="U31" s="345">
        <f>PF_IS_1_wout_Grant!U68</f>
        <v>-10725.788811644119</v>
      </c>
      <c r="V31" s="345">
        <f>PF_IS_1_wout_Grant!V68</f>
        <v>-11616.735452300984</v>
      </c>
      <c r="W31" s="345">
        <f>PF_IS_1_wout_Grant!W68</f>
        <v>-12180.13712884039</v>
      </c>
      <c r="X31" s="345">
        <f>PF_IS_1_wout_Grant!X68</f>
        <v>-13094.779447688396</v>
      </c>
      <c r="Y31" s="345">
        <f>PF_IS_1_wout_Grant!Y68</f>
        <v>-13931.948083421279</v>
      </c>
      <c r="Z31" s="345">
        <f>PF_IS_1_wout_Grant!Z68</f>
        <v>-14557.541066302278</v>
      </c>
      <c r="AA31" s="345">
        <f>PF_IS_1_wout_Grant!AA68</f>
        <v>-15468.541563330569</v>
      </c>
      <c r="AB31" s="346">
        <f>PF_IS_1_wout_Grant!AB68</f>
        <v>-16285.51696634869</v>
      </c>
      <c r="AC31" s="345">
        <f>PF_IS_1_wout_Grant!AC68</f>
        <v>-16893.564213602298</v>
      </c>
      <c r="AD31" s="345">
        <f>PF_IS_1_wout_Grant!AD68</f>
        <v>-16439.201960915179</v>
      </c>
      <c r="AE31" s="345">
        <f>PF_IS_1_wout_Grant!AE68</f>
        <v>-16087.877344278028</v>
      </c>
      <c r="AF31" s="345">
        <f>PF_IS_1_wout_Grant!AF68</f>
        <v>-16163.276215279348</v>
      </c>
      <c r="AG31" s="345">
        <f>PF_IS_1_wout_Grant!AG68</f>
        <v>-16239.26343186568</v>
      </c>
      <c r="AH31" s="345">
        <f>PF_IS_1_wout_Grant!AH68</f>
        <v>-16315.844877492875</v>
      </c>
      <c r="AI31" s="345">
        <f>PF_IS_1_wout_Grant!AI68</f>
        <v>-16393.026494451344</v>
      </c>
      <c r="AJ31" s="345">
        <f>PF_IS_1_wout_Grant!AJ68</f>
        <v>-16470.814284454398</v>
      </c>
      <c r="AK31" s="345">
        <f>PF_IS_1_wout_Grant!AK68</f>
        <v>-16549.214309232484</v>
      </c>
      <c r="AL31" s="345">
        <f>PF_IS_1_wout_Grant!AL68</f>
        <v>-16628.232691133344</v>
      </c>
      <c r="AM31" s="345">
        <f>PF_IS_1_wout_Grant!AM68</f>
        <v>-16707.875613728222</v>
      </c>
      <c r="AN31" s="346">
        <f>PF_IS_1_wout_Grant!AN68</f>
        <v>-16788.149322424044</v>
      </c>
      <c r="AO31" s="345">
        <f>PF_IS_1_wout_Grant!AO68</f>
        <v>-16884.396312581819</v>
      </c>
      <c r="AP31" s="345">
        <f>PF_IS_1_wout_Grant!AP68</f>
        <v>-16962.895419201177</v>
      </c>
      <c r="AQ31" s="345">
        <f>PF_IS_1_wout_Grant!AQ68</f>
        <v>-17062.786944386728</v>
      </c>
      <c r="AR31" s="345">
        <f>PF_IS_1_wout_Grant!AR68</f>
        <v>-17163.677384824136</v>
      </c>
      <c r="AS31" s="345">
        <f>PF_IS_1_wout_Grant!AS68</f>
        <v>-17265.576729665914</v>
      </c>
      <c r="AT31" s="345">
        <f>PF_IS_1_wout_Grant!AT68</f>
        <v>-17368.495067956115</v>
      </c>
      <c r="AU31" s="345">
        <f>PF_IS_1_wout_Grant!AU68</f>
        <v>-17472.442589629212</v>
      </c>
      <c r="AV31" s="345">
        <f>PF_IS_1_wout_Grant!AV68</f>
        <v>-17524.423786519048</v>
      </c>
      <c r="AW31" s="345">
        <f>PF_IS_1_wout_Grant!AW68</f>
        <v>-17577.454853377774</v>
      </c>
      <c r="AX31" s="345">
        <f>PF_IS_1_wout_Grant!AX68</f>
        <v>-17631.546288905094</v>
      </c>
      <c r="AY31" s="345">
        <f>PF_IS_1_wout_Grant!AY68</f>
        <v>-17686.708696787686</v>
      </c>
      <c r="AZ31" s="346">
        <f>PF_IS_1_wout_Grant!AZ68</f>
        <v>-17742.952786749102</v>
      </c>
      <c r="BA31" s="345">
        <f>PF_IS_1_wout_Grant!BA68</f>
        <v>-17814.645113110131</v>
      </c>
      <c r="BB31" s="345">
        <f>PF_IS_1_wout_Grant!BB68</f>
        <v>-17887.44086335977</v>
      </c>
      <c r="BC31" s="345">
        <f>PF_IS_1_wout_Grant!BC68</f>
        <v>-17961.35107173691</v>
      </c>
      <c r="BD31" s="345">
        <f>PF_IS_1_wout_Grant!BD68</f>
        <v>-18036.386882822819</v>
      </c>
      <c r="BE31" s="345">
        <f>PF_IS_1_wout_Grant!BE68</f>
        <v>-18112.559552644583</v>
      </c>
      <c r="BF31" s="345">
        <f>PF_IS_1_wout_Grant!BF68</f>
        <v>-18189.880449789569</v>
      </c>
      <c r="BG31" s="345">
        <f>PF_IS_1_wout_Grant!BG68</f>
        <v>-18268.361056531005</v>
      </c>
      <c r="BH31" s="345">
        <f>PF_IS_1_wout_Grant!BH68</f>
        <v>-18348.012969964857</v>
      </c>
      <c r="BI31" s="345">
        <f>PF_IS_1_wout_Grant!BI68</f>
        <v>-18428.847903158043</v>
      </c>
      <c r="BJ31" s="345">
        <f>PF_IS_1_wout_Grant!BJ68</f>
        <v>-18510.877686308162</v>
      </c>
      <c r="BK31" s="345">
        <f>PF_IS_1_wout_Grant!BK68</f>
        <v>-18594.114267914785</v>
      </c>
      <c r="BL31" s="346">
        <f>PF_IS_1_wout_Grant!BL68</f>
        <v>-18678.569715962472</v>
      </c>
      <c r="BM31" s="345">
        <f>PF_IS_1_wout_Grant!BM68</f>
        <v>-18786.341969115634</v>
      </c>
      <c r="BN31" s="345">
        <f>PF_IS_1_wout_Grant!BN68</f>
        <v>-18895.357587925329</v>
      </c>
      <c r="BO31" s="345">
        <f>PF_IS_1_wout_Grant!BO68</f>
        <v>-19005.629006048122</v>
      </c>
      <c r="BP31" s="345">
        <f>PF_IS_1_wout_Grant!BP68</f>
        <v>-19117.168781477147</v>
      </c>
      <c r="BQ31" s="345">
        <f>PF_IS_1_wout_Grant!BQ68</f>
        <v>-19229.989597785454</v>
      </c>
      <c r="BR31" s="345">
        <f>PF_IS_1_wout_Grant!BR68</f>
        <v>-19344.104265381851</v>
      </c>
      <c r="BS31" s="345">
        <f>PF_IS_1_wout_Grant!BS68</f>
        <v>-19459.52572277921</v>
      </c>
      <c r="BT31" s="345">
        <f>PF_IS_1_wout_Grant!BT68</f>
        <v>-19576.267037875539</v>
      </c>
      <c r="BU31" s="345">
        <f>PF_IS_1_wout_Grant!BU68</f>
        <v>-19694.341409247838</v>
      </c>
      <c r="BV31" s="345">
        <f>PF_IS_1_wout_Grant!BV68</f>
        <v>-19813.762167458852</v>
      </c>
      <c r="BW31" s="345">
        <f>PF_IS_1_wout_Grant!BW68</f>
        <v>-19934.54277637698</v>
      </c>
      <c r="BX31" s="346">
        <f>PF_IS_1_wout_Grant!BX68</f>
        <v>-20056.69683450929</v>
      </c>
      <c r="BY31" s="345">
        <f>PF_IS_1_wout_Grant!BY68</f>
        <v>-20196.802388847922</v>
      </c>
      <c r="BZ31" s="345">
        <f>PF_IS_1_wout_Grant!BZ68</f>
        <v>-20338.308998729943</v>
      </c>
      <c r="CA31" s="345">
        <f>PF_IS_1_wout_Grant!CA68</f>
        <v>-20481.23067471078</v>
      </c>
      <c r="CB31" s="345">
        <f>PF_IS_1_wout_Grant!CB68</f>
        <v>-20625.581567451427</v>
      </c>
      <c r="CC31" s="345">
        <f>PF_IS_1_wout_Grant!CC68</f>
        <v>-20771.375969119483</v>
      </c>
      <c r="CD31" s="345">
        <f>PF_IS_1_wout_Grant!CD68</f>
        <v>-20918.628314804217</v>
      </c>
      <c r="CE31" s="345">
        <f>PF_IS_1_wout_Grant!CE68</f>
        <v>-21067.353183945797</v>
      </c>
      <c r="CF31" s="345">
        <f>PF_IS_1_wout_Grant!CF68</f>
        <v>-21217.565301778795</v>
      </c>
      <c r="CG31" s="345">
        <f>PF_IS_1_wout_Grant!CG68</f>
        <v>-21369.279540790121</v>
      </c>
      <c r="CH31" s="345">
        <f>PF_IS_1_wout_Grant!CH68</f>
        <v>-21522.510922191563</v>
      </c>
      <c r="CI31" s="345">
        <f>PF_IS_1_wout_Grant!CI68</f>
        <v>-21677.274617407016</v>
      </c>
      <c r="CJ31" s="346">
        <f>PF_IS_1_wout_Grant!CJ68</f>
        <v>-21833.585949574626</v>
      </c>
      <c r="CK31" s="345">
        <f>PF_IS_1_wout_Grant!CK68</f>
        <v>-21991.460395063914</v>
      </c>
      <c r="CL31" s="345">
        <f>PF_IS_1_wout_Grant!CL68</f>
        <v>-22150.913585008093</v>
      </c>
      <c r="CM31" s="345">
        <f>PF_IS_1_wout_Grant!CM68</f>
        <v>-22311.96130685171</v>
      </c>
      <c r="CN31" s="345">
        <f>PF_IS_1_wout_Grant!CN68</f>
        <v>-22474.619505913768</v>
      </c>
      <c r="CO31" s="345">
        <f>PF_IS_1_wout_Grant!CO68</f>
        <v>-22638.904286966444</v>
      </c>
      <c r="CP31" s="345">
        <f>PF_IS_1_wout_Grant!CP68</f>
        <v>-22804.831915829651</v>
      </c>
      <c r="CQ31" s="345">
        <f>PF_IS_1_wout_Grant!CQ68</f>
        <v>-22972.418820981486</v>
      </c>
      <c r="CR31" s="345">
        <f>PF_IS_1_wout_Grant!CR68</f>
        <v>-23141.68159518484</v>
      </c>
      <c r="CS31" s="345">
        <f>PF_IS_1_wout_Grant!CS68</f>
        <v>-23312.63699713023</v>
      </c>
      <c r="CT31" s="345">
        <f>PF_IS_1_wout_Grant!CT68</f>
        <v>-23485.30195309507</v>
      </c>
      <c r="CU31" s="345">
        <f>PF_IS_1_wout_Grant!CU68</f>
        <v>-23659.693558619558</v>
      </c>
      <c r="CV31" s="346">
        <f>PF_IS_1_wout_Grant!CV68</f>
        <v>-23835.829080199295</v>
      </c>
      <c r="CW31" s="345">
        <f>PF_IS_1_wout_Grant!CW68</f>
        <v>-24013.725956994829</v>
      </c>
      <c r="CX31" s="345">
        <f>PF_IS_1_wout_Grant!CX68</f>
        <v>-24193.401802558314</v>
      </c>
      <c r="CY31" s="345">
        <f>PF_IS_1_wout_Grant!CY68</f>
        <v>-24374.874406577437</v>
      </c>
      <c r="CZ31" s="345">
        <f>PF_IS_1_wout_Grant!CZ68</f>
        <v>-24558.161736636754</v>
      </c>
      <c r="DA31" s="345">
        <f>PF_IS_1_wout_Grant!DA68</f>
        <v>-24743.281939996661</v>
      </c>
      <c r="DB31" s="345">
        <f>PF_IS_1_wout_Grant!DB68</f>
        <v>-24930.253345390167</v>
      </c>
      <c r="DC31" s="345">
        <f>PF_IS_1_wout_Grant!DC68</f>
        <v>-25119.094464837606</v>
      </c>
      <c r="DD31" s="345">
        <f>PF_IS_1_wout_Grant!DD68</f>
        <v>-25309.823995479524</v>
      </c>
      <c r="DE31" s="345">
        <f>PF_IS_1_wout_Grant!DE68</f>
        <v>-25502.460821427856</v>
      </c>
      <c r="DF31" s="345">
        <f>PF_IS_1_wout_Grant!DF68</f>
        <v>-25697.024015635678</v>
      </c>
      <c r="DG31" s="345">
        <f>PF_IS_1_wout_Grant!DG68</f>
        <v>-25893.532841785571</v>
      </c>
      <c r="DH31" s="346">
        <f>PF_IS_1_wout_Grant!DH68</f>
        <v>-26092.006756196966</v>
      </c>
      <c r="DI31" s="345">
        <f>PF_IS_1_wout_Grant!DI68</f>
        <v>-26292.465409752473</v>
      </c>
      <c r="DJ31" s="345">
        <f>PF_IS_1_wout_Grant!DJ68</f>
        <v>-26494.928649843539</v>
      </c>
      <c r="DK31" s="345">
        <f>PF_IS_1_wout_Grant!DK68</f>
        <v>-26699.416522335516</v>
      </c>
      <c r="DL31" s="345">
        <f>PF_IS_1_wout_Grant!DL68</f>
        <v>-26905.949273552411</v>
      </c>
      <c r="DM31" s="345">
        <f>PF_IS_1_wout_Grant!DM68</f>
        <v>-27114.547352281475</v>
      </c>
      <c r="DN31" s="345">
        <f>PF_IS_1_wout_Grant!DN68</f>
        <v>-27325.231411797828</v>
      </c>
      <c r="DO31" s="345">
        <f>PF_IS_1_wout_Grant!DO68</f>
        <v>-27538.022311909346</v>
      </c>
      <c r="DP31" s="345">
        <f>PF_IS_1_wout_Grant!DP68</f>
        <v>-27752.941121021977</v>
      </c>
      <c r="DQ31" s="345">
        <f>PF_IS_1_wout_Grant!DQ68</f>
        <v>-27970.009118225735</v>
      </c>
      <c r="DR31" s="345">
        <f>PF_IS_1_wout_Grant!DR68</f>
        <v>-28189.247795401534</v>
      </c>
      <c r="DS31" s="345">
        <f>PF_IS_1_wout_Grant!DS68</f>
        <v>-28410.678859349093</v>
      </c>
      <c r="DT31" s="347">
        <f>PF_IS_1_wout_Grant!DT68</f>
        <v>-28634.32423393612</v>
      </c>
      <c r="DU31" s="348">
        <f>SUMIF($E$24:$DT$24,DU$24,$E31:$DT31)</f>
        <v>-34940.656845733785</v>
      </c>
      <c r="DV31" s="348">
        <f t="shared" ref="DV31:ED31" si="21">SUMIF($E$24:$DT$24,DV$24,$E31:$DT31)</f>
        <v>-142465.32308486034</v>
      </c>
      <c r="DW31" s="348">
        <f t="shared" si="21"/>
        <v>-197676.34075885723</v>
      </c>
      <c r="DX31" s="348">
        <f t="shared" si="21"/>
        <v>-208343.35686058379</v>
      </c>
      <c r="DY31" s="348">
        <f t="shared" si="21"/>
        <v>-218831.04753330315</v>
      </c>
      <c r="DZ31" s="348">
        <f t="shared" si="21"/>
        <v>-232913.72715598124</v>
      </c>
      <c r="EA31" s="348">
        <f t="shared" si="21"/>
        <v>-252019.4974293517</v>
      </c>
      <c r="EB31" s="348">
        <f t="shared" si="21"/>
        <v>-274780.25300084404</v>
      </c>
      <c r="EC31" s="348">
        <f t="shared" si="21"/>
        <v>-300427.64208351733</v>
      </c>
      <c r="ED31" s="349">
        <f t="shared" si="21"/>
        <v>-329327.76205940713</v>
      </c>
    </row>
    <row r="32" spans="1:134">
      <c r="B32" s="350" t="s">
        <v>107</v>
      </c>
      <c r="C32" s="345"/>
      <c r="D32" s="345"/>
      <c r="E32" s="345"/>
      <c r="F32" s="345"/>
      <c r="G32" s="345"/>
      <c r="H32" s="345"/>
      <c r="I32" s="345"/>
      <c r="J32" s="345"/>
      <c r="K32" s="345"/>
      <c r="L32" s="345"/>
      <c r="M32" s="345"/>
      <c r="N32" s="345"/>
      <c r="O32" s="345"/>
      <c r="P32" s="346"/>
      <c r="Q32" s="345"/>
      <c r="R32" s="345"/>
      <c r="S32" s="345"/>
      <c r="T32" s="345"/>
      <c r="U32" s="345"/>
      <c r="V32" s="345"/>
      <c r="W32" s="345"/>
      <c r="X32" s="345"/>
      <c r="Y32" s="345"/>
      <c r="Z32" s="345"/>
      <c r="AA32" s="345"/>
      <c r="AB32" s="346"/>
      <c r="AC32" s="345"/>
      <c r="AD32" s="345"/>
      <c r="AE32" s="345"/>
      <c r="AF32" s="345"/>
      <c r="AG32" s="345"/>
      <c r="AH32" s="345"/>
      <c r="AI32" s="345"/>
      <c r="AJ32" s="345"/>
      <c r="AK32" s="345"/>
      <c r="AL32" s="345"/>
      <c r="AM32" s="345"/>
      <c r="AN32" s="346"/>
      <c r="AO32" s="345"/>
      <c r="AP32" s="345"/>
      <c r="AQ32" s="345"/>
      <c r="AR32" s="345"/>
      <c r="AS32" s="345"/>
      <c r="AT32" s="345"/>
      <c r="AU32" s="345"/>
      <c r="AV32" s="345"/>
      <c r="AW32" s="345"/>
      <c r="AX32" s="345"/>
      <c r="AY32" s="345"/>
      <c r="AZ32" s="346"/>
      <c r="BA32" s="345"/>
      <c r="BB32" s="345"/>
      <c r="BC32" s="345"/>
      <c r="BD32" s="345"/>
      <c r="BE32" s="345"/>
      <c r="BF32" s="345"/>
      <c r="BG32" s="345"/>
      <c r="BH32" s="345"/>
      <c r="BI32" s="345"/>
      <c r="BJ32" s="345"/>
      <c r="BK32" s="345"/>
      <c r="BL32" s="346"/>
      <c r="BM32" s="345"/>
      <c r="BN32" s="345"/>
      <c r="BO32" s="345"/>
      <c r="BP32" s="345"/>
      <c r="BQ32" s="345"/>
      <c r="BR32" s="345"/>
      <c r="BS32" s="345"/>
      <c r="BT32" s="345"/>
      <c r="BU32" s="345"/>
      <c r="BV32" s="345"/>
      <c r="BW32" s="345"/>
      <c r="BX32" s="346"/>
      <c r="BY32" s="345"/>
      <c r="BZ32" s="345"/>
      <c r="CA32" s="345"/>
      <c r="CB32" s="345"/>
      <c r="CC32" s="345"/>
      <c r="CD32" s="345"/>
      <c r="CE32" s="345"/>
      <c r="CF32" s="345"/>
      <c r="CG32" s="345"/>
      <c r="CH32" s="345"/>
      <c r="CI32" s="345"/>
      <c r="CJ32" s="346"/>
      <c r="CK32" s="345"/>
      <c r="CL32" s="345"/>
      <c r="CM32" s="345"/>
      <c r="CN32" s="345"/>
      <c r="CO32" s="345"/>
      <c r="CP32" s="345"/>
      <c r="CQ32" s="345"/>
      <c r="CR32" s="345"/>
      <c r="CS32" s="345"/>
      <c r="CT32" s="345"/>
      <c r="CU32" s="345"/>
      <c r="CV32" s="346"/>
      <c r="CW32" s="345"/>
      <c r="CX32" s="345"/>
      <c r="CY32" s="345"/>
      <c r="CZ32" s="345"/>
      <c r="DA32" s="345"/>
      <c r="DB32" s="345"/>
      <c r="DC32" s="345"/>
      <c r="DD32" s="345"/>
      <c r="DE32" s="345"/>
      <c r="DF32" s="345"/>
      <c r="DG32" s="345"/>
      <c r="DH32" s="346"/>
      <c r="DI32" s="345"/>
      <c r="DJ32" s="345"/>
      <c r="DK32" s="345"/>
      <c r="DL32" s="345"/>
      <c r="DM32" s="345"/>
      <c r="DN32" s="345"/>
      <c r="DO32" s="345"/>
      <c r="DP32" s="345"/>
      <c r="DQ32" s="345"/>
      <c r="DR32" s="345"/>
      <c r="DS32" s="345"/>
      <c r="DT32" s="347"/>
      <c r="DU32" s="348"/>
      <c r="DV32" s="348"/>
      <c r="DW32" s="348"/>
      <c r="DX32" s="348"/>
      <c r="DY32" s="348"/>
      <c r="DZ32" s="348"/>
      <c r="EA32" s="348"/>
      <c r="EB32" s="348"/>
      <c r="EC32" s="348"/>
      <c r="ED32" s="349"/>
    </row>
    <row r="33" spans="2:134">
      <c r="B33" s="281" t="s">
        <v>108</v>
      </c>
      <c r="C33" s="345"/>
      <c r="D33" s="345"/>
      <c r="E33" s="345">
        <f>PF_IS_1_wout_Grant!E65</f>
        <v>0</v>
      </c>
      <c r="F33" s="345">
        <f>PF_IS_1_wout_Grant!F65</f>
        <v>0</v>
      </c>
      <c r="G33" s="345">
        <f>PF_IS_1_wout_Grant!G65</f>
        <v>0</v>
      </c>
      <c r="H33" s="345">
        <f>PF_IS_1_wout_Grant!H65</f>
        <v>242.01865689426876</v>
      </c>
      <c r="I33" s="345">
        <f>PF_IS_1_wout_Grant!I65</f>
        <v>511.72251874168711</v>
      </c>
      <c r="J33" s="345">
        <f>PF_IS_1_wout_Grant!J65</f>
        <v>753.74117563595587</v>
      </c>
      <c r="K33" s="345">
        <f>PF_IS_1_wout_Grant!K65</f>
        <v>995.75983253022446</v>
      </c>
      <c r="L33" s="345">
        <f>PF_IS_1_wout_Grant!L65</f>
        <v>1279.6361610443093</v>
      </c>
      <c r="M33" s="345">
        <f>PF_IS_1_wout_Grant!M65</f>
        <v>1535.8272846052448</v>
      </c>
      <c r="N33" s="345">
        <f>PF_IS_1_wout_Grant!N65</f>
        <v>1801.2468098172301</v>
      </c>
      <c r="O33" s="345">
        <f>PF_IS_1_wout_Grant!O65</f>
        <v>2066.6663350292156</v>
      </c>
      <c r="P33" s="346">
        <f>PF_IS_1_wout_Grant!P65</f>
        <v>2341.3142618922507</v>
      </c>
      <c r="Q33" s="345">
        <f>PF_IS_1_wout_Grant!Q65</f>
        <v>2673.3040333134422</v>
      </c>
      <c r="R33" s="345">
        <f>PF_IS_1_wout_Grant!R65</f>
        <v>3062.0839687410948</v>
      </c>
      <c r="S33" s="345">
        <f>PF_IS_1_wout_Grant!S65</f>
        <v>3408.2712811639012</v>
      </c>
      <c r="T33" s="345">
        <f>PF_IS_1_wout_Grant!T65</f>
        <v>3770.2811345883229</v>
      </c>
      <c r="U33" s="345">
        <f>PF_IS_1_wout_Grant!U65</f>
        <v>4160.686070015975</v>
      </c>
      <c r="V33" s="345">
        <f>PF_IS_1_wout_Grant!V65</f>
        <v>4494.3008414371661</v>
      </c>
      <c r="W33" s="345">
        <f>PF_IS_1_wout_Grant!W65</f>
        <v>4856.3106948615878</v>
      </c>
      <c r="X33" s="345">
        <f>PF_IS_1_wout_Grant!X65</f>
        <v>5232.5180892876251</v>
      </c>
      <c r="Y33" s="345">
        <f>PF_IS_1_wout_Grant!Y65</f>
        <v>5566.1328607088171</v>
      </c>
      <c r="Z33" s="345">
        <f>PF_IS_1_wout_Grant!Z65</f>
        <v>5928.1427141332388</v>
      </c>
      <c r="AA33" s="345">
        <f>PF_IS_1_wout_Grant!AA65</f>
        <v>6290.1525675576604</v>
      </c>
      <c r="AB33" s="346">
        <f>PF_IS_1_wout_Grant!AB65</f>
        <v>6652.1624209820811</v>
      </c>
      <c r="AC33" s="345">
        <f>PF_IS_1_wout_Grant!AC65</f>
        <v>6791.5354631460505</v>
      </c>
      <c r="AD33" s="345">
        <f>PF_IS_1_wout_Grant!AD65</f>
        <v>6808.0997756460511</v>
      </c>
      <c r="AE33" s="345">
        <f>PF_IS_1_wout_Grant!AE65</f>
        <v>6824.6640881460507</v>
      </c>
      <c r="AF33" s="345">
        <f>PF_IS_1_wout_Grant!AF65</f>
        <v>6841.2284006460504</v>
      </c>
      <c r="AG33" s="345">
        <f>PF_IS_1_wout_Grant!AG65</f>
        <v>6857.792713146051</v>
      </c>
      <c r="AH33" s="345">
        <f>PF_IS_1_wout_Grant!AH65</f>
        <v>6874.3570256460507</v>
      </c>
      <c r="AI33" s="345">
        <f>PF_IS_1_wout_Grant!AI65</f>
        <v>6890.9213381460513</v>
      </c>
      <c r="AJ33" s="345">
        <f>PF_IS_1_wout_Grant!AJ65</f>
        <v>6907.485650646051</v>
      </c>
      <c r="AK33" s="345">
        <f>PF_IS_1_wout_Grant!AK65</f>
        <v>6924.0499631460507</v>
      </c>
      <c r="AL33" s="345">
        <f>PF_IS_1_wout_Grant!AL65</f>
        <v>6940.6142756460513</v>
      </c>
      <c r="AM33" s="345">
        <f>PF_IS_1_wout_Grant!AM65</f>
        <v>6957.178588146051</v>
      </c>
      <c r="AN33" s="346">
        <f>PF_IS_1_wout_Grant!AN65</f>
        <v>6973.7429006460516</v>
      </c>
      <c r="AO33" s="345">
        <f>PF_IS_1_wout_Grant!AO65</f>
        <v>6973.7429006460516</v>
      </c>
      <c r="AP33" s="345">
        <f>PF_IS_1_wout_Grant!AP65</f>
        <v>6973.7429006460516</v>
      </c>
      <c r="AQ33" s="345">
        <f>PF_IS_1_wout_Grant!AQ65</f>
        <v>6973.7429006460516</v>
      </c>
      <c r="AR33" s="345">
        <f>PF_IS_1_wout_Grant!AR65</f>
        <v>6973.7429006460516</v>
      </c>
      <c r="AS33" s="345">
        <f>PF_IS_1_wout_Grant!AS65</f>
        <v>6973.7429006460516</v>
      </c>
      <c r="AT33" s="345">
        <f>PF_IS_1_wout_Grant!AT65</f>
        <v>6973.7429006460516</v>
      </c>
      <c r="AU33" s="345">
        <f>PF_IS_1_wout_Grant!AU65</f>
        <v>6973.7429006460516</v>
      </c>
      <c r="AV33" s="345">
        <f>PF_IS_1_wout_Grant!AV65</f>
        <v>6920.7371006460507</v>
      </c>
      <c r="AW33" s="345">
        <f>PF_IS_1_wout_Grant!AW65</f>
        <v>6867.7313006460508</v>
      </c>
      <c r="AX33" s="345">
        <f>PF_IS_1_wout_Grant!AX65</f>
        <v>6814.7255006460509</v>
      </c>
      <c r="AY33" s="345">
        <f>PF_IS_1_wout_Grant!AY65</f>
        <v>6761.719700646051</v>
      </c>
      <c r="AZ33" s="346">
        <f>PF_IS_1_wout_Grant!AZ65</f>
        <v>6708.7139006460511</v>
      </c>
      <c r="BA33" s="345">
        <f>PF_IS_1_wout_Grant!BA65</f>
        <v>6670.0638381460503</v>
      </c>
      <c r="BB33" s="345">
        <f>PF_IS_1_wout_Grant!BB65</f>
        <v>6631.4137756460505</v>
      </c>
      <c r="BC33" s="345">
        <f>PF_IS_1_wout_Grant!BC65</f>
        <v>6592.7637131460506</v>
      </c>
      <c r="BD33" s="345">
        <f>PF_IS_1_wout_Grant!BD65</f>
        <v>6554.1136506460507</v>
      </c>
      <c r="BE33" s="345">
        <f>PF_IS_1_wout_Grant!BE65</f>
        <v>6515.4635881460508</v>
      </c>
      <c r="BF33" s="345">
        <f>PF_IS_1_wout_Grant!BF65</f>
        <v>6476.81352564605</v>
      </c>
      <c r="BG33" s="345">
        <f>PF_IS_1_wout_Grant!BG65</f>
        <v>6438.1634631460502</v>
      </c>
      <c r="BH33" s="345">
        <f>PF_IS_1_wout_Grant!BH65</f>
        <v>6399.5134006460503</v>
      </c>
      <c r="BI33" s="345">
        <f>PF_IS_1_wout_Grant!BI65</f>
        <v>6360.8633381460504</v>
      </c>
      <c r="BJ33" s="345">
        <f>PF_IS_1_wout_Grant!BJ65</f>
        <v>6322.2132756460505</v>
      </c>
      <c r="BK33" s="345">
        <f>PF_IS_1_wout_Grant!BK65</f>
        <v>6283.5632131460507</v>
      </c>
      <c r="BL33" s="346">
        <f>PF_IS_1_wout_Grant!BL65</f>
        <v>6244.9131506460508</v>
      </c>
      <c r="BM33" s="345">
        <f>PF_IS_1_wout_Grant!BM65</f>
        <v>6228.3488381460511</v>
      </c>
      <c r="BN33" s="345">
        <f>PF_IS_1_wout_Grant!BN65</f>
        <v>6211.7845256460505</v>
      </c>
      <c r="BO33" s="345">
        <f>PF_IS_1_wout_Grant!BO65</f>
        <v>6195.2202131460508</v>
      </c>
      <c r="BP33" s="345">
        <f>PF_IS_1_wout_Grant!BP65</f>
        <v>6178.6559006460511</v>
      </c>
      <c r="BQ33" s="345">
        <f>PF_IS_1_wout_Grant!BQ65</f>
        <v>6162.0915881460505</v>
      </c>
      <c r="BR33" s="345">
        <f>PF_IS_1_wout_Grant!BR65</f>
        <v>6145.5272756460508</v>
      </c>
      <c r="BS33" s="345">
        <f>PF_IS_1_wout_Grant!BS65</f>
        <v>6128.9629631460512</v>
      </c>
      <c r="BT33" s="345">
        <f>PF_IS_1_wout_Grant!BT65</f>
        <v>6112.3986506460506</v>
      </c>
      <c r="BU33" s="345">
        <f>PF_IS_1_wout_Grant!BU65</f>
        <v>6095.8343381460509</v>
      </c>
      <c r="BV33" s="345">
        <f>PF_IS_1_wout_Grant!BV65</f>
        <v>6079.2700256460512</v>
      </c>
      <c r="BW33" s="345">
        <f>PF_IS_1_wout_Grant!BW65</f>
        <v>6062.7057131460506</v>
      </c>
      <c r="BX33" s="346">
        <f>PF_IS_1_wout_Grant!BX65</f>
        <v>6046.1414006460509</v>
      </c>
      <c r="BY33" s="345">
        <f>PF_IS_1_wout_Grant!BY65</f>
        <v>6046.1414006460509</v>
      </c>
      <c r="BZ33" s="345">
        <f>PF_IS_1_wout_Grant!BZ65</f>
        <v>6046.1414006460509</v>
      </c>
      <c r="CA33" s="345">
        <f>PF_IS_1_wout_Grant!CA65</f>
        <v>6046.1414006460509</v>
      </c>
      <c r="CB33" s="345">
        <f>PF_IS_1_wout_Grant!CB65</f>
        <v>6046.1414006460509</v>
      </c>
      <c r="CC33" s="345">
        <f>PF_IS_1_wout_Grant!CC65</f>
        <v>6046.1414006460509</v>
      </c>
      <c r="CD33" s="345">
        <f>PF_IS_1_wout_Grant!CD65</f>
        <v>6046.1414006460509</v>
      </c>
      <c r="CE33" s="345">
        <f>PF_IS_1_wout_Grant!CE65</f>
        <v>6046.1414006460509</v>
      </c>
      <c r="CF33" s="345">
        <f>PF_IS_1_wout_Grant!CF65</f>
        <v>6046.1414006460509</v>
      </c>
      <c r="CG33" s="345">
        <f>PF_IS_1_wout_Grant!CG65</f>
        <v>6046.1414006460509</v>
      </c>
      <c r="CH33" s="345">
        <f>PF_IS_1_wout_Grant!CH65</f>
        <v>6046.1414006460509</v>
      </c>
      <c r="CI33" s="345">
        <f>PF_IS_1_wout_Grant!CI65</f>
        <v>6046.1414006460509</v>
      </c>
      <c r="CJ33" s="346">
        <f>PF_IS_1_wout_Grant!CJ65</f>
        <v>6046.1414006460509</v>
      </c>
      <c r="CK33" s="345">
        <f>PF_IS_1_wout_Grant!CK65</f>
        <v>6046.1414006460509</v>
      </c>
      <c r="CL33" s="345">
        <f>PF_IS_1_wout_Grant!CL65</f>
        <v>6046.1414006460509</v>
      </c>
      <c r="CM33" s="345">
        <f>PF_IS_1_wout_Grant!CM65</f>
        <v>6046.1414006460509</v>
      </c>
      <c r="CN33" s="345">
        <f>PF_IS_1_wout_Grant!CN65</f>
        <v>6046.1414006460509</v>
      </c>
      <c r="CO33" s="345">
        <f>PF_IS_1_wout_Grant!CO65</f>
        <v>6046.1414006460509</v>
      </c>
      <c r="CP33" s="345">
        <f>PF_IS_1_wout_Grant!CP65</f>
        <v>6046.1414006460509</v>
      </c>
      <c r="CQ33" s="345">
        <f>PF_IS_1_wout_Grant!CQ65</f>
        <v>6046.1414006460509</v>
      </c>
      <c r="CR33" s="345">
        <f>PF_IS_1_wout_Grant!CR65</f>
        <v>6046.1414006460509</v>
      </c>
      <c r="CS33" s="345">
        <f>PF_IS_1_wout_Grant!CS65</f>
        <v>6046.1414006460509</v>
      </c>
      <c r="CT33" s="345">
        <f>PF_IS_1_wout_Grant!CT65</f>
        <v>6046.1414006460509</v>
      </c>
      <c r="CU33" s="345">
        <f>PF_IS_1_wout_Grant!CU65</f>
        <v>6046.1414006460509</v>
      </c>
      <c r="CV33" s="346">
        <f>PF_IS_1_wout_Grant!CV65</f>
        <v>6046.1414006460509</v>
      </c>
      <c r="CW33" s="345">
        <f>PF_IS_1_wout_Grant!CW65</f>
        <v>6046.1414006460509</v>
      </c>
      <c r="CX33" s="345">
        <f>PF_IS_1_wout_Grant!CX65</f>
        <v>6046.1414006460509</v>
      </c>
      <c r="CY33" s="345">
        <f>PF_IS_1_wout_Grant!CY65</f>
        <v>6046.1414006460509</v>
      </c>
      <c r="CZ33" s="345">
        <f>PF_IS_1_wout_Grant!CZ65</f>
        <v>6046.1414006460509</v>
      </c>
      <c r="DA33" s="345">
        <f>PF_IS_1_wout_Grant!DA65</f>
        <v>6046.1414006460509</v>
      </c>
      <c r="DB33" s="345">
        <f>PF_IS_1_wout_Grant!DB65</f>
        <v>6046.1414006460509</v>
      </c>
      <c r="DC33" s="345">
        <f>PF_IS_1_wout_Grant!DC65</f>
        <v>6046.1414006460509</v>
      </c>
      <c r="DD33" s="345">
        <f>PF_IS_1_wout_Grant!DD65</f>
        <v>6046.1414006460509</v>
      </c>
      <c r="DE33" s="345">
        <f>PF_IS_1_wout_Grant!DE65</f>
        <v>6046.1414006460509</v>
      </c>
      <c r="DF33" s="345">
        <f>PF_IS_1_wout_Grant!DF65</f>
        <v>6046.1414006460509</v>
      </c>
      <c r="DG33" s="345">
        <f>PF_IS_1_wout_Grant!DG65</f>
        <v>6046.1414006460509</v>
      </c>
      <c r="DH33" s="346">
        <f>PF_IS_1_wout_Grant!DH65</f>
        <v>6046.1414006460509</v>
      </c>
      <c r="DI33" s="345">
        <f>PF_IS_1_wout_Grant!DI65</f>
        <v>6046.1414006460509</v>
      </c>
      <c r="DJ33" s="345">
        <f>PF_IS_1_wout_Grant!DJ65</f>
        <v>6046.1414006460509</v>
      </c>
      <c r="DK33" s="345">
        <f>PF_IS_1_wout_Grant!DK65</f>
        <v>6046.1414006460509</v>
      </c>
      <c r="DL33" s="345">
        <f>PF_IS_1_wout_Grant!DL65</f>
        <v>6046.1414006460509</v>
      </c>
      <c r="DM33" s="345">
        <f>PF_IS_1_wout_Grant!DM65</f>
        <v>6046.1414006460509</v>
      </c>
      <c r="DN33" s="345">
        <f>PF_IS_1_wout_Grant!DN65</f>
        <v>6046.1414006460509</v>
      </c>
      <c r="DO33" s="345">
        <f>PF_IS_1_wout_Grant!DO65</f>
        <v>6046.1414006460509</v>
      </c>
      <c r="DP33" s="345">
        <f>PF_IS_1_wout_Grant!DP65</f>
        <v>6046.1414006460509</v>
      </c>
      <c r="DQ33" s="345">
        <f>PF_IS_1_wout_Grant!DQ65</f>
        <v>6046.1414006460509</v>
      </c>
      <c r="DR33" s="345">
        <f>PF_IS_1_wout_Grant!DR65</f>
        <v>6046.1414006460509</v>
      </c>
      <c r="DS33" s="345">
        <f>PF_IS_1_wout_Grant!DS65</f>
        <v>6046.1414006460509</v>
      </c>
      <c r="DT33" s="347">
        <f>PF_IS_1_wout_Grant!DT65</f>
        <v>6046.1414006460509</v>
      </c>
      <c r="DU33" s="348">
        <f t="shared" ref="DU33:ED38" si="22">SUMIF($E$24:$DT$24,DU$24,$E33:$DT33)</f>
        <v>11527.933036190387</v>
      </c>
      <c r="DV33" s="348">
        <f t="shared" si="22"/>
        <v>56094.346676790905</v>
      </c>
      <c r="DW33" s="348">
        <f t="shared" si="22"/>
        <v>82591.670182752598</v>
      </c>
      <c r="DX33" s="348">
        <f t="shared" si="22"/>
        <v>82889.827807752619</v>
      </c>
      <c r="DY33" s="348">
        <f t="shared" si="22"/>
        <v>77489.86193275261</v>
      </c>
      <c r="DZ33" s="348">
        <f t="shared" si="22"/>
        <v>73646.941432752603</v>
      </c>
      <c r="EA33" s="348">
        <f t="shared" si="22"/>
        <v>72553.696807752625</v>
      </c>
      <c r="EB33" s="348">
        <f t="shared" si="22"/>
        <v>72553.696807752625</v>
      </c>
      <c r="EC33" s="348">
        <f t="shared" si="22"/>
        <v>72553.696807752625</v>
      </c>
      <c r="ED33" s="349">
        <f t="shared" si="22"/>
        <v>72553.696807752625</v>
      </c>
    </row>
    <row r="34" spans="2:134">
      <c r="B34" s="281" t="s">
        <v>109</v>
      </c>
      <c r="C34" s="345"/>
      <c r="D34" s="345"/>
      <c r="E34" s="345">
        <f>-PF_BS_1_wout_Grant!E33</f>
        <v>0</v>
      </c>
      <c r="F34" s="345">
        <f>PF_BS_1_wout_Grant!E33-PF_BS_1_wout_Grant!F33</f>
        <v>0</v>
      </c>
      <c r="G34" s="345">
        <f>PF_BS_1_wout_Grant!F33-PF_BS_1_wout_Grant!G33</f>
        <v>0</v>
      </c>
      <c r="H34" s="345">
        <f>PF_BS_1_wout_Grant!G33-PF_BS_1_wout_Grant!H33</f>
        <v>0</v>
      </c>
      <c r="I34" s="345">
        <f>PF_BS_1_wout_Grant!H33-PF_BS_1_wout_Grant!I33</f>
        <v>0</v>
      </c>
      <c r="J34" s="345">
        <f>PF_BS_1_wout_Grant!I33-PF_BS_1_wout_Grant!J33</f>
        <v>0</v>
      </c>
      <c r="K34" s="345">
        <f>PF_BS_1_wout_Grant!J33-PF_BS_1_wout_Grant!K33</f>
        <v>0</v>
      </c>
      <c r="L34" s="345">
        <f>PF_BS_1_wout_Grant!K33-PF_BS_1_wout_Grant!L33</f>
        <v>-40.231900800000005</v>
      </c>
      <c r="M34" s="345">
        <f>PF_BS_1_wout_Grant!L33-PF_BS_1_wout_Grant!M33</f>
        <v>-40.231900800000005</v>
      </c>
      <c r="N34" s="345">
        <f>PF_BS_1_wout_Grant!M33-PF_BS_1_wout_Grant!N33</f>
        <v>-40.231900799999977</v>
      </c>
      <c r="O34" s="345">
        <f>PF_BS_1_wout_Grant!N33-PF_BS_1_wout_Grant!O33</f>
        <v>-40.231900800000034</v>
      </c>
      <c r="P34" s="346">
        <f>PF_BS_1_wout_Grant!O33-PF_BS_1_wout_Grant!P33</f>
        <v>-40.231900800000005</v>
      </c>
      <c r="Q34" s="345">
        <f>PF_BS_1_wout_Grant!P33-PF_BS_1_wout_Grant!Q33</f>
        <v>-29.335760999999934</v>
      </c>
      <c r="R34" s="345">
        <f>PF_BS_1_wout_Grant!Q33-PF_BS_1_wout_Grant!R33</f>
        <v>-29.335760999999991</v>
      </c>
      <c r="S34" s="345">
        <f>PF_BS_1_wout_Grant!R33-PF_BS_1_wout_Grant!S33</f>
        <v>-29.335760999999991</v>
      </c>
      <c r="T34" s="345">
        <f>PF_BS_1_wout_Grant!S33-PF_BS_1_wout_Grant!T33</f>
        <v>-29.335760999999991</v>
      </c>
      <c r="U34" s="345">
        <f>PF_BS_1_wout_Grant!T33-PF_BS_1_wout_Grant!U33</f>
        <v>-29.335760999999991</v>
      </c>
      <c r="V34" s="345">
        <f>PF_BS_1_wout_Grant!U33-PF_BS_1_wout_Grant!V33</f>
        <v>-29.335760999999991</v>
      </c>
      <c r="W34" s="345">
        <f>PF_BS_1_wout_Grant!V33-PF_BS_1_wout_Grant!W33</f>
        <v>-29.335760999999991</v>
      </c>
      <c r="X34" s="345">
        <f>PF_BS_1_wout_Grant!W33-PF_BS_1_wout_Grant!X33</f>
        <v>-29.335761000000048</v>
      </c>
      <c r="Y34" s="345">
        <f>PF_BS_1_wout_Grant!X33-PF_BS_1_wout_Grant!Y33</f>
        <v>-29.335760999999877</v>
      </c>
      <c r="Z34" s="345">
        <f>PF_BS_1_wout_Grant!Y33-PF_BS_1_wout_Grant!Z33</f>
        <v>-29.335760999999991</v>
      </c>
      <c r="AA34" s="345">
        <f>PF_BS_1_wout_Grant!Z33-PF_BS_1_wout_Grant!AA33</f>
        <v>-29.335760999999877</v>
      </c>
      <c r="AB34" s="346">
        <f>PF_BS_1_wout_Grant!AA33-PF_BS_1_wout_Grant!AB33</f>
        <v>-29.335761000000048</v>
      </c>
      <c r="AC34" s="345">
        <f>PF_BS_1_wout_Grant!AB33-PF_BS_1_wout_Grant!AC33</f>
        <v>-12.572469000000069</v>
      </c>
      <c r="AD34" s="345">
        <f>PF_BS_1_wout_Grant!AC33-PF_BS_1_wout_Grant!AD33</f>
        <v>-12.572469000000069</v>
      </c>
      <c r="AE34" s="345">
        <f>PF_BS_1_wout_Grant!AD33-PF_BS_1_wout_Grant!AE33</f>
        <v>-12.572468999999842</v>
      </c>
      <c r="AF34" s="345">
        <f>PF_BS_1_wout_Grant!AE33-PF_BS_1_wout_Grant!AF33</f>
        <v>-12.572468999999955</v>
      </c>
      <c r="AG34" s="345">
        <f>PF_BS_1_wout_Grant!AF33-PF_BS_1_wout_Grant!AG33</f>
        <v>-12.572469000000069</v>
      </c>
      <c r="AH34" s="345">
        <f>PF_BS_1_wout_Grant!AG33-PF_BS_1_wout_Grant!AH33</f>
        <v>-12.572468999999955</v>
      </c>
      <c r="AI34" s="345">
        <f>PF_BS_1_wout_Grant!AH33-PF_BS_1_wout_Grant!AI33</f>
        <v>-12.572468999999955</v>
      </c>
      <c r="AJ34" s="345">
        <f>PF_BS_1_wout_Grant!AI33-PF_BS_1_wout_Grant!AJ33</f>
        <v>-12.572468999999955</v>
      </c>
      <c r="AK34" s="345">
        <f>PF_BS_1_wout_Grant!AJ33-PF_BS_1_wout_Grant!AK33</f>
        <v>-12.572468999999842</v>
      </c>
      <c r="AL34" s="345">
        <f>PF_BS_1_wout_Grant!AK33-PF_BS_1_wout_Grant!AL33</f>
        <v>-12.572468999999955</v>
      </c>
      <c r="AM34" s="345">
        <f>PF_BS_1_wout_Grant!AL33-PF_BS_1_wout_Grant!AM33</f>
        <v>-12.572468999999955</v>
      </c>
      <c r="AN34" s="346">
        <f>PF_BS_1_wout_Grant!AM33-PF_BS_1_wout_Grant!AN33</f>
        <v>-12.572468999999955</v>
      </c>
      <c r="AO34" s="345">
        <f>PF_BS_1_wout_Grant!AN33-PF_BS_1_wout_Grant!AO33</f>
        <v>0</v>
      </c>
      <c r="AP34" s="345">
        <f>PF_BS_1_wout_Grant!AO33-PF_BS_1_wout_Grant!AP33</f>
        <v>0</v>
      </c>
      <c r="AQ34" s="345">
        <f>PF_BS_1_wout_Grant!AP33-PF_BS_1_wout_Grant!AQ33</f>
        <v>0</v>
      </c>
      <c r="AR34" s="345">
        <f>PF_BS_1_wout_Grant!AQ33-PF_BS_1_wout_Grant!AR33</f>
        <v>0</v>
      </c>
      <c r="AS34" s="345">
        <f>PF_BS_1_wout_Grant!AR33-PF_BS_1_wout_Grant!AS33</f>
        <v>0</v>
      </c>
      <c r="AT34" s="345">
        <f>PF_BS_1_wout_Grant!AS33-PF_BS_1_wout_Grant!AT33</f>
        <v>0</v>
      </c>
      <c r="AU34" s="345">
        <f>PF_BS_1_wout_Grant!AT33-PF_BS_1_wout_Grant!AU33</f>
        <v>0</v>
      </c>
      <c r="AV34" s="345">
        <f>PF_BS_1_wout_Grant!AU33-PF_BS_1_wout_Grant!AV33</f>
        <v>0</v>
      </c>
      <c r="AW34" s="345">
        <f>PF_BS_1_wout_Grant!AV33-PF_BS_1_wout_Grant!AW33</f>
        <v>0</v>
      </c>
      <c r="AX34" s="345">
        <f>PF_BS_1_wout_Grant!AW33-PF_BS_1_wout_Grant!AX33</f>
        <v>0</v>
      </c>
      <c r="AY34" s="345">
        <f>PF_BS_1_wout_Grant!AX33-PF_BS_1_wout_Grant!AY33</f>
        <v>0</v>
      </c>
      <c r="AZ34" s="346">
        <f>PF_BS_1_wout_Grant!AY33-PF_BS_1_wout_Grant!AZ33</f>
        <v>0</v>
      </c>
      <c r="BA34" s="345">
        <f>PF_BS_1_wout_Grant!AZ33-PF_BS_1_wout_Grant!BA33</f>
        <v>0</v>
      </c>
      <c r="BB34" s="345">
        <f>PF_BS_1_wout_Grant!BA33-PF_BS_1_wout_Grant!BB33</f>
        <v>0</v>
      </c>
      <c r="BC34" s="345">
        <f>PF_BS_1_wout_Grant!BB33-PF_BS_1_wout_Grant!BC33</f>
        <v>0</v>
      </c>
      <c r="BD34" s="345">
        <f>PF_BS_1_wout_Grant!BC33-PF_BS_1_wout_Grant!BD33</f>
        <v>0</v>
      </c>
      <c r="BE34" s="345">
        <f>PF_BS_1_wout_Grant!BD33-PF_BS_1_wout_Grant!BE33</f>
        <v>0</v>
      </c>
      <c r="BF34" s="345">
        <f>PF_BS_1_wout_Grant!BE33-PF_BS_1_wout_Grant!BF33</f>
        <v>0</v>
      </c>
      <c r="BG34" s="345">
        <f>PF_BS_1_wout_Grant!BF33-PF_BS_1_wout_Grant!BG33</f>
        <v>0</v>
      </c>
      <c r="BH34" s="345">
        <f>PF_BS_1_wout_Grant!BG33-PF_BS_1_wout_Grant!BH33</f>
        <v>0</v>
      </c>
      <c r="BI34" s="345">
        <f>PF_BS_1_wout_Grant!BH33-PF_BS_1_wout_Grant!BI33</f>
        <v>0</v>
      </c>
      <c r="BJ34" s="345">
        <f>PF_BS_1_wout_Grant!BI33-PF_BS_1_wout_Grant!BJ33</f>
        <v>0</v>
      </c>
      <c r="BK34" s="345">
        <f>PF_BS_1_wout_Grant!BJ33-PF_BS_1_wout_Grant!BK33</f>
        <v>0</v>
      </c>
      <c r="BL34" s="346">
        <f>PF_BS_1_wout_Grant!BK33-PF_BS_1_wout_Grant!BL33</f>
        <v>0</v>
      </c>
      <c r="BM34" s="345">
        <f>PF_BS_1_wout_Grant!BL33-PF_BS_1_wout_Grant!BM33</f>
        <v>0</v>
      </c>
      <c r="BN34" s="345">
        <f>PF_BS_1_wout_Grant!BM33-PF_BS_1_wout_Grant!BN33</f>
        <v>0</v>
      </c>
      <c r="BO34" s="345">
        <f>PF_BS_1_wout_Grant!BN33-PF_BS_1_wout_Grant!BO33</f>
        <v>0</v>
      </c>
      <c r="BP34" s="345">
        <f>PF_BS_1_wout_Grant!BO33-PF_BS_1_wout_Grant!BP33</f>
        <v>0</v>
      </c>
      <c r="BQ34" s="345">
        <f>PF_BS_1_wout_Grant!BP33-PF_BS_1_wout_Grant!BQ33</f>
        <v>0</v>
      </c>
      <c r="BR34" s="345">
        <f>PF_BS_1_wout_Grant!BQ33-PF_BS_1_wout_Grant!BR33</f>
        <v>0</v>
      </c>
      <c r="BS34" s="345">
        <f>PF_BS_1_wout_Grant!BR33-PF_BS_1_wout_Grant!BS33</f>
        <v>0</v>
      </c>
      <c r="BT34" s="345">
        <f>PF_BS_1_wout_Grant!BS33-PF_BS_1_wout_Grant!BT33</f>
        <v>0</v>
      </c>
      <c r="BU34" s="345">
        <f>PF_BS_1_wout_Grant!BT33-PF_BS_1_wout_Grant!BU33</f>
        <v>0</v>
      </c>
      <c r="BV34" s="345">
        <f>PF_BS_1_wout_Grant!BU33-PF_BS_1_wout_Grant!BV33</f>
        <v>0</v>
      </c>
      <c r="BW34" s="345">
        <f>PF_BS_1_wout_Grant!BV33-PF_BS_1_wout_Grant!BW33</f>
        <v>0</v>
      </c>
      <c r="BX34" s="346">
        <f>PF_BS_1_wout_Grant!BW33-PF_BS_1_wout_Grant!BX33</f>
        <v>0</v>
      </c>
      <c r="BY34" s="345">
        <f>PF_BS_1_wout_Grant!BX33-PF_BS_1_wout_Grant!BY33</f>
        <v>0</v>
      </c>
      <c r="BZ34" s="345">
        <f>PF_BS_1_wout_Grant!BY33-PF_BS_1_wout_Grant!BZ33</f>
        <v>0</v>
      </c>
      <c r="CA34" s="345">
        <f>PF_BS_1_wout_Grant!BZ33-PF_BS_1_wout_Grant!CA33</f>
        <v>0</v>
      </c>
      <c r="CB34" s="345">
        <f>PF_BS_1_wout_Grant!CA33-PF_BS_1_wout_Grant!CB33</f>
        <v>0</v>
      </c>
      <c r="CC34" s="345">
        <f>PF_BS_1_wout_Grant!CB33-PF_BS_1_wout_Grant!CC33</f>
        <v>0</v>
      </c>
      <c r="CD34" s="345">
        <f>PF_BS_1_wout_Grant!CC33-PF_BS_1_wout_Grant!CD33</f>
        <v>0</v>
      </c>
      <c r="CE34" s="345">
        <f>PF_BS_1_wout_Grant!CD33-PF_BS_1_wout_Grant!CE33</f>
        <v>0</v>
      </c>
      <c r="CF34" s="345">
        <f>PF_BS_1_wout_Grant!CE33-PF_BS_1_wout_Grant!CF33</f>
        <v>0</v>
      </c>
      <c r="CG34" s="345">
        <f>PF_BS_1_wout_Grant!CF33-PF_BS_1_wout_Grant!CG33</f>
        <v>0</v>
      </c>
      <c r="CH34" s="345">
        <f>PF_BS_1_wout_Grant!CG33-PF_BS_1_wout_Grant!CH33</f>
        <v>0</v>
      </c>
      <c r="CI34" s="345">
        <f>PF_BS_1_wout_Grant!CH33-PF_BS_1_wout_Grant!CI33</f>
        <v>0</v>
      </c>
      <c r="CJ34" s="346">
        <f>PF_BS_1_wout_Grant!CI33-PF_BS_1_wout_Grant!CJ33</f>
        <v>0</v>
      </c>
      <c r="CK34" s="345">
        <f>PF_BS_1_wout_Grant!CJ33-PF_BS_1_wout_Grant!CK33</f>
        <v>0</v>
      </c>
      <c r="CL34" s="345">
        <f>PF_BS_1_wout_Grant!CK33-PF_BS_1_wout_Grant!CL33</f>
        <v>0</v>
      </c>
      <c r="CM34" s="345">
        <f>PF_BS_1_wout_Grant!CL33-PF_BS_1_wout_Grant!CM33</f>
        <v>0</v>
      </c>
      <c r="CN34" s="345">
        <f>PF_BS_1_wout_Grant!CM33-PF_BS_1_wout_Grant!CN33</f>
        <v>0</v>
      </c>
      <c r="CO34" s="345">
        <f>PF_BS_1_wout_Grant!CN33-PF_BS_1_wout_Grant!CO33</f>
        <v>0</v>
      </c>
      <c r="CP34" s="345">
        <f>PF_BS_1_wout_Grant!CO33-PF_BS_1_wout_Grant!CP33</f>
        <v>0</v>
      </c>
      <c r="CQ34" s="345">
        <f>PF_BS_1_wout_Grant!CP33-PF_BS_1_wout_Grant!CQ33</f>
        <v>0</v>
      </c>
      <c r="CR34" s="345">
        <f>PF_BS_1_wout_Grant!CQ33-PF_BS_1_wout_Grant!CR33</f>
        <v>0</v>
      </c>
      <c r="CS34" s="345">
        <f>PF_BS_1_wout_Grant!CR33-PF_BS_1_wout_Grant!CS33</f>
        <v>0</v>
      </c>
      <c r="CT34" s="345">
        <f>PF_BS_1_wout_Grant!CS33-PF_BS_1_wout_Grant!CT33</f>
        <v>0</v>
      </c>
      <c r="CU34" s="345">
        <f>PF_BS_1_wout_Grant!CT33-PF_BS_1_wout_Grant!CU33</f>
        <v>0</v>
      </c>
      <c r="CV34" s="346">
        <f>PF_BS_1_wout_Grant!CU33-PF_BS_1_wout_Grant!CV33</f>
        <v>0</v>
      </c>
      <c r="CW34" s="345">
        <f>PF_BS_1_wout_Grant!CV33-PF_BS_1_wout_Grant!CW33</f>
        <v>0</v>
      </c>
      <c r="CX34" s="345">
        <f>PF_BS_1_wout_Grant!CW33-PF_BS_1_wout_Grant!CX33</f>
        <v>0</v>
      </c>
      <c r="CY34" s="345">
        <f>PF_BS_1_wout_Grant!CX33-PF_BS_1_wout_Grant!CY33</f>
        <v>0</v>
      </c>
      <c r="CZ34" s="345">
        <f>PF_BS_1_wout_Grant!CY33-PF_BS_1_wout_Grant!CZ33</f>
        <v>0</v>
      </c>
      <c r="DA34" s="345">
        <f>PF_BS_1_wout_Grant!CZ33-PF_BS_1_wout_Grant!DA33</f>
        <v>0</v>
      </c>
      <c r="DB34" s="345">
        <f>PF_BS_1_wout_Grant!DA33-PF_BS_1_wout_Grant!DB33</f>
        <v>0</v>
      </c>
      <c r="DC34" s="345">
        <f>PF_BS_1_wout_Grant!DB33-PF_BS_1_wout_Grant!DC33</f>
        <v>0</v>
      </c>
      <c r="DD34" s="345">
        <f>PF_BS_1_wout_Grant!DC33-PF_BS_1_wout_Grant!DD33</f>
        <v>0</v>
      </c>
      <c r="DE34" s="345">
        <f>PF_BS_1_wout_Grant!DD33-PF_BS_1_wout_Grant!DE33</f>
        <v>0</v>
      </c>
      <c r="DF34" s="345">
        <f>PF_BS_1_wout_Grant!DE33-PF_BS_1_wout_Grant!DF33</f>
        <v>0</v>
      </c>
      <c r="DG34" s="345">
        <f>PF_BS_1_wout_Grant!DF33-PF_BS_1_wout_Grant!DG33</f>
        <v>0</v>
      </c>
      <c r="DH34" s="346">
        <f>PF_BS_1_wout_Grant!DG33-PF_BS_1_wout_Grant!DH33</f>
        <v>0</v>
      </c>
      <c r="DI34" s="345">
        <f>PF_BS_1_wout_Grant!DH33-PF_BS_1_wout_Grant!DI33</f>
        <v>0</v>
      </c>
      <c r="DJ34" s="345">
        <f>PF_BS_1_wout_Grant!DI33-PF_BS_1_wout_Grant!DJ33</f>
        <v>0</v>
      </c>
      <c r="DK34" s="345">
        <f>PF_BS_1_wout_Grant!DJ33-PF_BS_1_wout_Grant!DK33</f>
        <v>0</v>
      </c>
      <c r="DL34" s="345">
        <f>PF_BS_1_wout_Grant!DK33-PF_BS_1_wout_Grant!DL33</f>
        <v>0</v>
      </c>
      <c r="DM34" s="345">
        <f>PF_BS_1_wout_Grant!DL33-PF_BS_1_wout_Grant!DM33</f>
        <v>0</v>
      </c>
      <c r="DN34" s="345">
        <f>PF_BS_1_wout_Grant!DM33-PF_BS_1_wout_Grant!DN33</f>
        <v>0</v>
      </c>
      <c r="DO34" s="345">
        <f>PF_BS_1_wout_Grant!DN33-PF_BS_1_wout_Grant!DO33</f>
        <v>0</v>
      </c>
      <c r="DP34" s="345">
        <f>PF_BS_1_wout_Grant!DO33-PF_BS_1_wout_Grant!DP33</f>
        <v>0</v>
      </c>
      <c r="DQ34" s="345">
        <f>PF_BS_1_wout_Grant!DP33-PF_BS_1_wout_Grant!DQ33</f>
        <v>0</v>
      </c>
      <c r="DR34" s="345">
        <f>PF_BS_1_wout_Grant!DQ33-PF_BS_1_wout_Grant!DR33</f>
        <v>0</v>
      </c>
      <c r="DS34" s="345">
        <f>PF_BS_1_wout_Grant!DR33-PF_BS_1_wout_Grant!DS33</f>
        <v>0</v>
      </c>
      <c r="DT34" s="347">
        <f>PF_BS_1_wout_Grant!DS33-PF_BS_1_wout_Grant!DT33</f>
        <v>0</v>
      </c>
      <c r="DU34" s="348">
        <f t="shared" si="22"/>
        <v>-201.15950400000003</v>
      </c>
      <c r="DV34" s="348">
        <f t="shared" si="22"/>
        <v>-352.02913199999972</v>
      </c>
      <c r="DW34" s="348">
        <f t="shared" si="22"/>
        <v>-150.86962799999958</v>
      </c>
      <c r="DX34" s="348">
        <f t="shared" si="22"/>
        <v>0</v>
      </c>
      <c r="DY34" s="348">
        <f t="shared" si="22"/>
        <v>0</v>
      </c>
      <c r="DZ34" s="348">
        <f t="shared" si="22"/>
        <v>0</v>
      </c>
      <c r="EA34" s="348">
        <f t="shared" si="22"/>
        <v>0</v>
      </c>
      <c r="EB34" s="348">
        <f t="shared" si="22"/>
        <v>0</v>
      </c>
      <c r="EC34" s="348">
        <f t="shared" si="22"/>
        <v>0</v>
      </c>
      <c r="ED34" s="349">
        <f t="shared" si="22"/>
        <v>0</v>
      </c>
    </row>
    <row r="35" spans="2:134">
      <c r="B35" s="281" t="s">
        <v>110</v>
      </c>
      <c r="C35" s="345"/>
      <c r="D35" s="345"/>
      <c r="E35" s="345">
        <f>-PF_BS_1_wout_Grant!E34</f>
        <v>0</v>
      </c>
      <c r="F35" s="345">
        <f>PF_BS_1_wout_Grant!E34-PF_BS_1_wout_Grant!F34</f>
        <v>0</v>
      </c>
      <c r="G35" s="345">
        <f>PF_BS_1_wout_Grant!F34-PF_BS_1_wout_Grant!G34</f>
        <v>0</v>
      </c>
      <c r="H35" s="345">
        <f>PF_BS_1_wout_Grant!G34-PF_BS_1_wout_Grant!H34</f>
        <v>-67918.987804537028</v>
      </c>
      <c r="I35" s="345">
        <f>PF_BS_1_wout_Grant!H34-PF_BS_1_wout_Grant!I34</f>
        <v>-9702.7125435052876</v>
      </c>
      <c r="J35" s="345">
        <f>PF_BS_1_wout_Grant!I34-PF_BS_1_wout_Grant!J34</f>
        <v>9702.7125435052876</v>
      </c>
      <c r="K35" s="345">
        <f>PF_BS_1_wout_Grant!J34-PF_BS_1_wout_Grant!K34</f>
        <v>0</v>
      </c>
      <c r="L35" s="345">
        <f>PF_BS_1_wout_Grant!K34-PF_BS_1_wout_Grant!L34</f>
        <v>-16341.811735505296</v>
      </c>
      <c r="M35" s="345">
        <f>PF_BS_1_wout_Grant!L34-PF_BS_1_wout_Grant!M34</f>
        <v>9702.7125435053022</v>
      </c>
      <c r="N35" s="345">
        <f>PF_BS_1_wout_Grant!M34-PF_BS_1_wout_Grant!N34</f>
        <v>-3234.2375145017722</v>
      </c>
      <c r="O35" s="345">
        <f>PF_BS_1_wout_Grant!N34-PF_BS_1_wout_Grant!O34</f>
        <v>0</v>
      </c>
      <c r="P35" s="346">
        <f>PF_BS_1_wout_Grant!O34-PF_BS_1_wout_Grant!P34</f>
        <v>-3234.2375145017722</v>
      </c>
      <c r="Q35" s="345">
        <f>PF_BS_1_wout_Grant!P34-PF_BS_1_wout_Grant!Q34</f>
        <v>-23329.448248167537</v>
      </c>
      <c r="R35" s="345">
        <f>PF_BS_1_wout_Grant!Q34-PF_BS_1_wout_Grant!R34</f>
        <v>-19903.000089241599</v>
      </c>
      <c r="S35" s="345">
        <f>PF_BS_1_wout_Grant!R34-PF_BS_1_wout_Grant!S34</f>
        <v>14927.250066931214</v>
      </c>
      <c r="T35" s="345">
        <f>PF_BS_1_wout_Grant!S34-PF_BS_1_wout_Grant!T34</f>
        <v>-4975.7500223104144</v>
      </c>
      <c r="U35" s="345">
        <f>PF_BS_1_wout_Grant!T34-PF_BS_1_wout_Grant!U34</f>
        <v>-9951.5000446207996</v>
      </c>
      <c r="V35" s="345">
        <f>PF_BS_1_wout_Grant!U34-PF_BS_1_wout_Grant!V34</f>
        <v>19903.000089241599</v>
      </c>
      <c r="W35" s="345">
        <f>PF_BS_1_wout_Grant!V34-PF_BS_1_wout_Grant!W34</f>
        <v>-9951.5000446207996</v>
      </c>
      <c r="X35" s="345">
        <f>PF_BS_1_wout_Grant!W34-PF_BS_1_wout_Grant!X34</f>
        <v>-4975.7500223103998</v>
      </c>
      <c r="Y35" s="345">
        <f>PF_BS_1_wout_Grant!X34-PF_BS_1_wout_Grant!Y34</f>
        <v>14927.250066931199</v>
      </c>
      <c r="Z35" s="345">
        <f>PF_BS_1_wout_Grant!Y34-PF_BS_1_wout_Grant!Z34</f>
        <v>-9951.5000446207996</v>
      </c>
      <c r="AA35" s="345">
        <f>PF_BS_1_wout_Grant!Z34-PF_BS_1_wout_Grant!AA34</f>
        <v>0</v>
      </c>
      <c r="AB35" s="346">
        <f>PF_BS_1_wout_Grant!AA34-PF_BS_1_wout_Grant!AB34</f>
        <v>0</v>
      </c>
      <c r="AC35" s="345">
        <f>PF_BS_1_wout_Grant!AB34-PF_BS_1_wout_Grant!AC34</f>
        <v>69192.55412784456</v>
      </c>
      <c r="AD35" s="345">
        <f>PF_BS_1_wout_Grant!AC34-PF_BS_1_wout_Grant!AD34</f>
        <v>43040.237692984345</v>
      </c>
      <c r="AE35" s="345">
        <f>PF_BS_1_wout_Grant!AD34-PF_BS_1_wout_Grant!AE34</f>
        <v>0</v>
      </c>
      <c r="AF35" s="345">
        <f>PF_BS_1_wout_Grant!AE34-PF_BS_1_wout_Grant!AF34</f>
        <v>0</v>
      </c>
      <c r="AG35" s="345">
        <f>PF_BS_1_wout_Grant!AF34-PF_BS_1_wout_Grant!AG34</f>
        <v>0</v>
      </c>
      <c r="AH35" s="345">
        <f>PF_BS_1_wout_Grant!AG34-PF_BS_1_wout_Grant!AH34</f>
        <v>0</v>
      </c>
      <c r="AI35" s="345">
        <f>PF_BS_1_wout_Grant!AH34-PF_BS_1_wout_Grant!AI34</f>
        <v>0</v>
      </c>
      <c r="AJ35" s="345">
        <f>PF_BS_1_wout_Grant!AI34-PF_BS_1_wout_Grant!AJ34</f>
        <v>0</v>
      </c>
      <c r="AK35" s="345">
        <f>PF_BS_1_wout_Grant!AJ34-PF_BS_1_wout_Grant!AK34</f>
        <v>0</v>
      </c>
      <c r="AL35" s="345">
        <f>PF_BS_1_wout_Grant!AK34-PF_BS_1_wout_Grant!AL34</f>
        <v>0</v>
      </c>
      <c r="AM35" s="345">
        <f>PF_BS_1_wout_Grant!AL34-PF_BS_1_wout_Grant!AM34</f>
        <v>0</v>
      </c>
      <c r="AN35" s="346">
        <f>PF_BS_1_wout_Grant!AM34-PF_BS_1_wout_Grant!AN34</f>
        <v>0</v>
      </c>
      <c r="AO35" s="345">
        <f>PF_BS_1_wout_Grant!AN34-PF_BS_1_wout_Grant!AO34</f>
        <v>2074.7184975</v>
      </c>
      <c r="AP35" s="345">
        <f>PF_BS_1_wout_Grant!AO34-PF_BS_1_wout_Grant!AP34</f>
        <v>0</v>
      </c>
      <c r="AQ35" s="345">
        <f>PF_BS_1_wout_Grant!AP34-PF_BS_1_wout_Grant!AQ34</f>
        <v>0</v>
      </c>
      <c r="AR35" s="345">
        <f>PF_BS_1_wout_Grant!AQ34-PF_BS_1_wout_Grant!AR34</f>
        <v>0</v>
      </c>
      <c r="AS35" s="345">
        <f>PF_BS_1_wout_Grant!AR34-PF_BS_1_wout_Grant!AS34</f>
        <v>0</v>
      </c>
      <c r="AT35" s="345">
        <f>PF_BS_1_wout_Grant!AS34-PF_BS_1_wout_Grant!AT34</f>
        <v>0</v>
      </c>
      <c r="AU35" s="345">
        <f>PF_BS_1_wout_Grant!AT34-PF_BS_1_wout_Grant!AU34</f>
        <v>0</v>
      </c>
      <c r="AV35" s="345">
        <f>PF_BS_1_wout_Grant!AU34-PF_BS_1_wout_Grant!AV34</f>
        <v>0</v>
      </c>
      <c r="AW35" s="345">
        <f>PF_BS_1_wout_Grant!AV34-PF_BS_1_wout_Grant!AW34</f>
        <v>0</v>
      </c>
      <c r="AX35" s="345">
        <f>PF_BS_1_wout_Grant!AW34-PF_BS_1_wout_Grant!AX34</f>
        <v>0</v>
      </c>
      <c r="AY35" s="345">
        <f>PF_BS_1_wout_Grant!AX34-PF_BS_1_wout_Grant!AY34</f>
        <v>0</v>
      </c>
      <c r="AZ35" s="346">
        <f>PF_BS_1_wout_Grant!AY34-PF_BS_1_wout_Grant!AZ34</f>
        <v>0</v>
      </c>
      <c r="BA35" s="345">
        <f>PF_BS_1_wout_Grant!AZ34-PF_BS_1_wout_Grant!BA34</f>
        <v>0</v>
      </c>
      <c r="BB35" s="345">
        <f>PF_BS_1_wout_Grant!BA34-PF_BS_1_wout_Grant!BB34</f>
        <v>0</v>
      </c>
      <c r="BC35" s="345">
        <f>PF_BS_1_wout_Grant!BB34-PF_BS_1_wout_Grant!BC34</f>
        <v>0</v>
      </c>
      <c r="BD35" s="345">
        <f>PF_BS_1_wout_Grant!BC34-PF_BS_1_wout_Grant!BD34</f>
        <v>0</v>
      </c>
      <c r="BE35" s="345">
        <f>PF_BS_1_wout_Grant!BD34-PF_BS_1_wout_Grant!BE34</f>
        <v>0</v>
      </c>
      <c r="BF35" s="345">
        <f>PF_BS_1_wout_Grant!BE34-PF_BS_1_wout_Grant!BF34</f>
        <v>0</v>
      </c>
      <c r="BG35" s="345">
        <f>PF_BS_1_wout_Grant!BF34-PF_BS_1_wout_Grant!BG34</f>
        <v>0</v>
      </c>
      <c r="BH35" s="345">
        <f>PF_BS_1_wout_Grant!BG34-PF_BS_1_wout_Grant!BH34</f>
        <v>0</v>
      </c>
      <c r="BI35" s="345">
        <f>PF_BS_1_wout_Grant!BH34-PF_BS_1_wout_Grant!BI34</f>
        <v>0</v>
      </c>
      <c r="BJ35" s="345">
        <f>PF_BS_1_wout_Grant!BI34-PF_BS_1_wout_Grant!BJ34</f>
        <v>0</v>
      </c>
      <c r="BK35" s="345">
        <f>PF_BS_1_wout_Grant!BJ34-PF_BS_1_wout_Grant!BK34</f>
        <v>0</v>
      </c>
      <c r="BL35" s="346">
        <f>PF_BS_1_wout_Grant!BK34-PF_BS_1_wout_Grant!BL34</f>
        <v>0</v>
      </c>
      <c r="BM35" s="345">
        <f>PF_BS_1_wout_Grant!BL34-PF_BS_1_wout_Grant!BM34</f>
        <v>0</v>
      </c>
      <c r="BN35" s="345">
        <f>PF_BS_1_wout_Grant!BM34-PF_BS_1_wout_Grant!BN34</f>
        <v>0</v>
      </c>
      <c r="BO35" s="345">
        <f>PF_BS_1_wout_Grant!BN34-PF_BS_1_wout_Grant!BO34</f>
        <v>0</v>
      </c>
      <c r="BP35" s="345">
        <f>PF_BS_1_wout_Grant!BO34-PF_BS_1_wout_Grant!BP34</f>
        <v>0</v>
      </c>
      <c r="BQ35" s="345">
        <f>PF_BS_1_wout_Grant!BP34-PF_BS_1_wout_Grant!BQ34</f>
        <v>0</v>
      </c>
      <c r="BR35" s="345">
        <f>PF_BS_1_wout_Grant!BQ34-PF_BS_1_wout_Grant!BR34</f>
        <v>0</v>
      </c>
      <c r="BS35" s="345">
        <f>PF_BS_1_wout_Grant!BR34-PF_BS_1_wout_Grant!BS34</f>
        <v>0</v>
      </c>
      <c r="BT35" s="345">
        <f>PF_BS_1_wout_Grant!BS34-PF_BS_1_wout_Grant!BT34</f>
        <v>0</v>
      </c>
      <c r="BU35" s="345">
        <f>PF_BS_1_wout_Grant!BT34-PF_BS_1_wout_Grant!BU34</f>
        <v>0</v>
      </c>
      <c r="BV35" s="345">
        <f>PF_BS_1_wout_Grant!BU34-PF_BS_1_wout_Grant!BV34</f>
        <v>0</v>
      </c>
      <c r="BW35" s="345">
        <f>PF_BS_1_wout_Grant!BV34-PF_BS_1_wout_Grant!BW34</f>
        <v>0</v>
      </c>
      <c r="BX35" s="346">
        <f>PF_BS_1_wout_Grant!BW34-PF_BS_1_wout_Grant!BX34</f>
        <v>0</v>
      </c>
      <c r="BY35" s="345">
        <f>PF_BS_1_wout_Grant!BX34-PF_BS_1_wout_Grant!BY34</f>
        <v>0</v>
      </c>
      <c r="BZ35" s="345">
        <f>PF_BS_1_wout_Grant!BY34-PF_BS_1_wout_Grant!BZ34</f>
        <v>0</v>
      </c>
      <c r="CA35" s="345">
        <f>PF_BS_1_wout_Grant!BZ34-PF_BS_1_wout_Grant!CA34</f>
        <v>0</v>
      </c>
      <c r="CB35" s="345">
        <f>PF_BS_1_wout_Grant!CA34-PF_BS_1_wout_Grant!CB34</f>
        <v>0</v>
      </c>
      <c r="CC35" s="345">
        <f>PF_BS_1_wout_Grant!CB34-PF_BS_1_wout_Grant!CC34</f>
        <v>0</v>
      </c>
      <c r="CD35" s="345">
        <f>PF_BS_1_wout_Grant!CC34-PF_BS_1_wout_Grant!CD34</f>
        <v>0</v>
      </c>
      <c r="CE35" s="345">
        <f>PF_BS_1_wout_Grant!CD34-PF_BS_1_wout_Grant!CE34</f>
        <v>0</v>
      </c>
      <c r="CF35" s="345">
        <f>PF_BS_1_wout_Grant!CE34-PF_BS_1_wout_Grant!CF34</f>
        <v>0</v>
      </c>
      <c r="CG35" s="345">
        <f>PF_BS_1_wout_Grant!CF34-PF_BS_1_wout_Grant!CG34</f>
        <v>0</v>
      </c>
      <c r="CH35" s="345">
        <f>PF_BS_1_wout_Grant!CG34-PF_BS_1_wout_Grant!CH34</f>
        <v>0</v>
      </c>
      <c r="CI35" s="345">
        <f>PF_BS_1_wout_Grant!CH34-PF_BS_1_wout_Grant!CI34</f>
        <v>0</v>
      </c>
      <c r="CJ35" s="346">
        <f>PF_BS_1_wout_Grant!CI34-PF_BS_1_wout_Grant!CJ34</f>
        <v>0</v>
      </c>
      <c r="CK35" s="345">
        <f>PF_BS_1_wout_Grant!CJ34-PF_BS_1_wout_Grant!CK34</f>
        <v>0</v>
      </c>
      <c r="CL35" s="345">
        <f>PF_BS_1_wout_Grant!CK34-PF_BS_1_wout_Grant!CL34</f>
        <v>0</v>
      </c>
      <c r="CM35" s="345">
        <f>PF_BS_1_wout_Grant!CL34-PF_BS_1_wout_Grant!CM34</f>
        <v>0</v>
      </c>
      <c r="CN35" s="345">
        <f>PF_BS_1_wout_Grant!CM34-PF_BS_1_wout_Grant!CN34</f>
        <v>0</v>
      </c>
      <c r="CO35" s="345">
        <f>PF_BS_1_wout_Grant!CN34-PF_BS_1_wout_Grant!CO34</f>
        <v>0</v>
      </c>
      <c r="CP35" s="345">
        <f>PF_BS_1_wout_Grant!CO34-PF_BS_1_wout_Grant!CP34</f>
        <v>0</v>
      </c>
      <c r="CQ35" s="345">
        <f>PF_BS_1_wout_Grant!CP34-PF_BS_1_wout_Grant!CQ34</f>
        <v>0</v>
      </c>
      <c r="CR35" s="345">
        <f>PF_BS_1_wout_Grant!CQ34-PF_BS_1_wout_Grant!CR34</f>
        <v>0</v>
      </c>
      <c r="CS35" s="345">
        <f>PF_BS_1_wout_Grant!CR34-PF_BS_1_wout_Grant!CS34</f>
        <v>0</v>
      </c>
      <c r="CT35" s="345">
        <f>PF_BS_1_wout_Grant!CS34-PF_BS_1_wout_Grant!CT34</f>
        <v>0</v>
      </c>
      <c r="CU35" s="345">
        <f>PF_BS_1_wout_Grant!CT34-PF_BS_1_wout_Grant!CU34</f>
        <v>0</v>
      </c>
      <c r="CV35" s="346">
        <f>PF_BS_1_wout_Grant!CU34-PF_BS_1_wout_Grant!CV34</f>
        <v>0</v>
      </c>
      <c r="CW35" s="345">
        <f>PF_BS_1_wout_Grant!CV34-PF_BS_1_wout_Grant!CW34</f>
        <v>0</v>
      </c>
      <c r="CX35" s="345">
        <f>PF_BS_1_wout_Grant!CW34-PF_BS_1_wout_Grant!CX34</f>
        <v>0</v>
      </c>
      <c r="CY35" s="345">
        <f>PF_BS_1_wout_Grant!CX34-PF_BS_1_wout_Grant!CY34</f>
        <v>0</v>
      </c>
      <c r="CZ35" s="345">
        <f>PF_BS_1_wout_Grant!CY34-PF_BS_1_wout_Grant!CZ34</f>
        <v>0</v>
      </c>
      <c r="DA35" s="345">
        <f>PF_BS_1_wout_Grant!CZ34-PF_BS_1_wout_Grant!DA34</f>
        <v>0</v>
      </c>
      <c r="DB35" s="345">
        <f>PF_BS_1_wout_Grant!DA34-PF_BS_1_wout_Grant!DB34</f>
        <v>0</v>
      </c>
      <c r="DC35" s="345">
        <f>PF_BS_1_wout_Grant!DB34-PF_BS_1_wout_Grant!DC34</f>
        <v>0</v>
      </c>
      <c r="DD35" s="345">
        <f>PF_BS_1_wout_Grant!DC34-PF_BS_1_wout_Grant!DD34</f>
        <v>0</v>
      </c>
      <c r="DE35" s="345">
        <f>PF_BS_1_wout_Grant!DD34-PF_BS_1_wout_Grant!DE34</f>
        <v>0</v>
      </c>
      <c r="DF35" s="345">
        <f>PF_BS_1_wout_Grant!DE34-PF_BS_1_wout_Grant!DF34</f>
        <v>0</v>
      </c>
      <c r="DG35" s="345">
        <f>PF_BS_1_wout_Grant!DF34-PF_BS_1_wout_Grant!DG34</f>
        <v>0</v>
      </c>
      <c r="DH35" s="346">
        <f>PF_BS_1_wout_Grant!DG34-PF_BS_1_wout_Grant!DH34</f>
        <v>0</v>
      </c>
      <c r="DI35" s="345">
        <f>PF_BS_1_wout_Grant!DH34-PF_BS_1_wout_Grant!DI34</f>
        <v>0</v>
      </c>
      <c r="DJ35" s="345">
        <f>PF_BS_1_wout_Grant!DI34-PF_BS_1_wout_Grant!DJ34</f>
        <v>0</v>
      </c>
      <c r="DK35" s="345">
        <f>PF_BS_1_wout_Grant!DJ34-PF_BS_1_wout_Grant!DK34</f>
        <v>0</v>
      </c>
      <c r="DL35" s="345">
        <f>PF_BS_1_wout_Grant!DK34-PF_BS_1_wout_Grant!DL34</f>
        <v>0</v>
      </c>
      <c r="DM35" s="345">
        <f>PF_BS_1_wout_Grant!DL34-PF_BS_1_wout_Grant!DM34</f>
        <v>0</v>
      </c>
      <c r="DN35" s="345">
        <f>PF_BS_1_wout_Grant!DM34-PF_BS_1_wout_Grant!DN34</f>
        <v>0</v>
      </c>
      <c r="DO35" s="345">
        <f>PF_BS_1_wout_Grant!DN34-PF_BS_1_wout_Grant!DO34</f>
        <v>0</v>
      </c>
      <c r="DP35" s="345">
        <f>PF_BS_1_wout_Grant!DO34-PF_BS_1_wout_Grant!DP34</f>
        <v>0</v>
      </c>
      <c r="DQ35" s="345">
        <f>PF_BS_1_wout_Grant!DP34-PF_BS_1_wout_Grant!DQ34</f>
        <v>0</v>
      </c>
      <c r="DR35" s="345">
        <f>PF_BS_1_wout_Grant!DQ34-PF_BS_1_wout_Grant!DR34</f>
        <v>0</v>
      </c>
      <c r="DS35" s="345">
        <f>PF_BS_1_wout_Grant!DR34-PF_BS_1_wout_Grant!DS34</f>
        <v>0</v>
      </c>
      <c r="DT35" s="347">
        <f>PF_BS_1_wout_Grant!DS34-PF_BS_1_wout_Grant!DT34</f>
        <v>0</v>
      </c>
      <c r="DU35" s="348">
        <f t="shared" si="22"/>
        <v>-81026.562025540567</v>
      </c>
      <c r="DV35" s="348">
        <f t="shared" si="22"/>
        <v>-33280.948292788336</v>
      </c>
      <c r="DW35" s="348">
        <f t="shared" si="22"/>
        <v>112232.7918208289</v>
      </c>
      <c r="DX35" s="348">
        <f t="shared" si="22"/>
        <v>2074.7184975</v>
      </c>
      <c r="DY35" s="348">
        <f t="shared" si="22"/>
        <v>0</v>
      </c>
      <c r="DZ35" s="348">
        <f t="shared" si="22"/>
        <v>0</v>
      </c>
      <c r="EA35" s="348">
        <f t="shared" si="22"/>
        <v>0</v>
      </c>
      <c r="EB35" s="348">
        <f t="shared" si="22"/>
        <v>0</v>
      </c>
      <c r="EC35" s="348">
        <f t="shared" si="22"/>
        <v>0</v>
      </c>
      <c r="ED35" s="349">
        <f t="shared" si="22"/>
        <v>0</v>
      </c>
    </row>
    <row r="36" spans="2:134">
      <c r="B36" s="281" t="s">
        <v>111</v>
      </c>
      <c r="C36" s="345"/>
      <c r="D36" s="345"/>
      <c r="E36" s="345">
        <f>PF_BS_1_wout_Grant!E45</f>
        <v>0</v>
      </c>
      <c r="F36" s="345">
        <f>PF_BS_1_wout_Grant!F45-PF_BS_1_wout_Grant!E45</f>
        <v>0</v>
      </c>
      <c r="G36" s="345">
        <f>PF_BS_1_wout_Grant!G45-PF_BS_1_wout_Grant!F45</f>
        <v>0</v>
      </c>
      <c r="H36" s="345">
        <f>PF_BS_1_wout_Grant!H45-PF_BS_1_wout_Grant!G45</f>
        <v>61.368124999999999</v>
      </c>
      <c r="I36" s="345">
        <f>PF_BS_1_wout_Grant!I45-PF_BS_1_wout_Grant!H45</f>
        <v>70.135000000000048</v>
      </c>
      <c r="J36" s="345">
        <f>PF_BS_1_wout_Grant!J45-PF_BS_1_wout_Grant!I45</f>
        <v>61.368124999999992</v>
      </c>
      <c r="K36" s="345">
        <f>PF_BS_1_wout_Grant!K45-PF_BS_1_wout_Grant!J45</f>
        <v>61.36812500000002</v>
      </c>
      <c r="L36" s="345">
        <f>PF_BS_1_wout_Grant!L45-PF_BS_1_wout_Grant!K45</f>
        <v>2557.9741503333335</v>
      </c>
      <c r="M36" s="345">
        <f>PF_BS_1_wout_Grant!M45-PF_BS_1_wout_Grant!L45</f>
        <v>129.99252499999966</v>
      </c>
      <c r="N36" s="345">
        <f>PF_BS_1_wout_Grant!N45-PF_BS_1_wout_Grant!M45</f>
        <v>132.91481666666687</v>
      </c>
      <c r="O36" s="345">
        <f>PF_BS_1_wout_Grant!O45-PF_BS_1_wout_Grant!N45</f>
        <v>132.91481666666687</v>
      </c>
      <c r="P36" s="346">
        <f>PF_BS_1_wout_Grant!P45-PF_BS_1_wout_Grant!O45</f>
        <v>135.83710833333271</v>
      </c>
      <c r="Q36" s="345">
        <f>PF_BS_1_wout_Grant!Q45-PF_BS_1_wout_Grant!P45</f>
        <v>127.84297716666697</v>
      </c>
      <c r="R36" s="345">
        <f>PF_BS_1_wout_Grant!R45-PF_BS_1_wout_Grant!Q45</f>
        <v>157.93862499999977</v>
      </c>
      <c r="S36" s="345">
        <f>PF_BS_1_wout_Grant!S45-PF_BS_1_wout_Grant!R45</f>
        <v>144.45112500000005</v>
      </c>
      <c r="T36" s="345">
        <f>PF_BS_1_wout_Grant!T45-PF_BS_1_wout_Grant!S45</f>
        <v>148.94695833333344</v>
      </c>
      <c r="U36" s="345">
        <f>PF_BS_1_wout_Grant!U45-PF_BS_1_wout_Grant!T45</f>
        <v>157.93862499999977</v>
      </c>
      <c r="V36" s="345">
        <f>PF_BS_1_wout_Grant!V45-PF_BS_1_wout_Grant!U45</f>
        <v>139.95529166666756</v>
      </c>
      <c r="W36" s="345">
        <f>PF_BS_1_wout_Grant!W45-PF_BS_1_wout_Grant!V45</f>
        <v>148.94695833333299</v>
      </c>
      <c r="X36" s="345">
        <f>PF_BS_1_wout_Grant!X45-PF_BS_1_wout_Grant!W45</f>
        <v>153.44279166666729</v>
      </c>
      <c r="Y36" s="345">
        <f>PF_BS_1_wout_Grant!Y45-PF_BS_1_wout_Grant!X45</f>
        <v>139.9552916666662</v>
      </c>
      <c r="Z36" s="345">
        <f>PF_BS_1_wout_Grant!Z45-PF_BS_1_wout_Grant!Y45</f>
        <v>148.94695833333299</v>
      </c>
      <c r="AA36" s="345">
        <f>PF_BS_1_wout_Grant!AA45-PF_BS_1_wout_Grant!Z45</f>
        <v>148.9469583333339</v>
      </c>
      <c r="AB36" s="346">
        <f>PF_BS_1_wout_Grant!AB45-PF_BS_1_wout_Grant!AA45</f>
        <v>148.9469583333339</v>
      </c>
      <c r="AC36" s="345">
        <f>PF_BS_1_wout_Grant!AC45-PF_BS_1_wout_Grant!AB45</f>
        <v>41.69975333333241</v>
      </c>
      <c r="AD36" s="345">
        <f>PF_BS_1_wout_Grant!AD45-PF_BS_1_wout_Grant!AC45</f>
        <v>21.44512499999928</v>
      </c>
      <c r="AE36" s="345">
        <f>PF_BS_1_wout_Grant!AE45-PF_BS_1_wout_Grant!AD45</f>
        <v>21.445125000000189</v>
      </c>
      <c r="AF36" s="345">
        <f>PF_BS_1_wout_Grant!AF45-PF_BS_1_wout_Grant!AE45</f>
        <v>21.445125000000189</v>
      </c>
      <c r="AG36" s="345">
        <f>PF_BS_1_wout_Grant!AG45-PF_BS_1_wout_Grant!AF45</f>
        <v>21.445125000000189</v>
      </c>
      <c r="AH36" s="345">
        <f>PF_BS_1_wout_Grant!AH45-PF_BS_1_wout_Grant!AG45</f>
        <v>21.445125000000189</v>
      </c>
      <c r="AI36" s="345">
        <f>PF_BS_1_wout_Grant!AI45-PF_BS_1_wout_Grant!AH45</f>
        <v>21.44512499999928</v>
      </c>
      <c r="AJ36" s="345">
        <f>PF_BS_1_wout_Grant!AJ45-PF_BS_1_wout_Grant!AI45</f>
        <v>21.44512499999928</v>
      </c>
      <c r="AK36" s="345">
        <f>PF_BS_1_wout_Grant!AK45-PF_BS_1_wout_Grant!AJ45</f>
        <v>21.445125000000189</v>
      </c>
      <c r="AL36" s="345">
        <f>PF_BS_1_wout_Grant!AL45-PF_BS_1_wout_Grant!AK45</f>
        <v>21.445125000001099</v>
      </c>
      <c r="AM36" s="345">
        <f>PF_BS_1_wout_Grant!AM45-PF_BS_1_wout_Grant!AL45</f>
        <v>21.44512499999928</v>
      </c>
      <c r="AN36" s="346">
        <f>PF_BS_1_wout_Grant!AN45-PF_BS_1_wout_Grant!AM45</f>
        <v>21.44512499999928</v>
      </c>
      <c r="AO36" s="345">
        <f>PF_BS_1_wout_Grant!AO45-PF_BS_1_wout_Grant!AN45</f>
        <v>-13.97574749999967</v>
      </c>
      <c r="AP36" s="345">
        <f>PF_BS_1_wout_Grant!AP45-PF_BS_1_wout_Grant!AO45</f>
        <v>0</v>
      </c>
      <c r="AQ36" s="345">
        <f>PF_BS_1_wout_Grant!AQ45-PF_BS_1_wout_Grant!AP45</f>
        <v>0</v>
      </c>
      <c r="AR36" s="345">
        <f>PF_BS_1_wout_Grant!AR45-PF_BS_1_wout_Grant!AQ45</f>
        <v>0</v>
      </c>
      <c r="AS36" s="345">
        <f>PF_BS_1_wout_Grant!AS45-PF_BS_1_wout_Grant!AR45</f>
        <v>0</v>
      </c>
      <c r="AT36" s="345">
        <f>PF_BS_1_wout_Grant!AT45-PF_BS_1_wout_Grant!AS45</f>
        <v>0</v>
      </c>
      <c r="AU36" s="345">
        <f>PF_BS_1_wout_Grant!AU45-PF_BS_1_wout_Grant!AT45</f>
        <v>0</v>
      </c>
      <c r="AV36" s="345">
        <f>PF_BS_1_wout_Grant!AV45-PF_BS_1_wout_Grant!AU45</f>
        <v>0</v>
      </c>
      <c r="AW36" s="345">
        <f>PF_BS_1_wout_Grant!AW45-PF_BS_1_wout_Grant!AV45</f>
        <v>0</v>
      </c>
      <c r="AX36" s="345">
        <f>PF_BS_1_wout_Grant!AX45-PF_BS_1_wout_Grant!AW45</f>
        <v>0</v>
      </c>
      <c r="AY36" s="345">
        <f>PF_BS_1_wout_Grant!AY45-PF_BS_1_wout_Grant!AX45</f>
        <v>0</v>
      </c>
      <c r="AZ36" s="346">
        <f>PF_BS_1_wout_Grant!AZ45-PF_BS_1_wout_Grant!AY45</f>
        <v>0</v>
      </c>
      <c r="BA36" s="345">
        <f>PF_BS_1_wout_Grant!BA45-PF_BS_1_wout_Grant!AZ45</f>
        <v>0</v>
      </c>
      <c r="BB36" s="345">
        <f>PF_BS_1_wout_Grant!BB45-PF_BS_1_wout_Grant!BA45</f>
        <v>0</v>
      </c>
      <c r="BC36" s="345">
        <f>PF_BS_1_wout_Grant!BC45-PF_BS_1_wout_Grant!BB45</f>
        <v>0</v>
      </c>
      <c r="BD36" s="345">
        <f>PF_BS_1_wout_Grant!BD45-PF_BS_1_wout_Grant!BC45</f>
        <v>0</v>
      </c>
      <c r="BE36" s="345">
        <f>PF_BS_1_wout_Grant!BE45-PF_BS_1_wout_Grant!BD45</f>
        <v>0</v>
      </c>
      <c r="BF36" s="345">
        <f>PF_BS_1_wout_Grant!BF45-PF_BS_1_wout_Grant!BE45</f>
        <v>0</v>
      </c>
      <c r="BG36" s="345">
        <f>PF_BS_1_wout_Grant!BG45-PF_BS_1_wout_Grant!BF45</f>
        <v>0</v>
      </c>
      <c r="BH36" s="345">
        <f>PF_BS_1_wout_Grant!BH45-PF_BS_1_wout_Grant!BG45</f>
        <v>0</v>
      </c>
      <c r="BI36" s="345">
        <f>PF_BS_1_wout_Grant!BI45-PF_BS_1_wout_Grant!BH45</f>
        <v>0</v>
      </c>
      <c r="BJ36" s="345">
        <f>PF_BS_1_wout_Grant!BJ45-PF_BS_1_wout_Grant!BI45</f>
        <v>0</v>
      </c>
      <c r="BK36" s="345">
        <f>PF_BS_1_wout_Grant!BK45-PF_BS_1_wout_Grant!BJ45</f>
        <v>0</v>
      </c>
      <c r="BL36" s="346">
        <f>PF_BS_1_wout_Grant!BL45-PF_BS_1_wout_Grant!BK45</f>
        <v>0</v>
      </c>
      <c r="BM36" s="345">
        <f>PF_BS_1_wout_Grant!BM45-PF_BS_1_wout_Grant!BL45</f>
        <v>0</v>
      </c>
      <c r="BN36" s="345">
        <f>PF_BS_1_wout_Grant!BN45-PF_BS_1_wout_Grant!BM45</f>
        <v>0</v>
      </c>
      <c r="BO36" s="345">
        <f>PF_BS_1_wout_Grant!BO45-PF_BS_1_wout_Grant!BN45</f>
        <v>0</v>
      </c>
      <c r="BP36" s="345">
        <f>PF_BS_1_wout_Grant!BP45-PF_BS_1_wout_Grant!BO45</f>
        <v>0</v>
      </c>
      <c r="BQ36" s="345">
        <f>PF_BS_1_wout_Grant!BQ45-PF_BS_1_wout_Grant!BP45</f>
        <v>0</v>
      </c>
      <c r="BR36" s="345">
        <f>PF_BS_1_wout_Grant!BR45-PF_BS_1_wout_Grant!BQ45</f>
        <v>0</v>
      </c>
      <c r="BS36" s="345">
        <f>PF_BS_1_wout_Grant!BS45-PF_BS_1_wout_Grant!BR45</f>
        <v>0</v>
      </c>
      <c r="BT36" s="345">
        <f>PF_BS_1_wout_Grant!BT45-PF_BS_1_wout_Grant!BS45</f>
        <v>0</v>
      </c>
      <c r="BU36" s="345">
        <f>PF_BS_1_wout_Grant!BU45-PF_BS_1_wout_Grant!BT45</f>
        <v>0</v>
      </c>
      <c r="BV36" s="345">
        <f>PF_BS_1_wout_Grant!BV45-PF_BS_1_wout_Grant!BU45</f>
        <v>0</v>
      </c>
      <c r="BW36" s="345">
        <f>PF_BS_1_wout_Grant!BW45-PF_BS_1_wout_Grant!BV45</f>
        <v>0</v>
      </c>
      <c r="BX36" s="346">
        <f>PF_BS_1_wout_Grant!BX45-PF_BS_1_wout_Grant!BW45</f>
        <v>0</v>
      </c>
      <c r="BY36" s="345">
        <f>PF_BS_1_wout_Grant!BY45-PF_BS_1_wout_Grant!BX45</f>
        <v>0</v>
      </c>
      <c r="BZ36" s="345">
        <f>PF_BS_1_wout_Grant!BZ45-PF_BS_1_wout_Grant!BY45</f>
        <v>0</v>
      </c>
      <c r="CA36" s="345">
        <f>PF_BS_1_wout_Grant!CA45-PF_BS_1_wout_Grant!BZ45</f>
        <v>0</v>
      </c>
      <c r="CB36" s="345">
        <f>PF_BS_1_wout_Grant!CB45-PF_BS_1_wout_Grant!CA45</f>
        <v>0</v>
      </c>
      <c r="CC36" s="345">
        <f>PF_BS_1_wout_Grant!CC45-PF_BS_1_wout_Grant!CB45</f>
        <v>0</v>
      </c>
      <c r="CD36" s="345">
        <f>PF_BS_1_wout_Grant!CD45-PF_BS_1_wout_Grant!CC45</f>
        <v>0</v>
      </c>
      <c r="CE36" s="345">
        <f>PF_BS_1_wout_Grant!CE45-PF_BS_1_wout_Grant!CD45</f>
        <v>0</v>
      </c>
      <c r="CF36" s="345">
        <f>PF_BS_1_wout_Grant!CF45-PF_BS_1_wout_Grant!CE45</f>
        <v>0</v>
      </c>
      <c r="CG36" s="345">
        <f>PF_BS_1_wout_Grant!CG45-PF_BS_1_wout_Grant!CF45</f>
        <v>0</v>
      </c>
      <c r="CH36" s="345">
        <f>PF_BS_1_wout_Grant!CH45-PF_BS_1_wout_Grant!CG45</f>
        <v>0</v>
      </c>
      <c r="CI36" s="345">
        <f>PF_BS_1_wout_Grant!CI45-PF_BS_1_wout_Grant!CH45</f>
        <v>0</v>
      </c>
      <c r="CJ36" s="346">
        <f>PF_BS_1_wout_Grant!CJ45-PF_BS_1_wout_Grant!CI45</f>
        <v>0</v>
      </c>
      <c r="CK36" s="345">
        <f>PF_BS_1_wout_Grant!CK45-PF_BS_1_wout_Grant!CJ45</f>
        <v>0</v>
      </c>
      <c r="CL36" s="345">
        <f>PF_BS_1_wout_Grant!CL45-PF_BS_1_wout_Grant!CK45</f>
        <v>0</v>
      </c>
      <c r="CM36" s="345">
        <f>PF_BS_1_wout_Grant!CM45-PF_BS_1_wout_Grant!CL45</f>
        <v>0</v>
      </c>
      <c r="CN36" s="345">
        <f>PF_BS_1_wout_Grant!CN45-PF_BS_1_wout_Grant!CM45</f>
        <v>0</v>
      </c>
      <c r="CO36" s="345">
        <f>PF_BS_1_wout_Grant!CO45-PF_BS_1_wout_Grant!CN45</f>
        <v>0</v>
      </c>
      <c r="CP36" s="345">
        <f>PF_BS_1_wout_Grant!CP45-PF_BS_1_wout_Grant!CO45</f>
        <v>0</v>
      </c>
      <c r="CQ36" s="345">
        <f>PF_BS_1_wout_Grant!CQ45-PF_BS_1_wout_Grant!CP45</f>
        <v>0</v>
      </c>
      <c r="CR36" s="345">
        <f>PF_BS_1_wout_Grant!CR45-PF_BS_1_wout_Grant!CQ45</f>
        <v>0</v>
      </c>
      <c r="CS36" s="345">
        <f>PF_BS_1_wout_Grant!CS45-PF_BS_1_wout_Grant!CR45</f>
        <v>0</v>
      </c>
      <c r="CT36" s="345">
        <f>PF_BS_1_wout_Grant!CT45-PF_BS_1_wout_Grant!CS45</f>
        <v>0</v>
      </c>
      <c r="CU36" s="345">
        <f>PF_BS_1_wout_Grant!CU45-PF_BS_1_wout_Grant!CT45</f>
        <v>0</v>
      </c>
      <c r="CV36" s="346">
        <f>PF_BS_1_wout_Grant!CV45-PF_BS_1_wout_Grant!CU45</f>
        <v>0</v>
      </c>
      <c r="CW36" s="345">
        <f>PF_BS_1_wout_Grant!CW45-PF_BS_1_wout_Grant!CV45</f>
        <v>0</v>
      </c>
      <c r="CX36" s="345">
        <f>PF_BS_1_wout_Grant!CX45-PF_BS_1_wout_Grant!CW45</f>
        <v>0</v>
      </c>
      <c r="CY36" s="345">
        <f>PF_BS_1_wout_Grant!CY45-PF_BS_1_wout_Grant!CX45</f>
        <v>0</v>
      </c>
      <c r="CZ36" s="345">
        <f>PF_BS_1_wout_Grant!CZ45-PF_BS_1_wout_Grant!CY45</f>
        <v>0</v>
      </c>
      <c r="DA36" s="345">
        <f>PF_BS_1_wout_Grant!DA45-PF_BS_1_wout_Grant!CZ45</f>
        <v>0</v>
      </c>
      <c r="DB36" s="345">
        <f>PF_BS_1_wout_Grant!DB45-PF_BS_1_wout_Grant!DA45</f>
        <v>0</v>
      </c>
      <c r="DC36" s="345">
        <f>PF_BS_1_wout_Grant!DC45-PF_BS_1_wout_Grant!DB45</f>
        <v>0</v>
      </c>
      <c r="DD36" s="345">
        <f>PF_BS_1_wout_Grant!DD45-PF_BS_1_wout_Grant!DC45</f>
        <v>0</v>
      </c>
      <c r="DE36" s="345">
        <f>PF_BS_1_wout_Grant!DE45-PF_BS_1_wout_Grant!DD45</f>
        <v>0</v>
      </c>
      <c r="DF36" s="345">
        <f>PF_BS_1_wout_Grant!DF45-PF_BS_1_wout_Grant!DE45</f>
        <v>0</v>
      </c>
      <c r="DG36" s="345">
        <f>PF_BS_1_wout_Grant!DG45-PF_BS_1_wout_Grant!DF45</f>
        <v>0</v>
      </c>
      <c r="DH36" s="346">
        <f>PF_BS_1_wout_Grant!DH45-PF_BS_1_wout_Grant!DG45</f>
        <v>0</v>
      </c>
      <c r="DI36" s="345">
        <f>PF_BS_1_wout_Grant!DI45-PF_BS_1_wout_Grant!DH45</f>
        <v>0</v>
      </c>
      <c r="DJ36" s="345">
        <f>PF_BS_1_wout_Grant!DJ45-PF_BS_1_wout_Grant!DI45</f>
        <v>0</v>
      </c>
      <c r="DK36" s="345">
        <f>PF_BS_1_wout_Grant!DK45-PF_BS_1_wout_Grant!DJ45</f>
        <v>0</v>
      </c>
      <c r="DL36" s="345">
        <f>PF_BS_1_wout_Grant!DL45-PF_BS_1_wout_Grant!DK45</f>
        <v>0</v>
      </c>
      <c r="DM36" s="345">
        <f>PF_BS_1_wout_Grant!DM45-PF_BS_1_wout_Grant!DL45</f>
        <v>0</v>
      </c>
      <c r="DN36" s="345">
        <f>PF_BS_1_wout_Grant!DN45-PF_BS_1_wout_Grant!DM45</f>
        <v>0</v>
      </c>
      <c r="DO36" s="345">
        <f>PF_BS_1_wout_Grant!DO45-PF_BS_1_wout_Grant!DN45</f>
        <v>0</v>
      </c>
      <c r="DP36" s="345">
        <f>PF_BS_1_wout_Grant!DP45-PF_BS_1_wout_Grant!DO45</f>
        <v>0</v>
      </c>
      <c r="DQ36" s="345">
        <f>PF_BS_1_wout_Grant!DQ45-PF_BS_1_wout_Grant!DP45</f>
        <v>0</v>
      </c>
      <c r="DR36" s="345">
        <f>PF_BS_1_wout_Grant!DR45-PF_BS_1_wout_Grant!DQ45</f>
        <v>0</v>
      </c>
      <c r="DS36" s="345">
        <f>PF_BS_1_wout_Grant!DS45-PF_BS_1_wout_Grant!DR45</f>
        <v>0</v>
      </c>
      <c r="DT36" s="347">
        <f>PF_BS_1_wout_Grant!DT45-PF_BS_1_wout_Grant!DS45</f>
        <v>0</v>
      </c>
      <c r="DU36" s="348">
        <f t="shared" si="22"/>
        <v>3343.8727919999997</v>
      </c>
      <c r="DV36" s="348">
        <f t="shared" si="22"/>
        <v>1766.2595188333348</v>
      </c>
      <c r="DW36" s="348">
        <f t="shared" si="22"/>
        <v>277.59612833333085</v>
      </c>
      <c r="DX36" s="348">
        <f t="shared" si="22"/>
        <v>-13.97574749999967</v>
      </c>
      <c r="DY36" s="348">
        <f t="shared" si="22"/>
        <v>0</v>
      </c>
      <c r="DZ36" s="348">
        <f t="shared" si="22"/>
        <v>0</v>
      </c>
      <c r="EA36" s="348">
        <f t="shared" si="22"/>
        <v>0</v>
      </c>
      <c r="EB36" s="348">
        <f t="shared" si="22"/>
        <v>0</v>
      </c>
      <c r="EC36" s="348">
        <f t="shared" si="22"/>
        <v>0</v>
      </c>
      <c r="ED36" s="349">
        <f t="shared" si="22"/>
        <v>0</v>
      </c>
    </row>
    <row r="37" spans="2:134">
      <c r="B37" s="281" t="s">
        <v>112</v>
      </c>
      <c r="C37" s="345"/>
      <c r="D37" s="345"/>
      <c r="E37" s="345">
        <f>PF_BS_1_wout_Grant!E46</f>
        <v>0</v>
      </c>
      <c r="F37" s="345">
        <f>PF_BS_1_wout_Grant!F46-PF_BS_1_wout_Grant!E46</f>
        <v>0</v>
      </c>
      <c r="G37" s="345">
        <f>PF_BS_1_wout_Grant!G46-PF_BS_1_wout_Grant!F46</f>
        <v>0</v>
      </c>
      <c r="H37" s="345">
        <f>PF_BS_1_wout_Grant!H46-PF_BS_1_wout_Grant!G46</f>
        <v>563.33333333333337</v>
      </c>
      <c r="I37" s="345">
        <f>PF_BS_1_wout_Grant!I46-PF_BS_1_wout_Grant!H46</f>
        <v>0</v>
      </c>
      <c r="J37" s="345">
        <f>PF_BS_1_wout_Grant!J46-PF_BS_1_wout_Grant!I46</f>
        <v>0</v>
      </c>
      <c r="K37" s="345">
        <f>PF_BS_1_wout_Grant!K46-PF_BS_1_wout_Grant!J46</f>
        <v>0</v>
      </c>
      <c r="L37" s="345">
        <f>PF_BS_1_wout_Grant!L46-PF_BS_1_wout_Grant!K46</f>
        <v>0</v>
      </c>
      <c r="M37" s="345">
        <f>PF_BS_1_wout_Grant!M46-PF_BS_1_wout_Grant!L46</f>
        <v>0</v>
      </c>
      <c r="N37" s="345">
        <f>PF_BS_1_wout_Grant!N46-PF_BS_1_wout_Grant!M46</f>
        <v>0</v>
      </c>
      <c r="O37" s="345">
        <f>PF_BS_1_wout_Grant!O46-PF_BS_1_wout_Grant!N46</f>
        <v>0</v>
      </c>
      <c r="P37" s="346">
        <f>PF_BS_1_wout_Grant!P46-PF_BS_1_wout_Grant!O46</f>
        <v>0</v>
      </c>
      <c r="Q37" s="345">
        <f>PF_BS_1_wout_Grant!Q46-PF_BS_1_wout_Grant!P46</f>
        <v>0</v>
      </c>
      <c r="R37" s="345">
        <f>PF_BS_1_wout_Grant!R46-PF_BS_1_wout_Grant!Q46</f>
        <v>0</v>
      </c>
      <c r="S37" s="345">
        <f>PF_BS_1_wout_Grant!S46-PF_BS_1_wout_Grant!R46</f>
        <v>0</v>
      </c>
      <c r="T37" s="345">
        <f>PF_BS_1_wout_Grant!T46-PF_BS_1_wout_Grant!S46</f>
        <v>97.5</v>
      </c>
      <c r="U37" s="345">
        <f>PF_BS_1_wout_Grant!U46-PF_BS_1_wout_Grant!T46</f>
        <v>0</v>
      </c>
      <c r="V37" s="345">
        <f>PF_BS_1_wout_Grant!V46-PF_BS_1_wout_Grant!U46</f>
        <v>0</v>
      </c>
      <c r="W37" s="345">
        <f>PF_BS_1_wout_Grant!W46-PF_BS_1_wout_Grant!V46</f>
        <v>0</v>
      </c>
      <c r="X37" s="345">
        <f>PF_BS_1_wout_Grant!X46-PF_BS_1_wout_Grant!W46</f>
        <v>0</v>
      </c>
      <c r="Y37" s="345">
        <f>PF_BS_1_wout_Grant!Y46-PF_BS_1_wout_Grant!X46</f>
        <v>0</v>
      </c>
      <c r="Z37" s="345">
        <f>PF_BS_1_wout_Grant!Z46-PF_BS_1_wout_Grant!Y46</f>
        <v>0</v>
      </c>
      <c r="AA37" s="345">
        <f>PF_BS_1_wout_Grant!AA46-PF_BS_1_wout_Grant!Z46</f>
        <v>0</v>
      </c>
      <c r="AB37" s="346">
        <f>PF_BS_1_wout_Grant!AB46-PF_BS_1_wout_Grant!AA46</f>
        <v>0</v>
      </c>
      <c r="AC37" s="345">
        <f>PF_BS_1_wout_Grant!AC46-PF_BS_1_wout_Grant!AB46</f>
        <v>-660.83333333333337</v>
      </c>
      <c r="AD37" s="345">
        <f>PF_BS_1_wout_Grant!AD46-PF_BS_1_wout_Grant!AC46</f>
        <v>0</v>
      </c>
      <c r="AE37" s="345">
        <f>PF_BS_1_wout_Grant!AE46-PF_BS_1_wout_Grant!AD46</f>
        <v>0</v>
      </c>
      <c r="AF37" s="345">
        <f>PF_BS_1_wout_Grant!AF46-PF_BS_1_wout_Grant!AE46</f>
        <v>0</v>
      </c>
      <c r="AG37" s="345">
        <f>PF_BS_1_wout_Grant!AG46-PF_BS_1_wout_Grant!AF46</f>
        <v>0</v>
      </c>
      <c r="AH37" s="345">
        <f>PF_BS_1_wout_Grant!AH46-PF_BS_1_wout_Grant!AG46</f>
        <v>0</v>
      </c>
      <c r="AI37" s="345">
        <f>PF_BS_1_wout_Grant!AI46-PF_BS_1_wout_Grant!AH46</f>
        <v>0</v>
      </c>
      <c r="AJ37" s="345">
        <f>PF_BS_1_wout_Grant!AJ46-PF_BS_1_wout_Grant!AI46</f>
        <v>0</v>
      </c>
      <c r="AK37" s="345">
        <f>PF_BS_1_wout_Grant!AK46-PF_BS_1_wout_Grant!AJ46</f>
        <v>0</v>
      </c>
      <c r="AL37" s="345">
        <f>PF_BS_1_wout_Grant!AL46-PF_BS_1_wout_Grant!AK46</f>
        <v>0</v>
      </c>
      <c r="AM37" s="345">
        <f>PF_BS_1_wout_Grant!AM46-PF_BS_1_wout_Grant!AL46</f>
        <v>0</v>
      </c>
      <c r="AN37" s="346">
        <f>PF_BS_1_wout_Grant!AN46-PF_BS_1_wout_Grant!AM46</f>
        <v>0</v>
      </c>
      <c r="AO37" s="345">
        <f>PF_BS_1_wout_Grant!AO46-PF_BS_1_wout_Grant!AN46</f>
        <v>0</v>
      </c>
      <c r="AP37" s="345">
        <f>PF_BS_1_wout_Grant!AP46-PF_BS_1_wout_Grant!AO46</f>
        <v>0</v>
      </c>
      <c r="AQ37" s="345">
        <f>PF_BS_1_wout_Grant!AQ46-PF_BS_1_wout_Grant!AP46</f>
        <v>0</v>
      </c>
      <c r="AR37" s="345">
        <f>PF_BS_1_wout_Grant!AR46-PF_BS_1_wout_Grant!AQ46</f>
        <v>0</v>
      </c>
      <c r="AS37" s="345">
        <f>PF_BS_1_wout_Grant!AS46-PF_BS_1_wout_Grant!AR46</f>
        <v>0</v>
      </c>
      <c r="AT37" s="345">
        <f>PF_BS_1_wout_Grant!AT46-PF_BS_1_wout_Grant!AS46</f>
        <v>0</v>
      </c>
      <c r="AU37" s="345">
        <f>PF_BS_1_wout_Grant!AU46-PF_BS_1_wout_Grant!AT46</f>
        <v>0</v>
      </c>
      <c r="AV37" s="345">
        <f>PF_BS_1_wout_Grant!AV46-PF_BS_1_wout_Grant!AU46</f>
        <v>0</v>
      </c>
      <c r="AW37" s="345">
        <f>PF_BS_1_wout_Grant!AW46-PF_BS_1_wout_Grant!AV46</f>
        <v>0</v>
      </c>
      <c r="AX37" s="345">
        <f>PF_BS_1_wout_Grant!AX46-PF_BS_1_wout_Grant!AW46</f>
        <v>0</v>
      </c>
      <c r="AY37" s="345">
        <f>PF_BS_1_wout_Grant!AY46-PF_BS_1_wout_Grant!AX46</f>
        <v>0</v>
      </c>
      <c r="AZ37" s="346">
        <f>PF_BS_1_wout_Grant!AZ46-PF_BS_1_wout_Grant!AY46</f>
        <v>0</v>
      </c>
      <c r="BA37" s="345">
        <f>PF_BS_1_wout_Grant!BA46-PF_BS_1_wout_Grant!AZ46</f>
        <v>0</v>
      </c>
      <c r="BB37" s="345">
        <f>PF_BS_1_wout_Grant!BB46-PF_BS_1_wout_Grant!BA46</f>
        <v>0</v>
      </c>
      <c r="BC37" s="345">
        <f>PF_BS_1_wout_Grant!BC46-PF_BS_1_wout_Grant!BB46</f>
        <v>0</v>
      </c>
      <c r="BD37" s="345">
        <f>PF_BS_1_wout_Grant!BD46-PF_BS_1_wout_Grant!BC46</f>
        <v>0</v>
      </c>
      <c r="BE37" s="345">
        <f>PF_BS_1_wout_Grant!BE46-PF_BS_1_wout_Grant!BD46</f>
        <v>0</v>
      </c>
      <c r="BF37" s="345">
        <f>PF_BS_1_wout_Grant!BF46-PF_BS_1_wout_Grant!BE46</f>
        <v>0</v>
      </c>
      <c r="BG37" s="345">
        <f>PF_BS_1_wout_Grant!BG46-PF_BS_1_wout_Grant!BF46</f>
        <v>0</v>
      </c>
      <c r="BH37" s="345">
        <f>PF_BS_1_wout_Grant!BH46-PF_BS_1_wout_Grant!BG46</f>
        <v>0</v>
      </c>
      <c r="BI37" s="345">
        <f>PF_BS_1_wout_Grant!BI46-PF_BS_1_wout_Grant!BH46</f>
        <v>0</v>
      </c>
      <c r="BJ37" s="345">
        <f>PF_BS_1_wout_Grant!BJ46-PF_BS_1_wout_Grant!BI46</f>
        <v>0</v>
      </c>
      <c r="BK37" s="345">
        <f>PF_BS_1_wout_Grant!BK46-PF_BS_1_wout_Grant!BJ46</f>
        <v>0</v>
      </c>
      <c r="BL37" s="346">
        <f>PF_BS_1_wout_Grant!BL46-PF_BS_1_wout_Grant!BK46</f>
        <v>0</v>
      </c>
      <c r="BM37" s="345">
        <f>PF_BS_1_wout_Grant!BM46-PF_BS_1_wout_Grant!BL46</f>
        <v>0</v>
      </c>
      <c r="BN37" s="345">
        <f>PF_BS_1_wout_Grant!BN46-PF_BS_1_wout_Grant!BM46</f>
        <v>0</v>
      </c>
      <c r="BO37" s="345">
        <f>PF_BS_1_wout_Grant!BO46-PF_BS_1_wout_Grant!BN46</f>
        <v>0</v>
      </c>
      <c r="BP37" s="345">
        <f>PF_BS_1_wout_Grant!BP46-PF_BS_1_wout_Grant!BO46</f>
        <v>0</v>
      </c>
      <c r="BQ37" s="345">
        <f>PF_BS_1_wout_Grant!BQ46-PF_BS_1_wout_Grant!BP46</f>
        <v>0</v>
      </c>
      <c r="BR37" s="345">
        <f>PF_BS_1_wout_Grant!BR46-PF_BS_1_wout_Grant!BQ46</f>
        <v>0</v>
      </c>
      <c r="BS37" s="345">
        <f>PF_BS_1_wout_Grant!BS46-PF_BS_1_wout_Grant!BR46</f>
        <v>0</v>
      </c>
      <c r="BT37" s="345">
        <f>PF_BS_1_wout_Grant!BT46-PF_BS_1_wout_Grant!BS46</f>
        <v>0</v>
      </c>
      <c r="BU37" s="345">
        <f>PF_BS_1_wout_Grant!BU46-PF_BS_1_wout_Grant!BT46</f>
        <v>0</v>
      </c>
      <c r="BV37" s="345">
        <f>PF_BS_1_wout_Grant!BV46-PF_BS_1_wout_Grant!BU46</f>
        <v>0</v>
      </c>
      <c r="BW37" s="345">
        <f>PF_BS_1_wout_Grant!BW46-PF_BS_1_wout_Grant!BV46</f>
        <v>0</v>
      </c>
      <c r="BX37" s="346">
        <f>PF_BS_1_wout_Grant!BX46-PF_BS_1_wout_Grant!BW46</f>
        <v>0</v>
      </c>
      <c r="BY37" s="345">
        <f>PF_BS_1_wout_Grant!BY46-PF_BS_1_wout_Grant!BX46</f>
        <v>0</v>
      </c>
      <c r="BZ37" s="345">
        <f>PF_BS_1_wout_Grant!BZ46-PF_BS_1_wout_Grant!BY46</f>
        <v>0</v>
      </c>
      <c r="CA37" s="345">
        <f>PF_BS_1_wout_Grant!CA46-PF_BS_1_wout_Grant!BZ46</f>
        <v>0</v>
      </c>
      <c r="CB37" s="345">
        <f>PF_BS_1_wout_Grant!CB46-PF_BS_1_wout_Grant!CA46</f>
        <v>0</v>
      </c>
      <c r="CC37" s="345">
        <f>PF_BS_1_wout_Grant!CC46-PF_BS_1_wout_Grant!CB46</f>
        <v>0</v>
      </c>
      <c r="CD37" s="345">
        <f>PF_BS_1_wout_Grant!CD46-PF_BS_1_wout_Grant!CC46</f>
        <v>0</v>
      </c>
      <c r="CE37" s="345">
        <f>PF_BS_1_wout_Grant!CE46-PF_BS_1_wout_Grant!CD46</f>
        <v>0</v>
      </c>
      <c r="CF37" s="345">
        <f>PF_BS_1_wout_Grant!CF46-PF_BS_1_wout_Grant!CE46</f>
        <v>0</v>
      </c>
      <c r="CG37" s="345">
        <f>PF_BS_1_wout_Grant!CG46-PF_BS_1_wout_Grant!CF46</f>
        <v>0</v>
      </c>
      <c r="CH37" s="345">
        <f>PF_BS_1_wout_Grant!CH46-PF_BS_1_wout_Grant!CG46</f>
        <v>0</v>
      </c>
      <c r="CI37" s="345">
        <f>PF_BS_1_wout_Grant!CI46-PF_BS_1_wout_Grant!CH46</f>
        <v>0</v>
      </c>
      <c r="CJ37" s="346">
        <f>PF_BS_1_wout_Grant!CJ46-PF_BS_1_wout_Grant!CI46</f>
        <v>0</v>
      </c>
      <c r="CK37" s="345">
        <f>PF_BS_1_wout_Grant!CK46-PF_BS_1_wout_Grant!CJ46</f>
        <v>0</v>
      </c>
      <c r="CL37" s="345">
        <f>PF_BS_1_wout_Grant!CL46-PF_BS_1_wout_Grant!CK46</f>
        <v>0</v>
      </c>
      <c r="CM37" s="345">
        <f>PF_BS_1_wout_Grant!CM46-PF_BS_1_wout_Grant!CL46</f>
        <v>0</v>
      </c>
      <c r="CN37" s="345">
        <f>PF_BS_1_wout_Grant!CN46-PF_BS_1_wout_Grant!CM46</f>
        <v>0</v>
      </c>
      <c r="CO37" s="345">
        <f>PF_BS_1_wout_Grant!CO46-PF_BS_1_wout_Grant!CN46</f>
        <v>0</v>
      </c>
      <c r="CP37" s="345">
        <f>PF_BS_1_wout_Grant!CP46-PF_BS_1_wout_Grant!CO46</f>
        <v>0</v>
      </c>
      <c r="CQ37" s="345">
        <f>PF_BS_1_wout_Grant!CQ46-PF_BS_1_wout_Grant!CP46</f>
        <v>0</v>
      </c>
      <c r="CR37" s="345">
        <f>PF_BS_1_wout_Grant!CR46-PF_BS_1_wout_Grant!CQ46</f>
        <v>0</v>
      </c>
      <c r="CS37" s="345">
        <f>PF_BS_1_wout_Grant!CS46-PF_BS_1_wout_Grant!CR46</f>
        <v>0</v>
      </c>
      <c r="CT37" s="345">
        <f>PF_BS_1_wout_Grant!CT46-PF_BS_1_wout_Grant!CS46</f>
        <v>0</v>
      </c>
      <c r="CU37" s="345">
        <f>PF_BS_1_wout_Grant!CU46-PF_BS_1_wout_Grant!CT46</f>
        <v>0</v>
      </c>
      <c r="CV37" s="346">
        <f>PF_BS_1_wout_Grant!CV46-PF_BS_1_wout_Grant!CU46</f>
        <v>0</v>
      </c>
      <c r="CW37" s="345">
        <f>PF_BS_1_wout_Grant!CW46-PF_BS_1_wout_Grant!CV46</f>
        <v>0</v>
      </c>
      <c r="CX37" s="345">
        <f>PF_BS_1_wout_Grant!CX46-PF_BS_1_wout_Grant!CW46</f>
        <v>0</v>
      </c>
      <c r="CY37" s="345">
        <f>PF_BS_1_wout_Grant!CY46-PF_BS_1_wout_Grant!CX46</f>
        <v>0</v>
      </c>
      <c r="CZ37" s="345">
        <f>PF_BS_1_wout_Grant!CZ46-PF_BS_1_wout_Grant!CY46</f>
        <v>0</v>
      </c>
      <c r="DA37" s="345">
        <f>PF_BS_1_wout_Grant!DA46-PF_BS_1_wout_Grant!CZ46</f>
        <v>0</v>
      </c>
      <c r="DB37" s="345">
        <f>PF_BS_1_wout_Grant!DB46-PF_BS_1_wout_Grant!DA46</f>
        <v>0</v>
      </c>
      <c r="DC37" s="345">
        <f>PF_BS_1_wout_Grant!DC46-PF_BS_1_wout_Grant!DB46</f>
        <v>0</v>
      </c>
      <c r="DD37" s="345">
        <f>PF_BS_1_wout_Grant!DD46-PF_BS_1_wout_Grant!DC46</f>
        <v>0</v>
      </c>
      <c r="DE37" s="345">
        <f>PF_BS_1_wout_Grant!DE46-PF_BS_1_wout_Grant!DD46</f>
        <v>0</v>
      </c>
      <c r="DF37" s="345">
        <f>PF_BS_1_wout_Grant!DF46-PF_BS_1_wout_Grant!DE46</f>
        <v>0</v>
      </c>
      <c r="DG37" s="345">
        <f>PF_BS_1_wout_Grant!DG46-PF_BS_1_wout_Grant!DF46</f>
        <v>0</v>
      </c>
      <c r="DH37" s="346">
        <f>PF_BS_1_wout_Grant!DH46-PF_BS_1_wout_Grant!DG46</f>
        <v>0</v>
      </c>
      <c r="DI37" s="345">
        <f>PF_BS_1_wout_Grant!DI46-PF_BS_1_wout_Grant!DH46</f>
        <v>0</v>
      </c>
      <c r="DJ37" s="345">
        <f>PF_BS_1_wout_Grant!DJ46-PF_BS_1_wout_Grant!DI46</f>
        <v>0</v>
      </c>
      <c r="DK37" s="345">
        <f>PF_BS_1_wout_Grant!DK46-PF_BS_1_wout_Grant!DJ46</f>
        <v>0</v>
      </c>
      <c r="DL37" s="345">
        <f>PF_BS_1_wout_Grant!DL46-PF_BS_1_wout_Grant!DK46</f>
        <v>0</v>
      </c>
      <c r="DM37" s="345">
        <f>PF_BS_1_wout_Grant!DM46-PF_BS_1_wout_Grant!DL46</f>
        <v>0</v>
      </c>
      <c r="DN37" s="345">
        <f>PF_BS_1_wout_Grant!DN46-PF_BS_1_wout_Grant!DM46</f>
        <v>0</v>
      </c>
      <c r="DO37" s="345">
        <f>PF_BS_1_wout_Grant!DO46-PF_BS_1_wout_Grant!DN46</f>
        <v>0</v>
      </c>
      <c r="DP37" s="345">
        <f>PF_BS_1_wout_Grant!DP46-PF_BS_1_wout_Grant!DO46</f>
        <v>0</v>
      </c>
      <c r="DQ37" s="345">
        <f>PF_BS_1_wout_Grant!DQ46-PF_BS_1_wout_Grant!DP46</f>
        <v>0</v>
      </c>
      <c r="DR37" s="345">
        <f>PF_BS_1_wout_Grant!DR46-PF_BS_1_wout_Grant!DQ46</f>
        <v>0</v>
      </c>
      <c r="DS37" s="345">
        <f>PF_BS_1_wout_Grant!DS46-PF_BS_1_wout_Grant!DR46</f>
        <v>0</v>
      </c>
      <c r="DT37" s="347">
        <f>PF_BS_1_wout_Grant!DT46-PF_BS_1_wout_Grant!DS46</f>
        <v>0</v>
      </c>
      <c r="DU37" s="348">
        <f t="shared" si="22"/>
        <v>563.33333333333337</v>
      </c>
      <c r="DV37" s="348">
        <f t="shared" si="22"/>
        <v>97.5</v>
      </c>
      <c r="DW37" s="348">
        <f t="shared" si="22"/>
        <v>-660.83333333333337</v>
      </c>
      <c r="DX37" s="348">
        <f t="shared" si="22"/>
        <v>0</v>
      </c>
      <c r="DY37" s="348">
        <f t="shared" si="22"/>
        <v>0</v>
      </c>
      <c r="DZ37" s="348">
        <f t="shared" si="22"/>
        <v>0</v>
      </c>
      <c r="EA37" s="348">
        <f t="shared" si="22"/>
        <v>0</v>
      </c>
      <c r="EB37" s="348">
        <f t="shared" si="22"/>
        <v>0</v>
      </c>
      <c r="EC37" s="348">
        <f t="shared" si="22"/>
        <v>0</v>
      </c>
      <c r="ED37" s="349">
        <f t="shared" si="22"/>
        <v>0</v>
      </c>
    </row>
    <row r="38" spans="2:134">
      <c r="B38" s="301" t="s">
        <v>100</v>
      </c>
      <c r="C38" s="351"/>
      <c r="D38" s="351"/>
      <c r="E38" s="351">
        <f>SUBTOTAL(9,E31:E37)</f>
        <v>0</v>
      </c>
      <c r="F38" s="351">
        <f>SUBTOTAL(9,F31:F37)</f>
        <v>0</v>
      </c>
      <c r="G38" s="351">
        <f t="shared" ref="G38:BR38" si="23">SUBTOTAL(9,G31:G37)</f>
        <v>0</v>
      </c>
      <c r="H38" s="351">
        <f t="shared" si="23"/>
        <v>-67328.411346203706</v>
      </c>
      <c r="I38" s="351">
        <f t="shared" si="23"/>
        <v>-10669.409045240447</v>
      </c>
      <c r="J38" s="351">
        <f t="shared" si="23"/>
        <v>8262.7854421008215</v>
      </c>
      <c r="K38" s="351">
        <f t="shared" si="23"/>
        <v>-1681.8466352565804</v>
      </c>
      <c r="L38" s="351">
        <f t="shared" si="23"/>
        <v>-17131.82850085423</v>
      </c>
      <c r="M38" s="351">
        <f t="shared" si="23"/>
        <v>6110.0945455975889</v>
      </c>
      <c r="N38" s="351">
        <f t="shared" si="23"/>
        <v>-6934.5363515599638</v>
      </c>
      <c r="O38" s="351">
        <f t="shared" si="23"/>
        <v>-3952.4223588281748</v>
      </c>
      <c r="P38" s="352">
        <f t="shared" si="23"/>
        <v>-7407.6649635059457</v>
      </c>
      <c r="Q38" s="351">
        <f t="shared" si="23"/>
        <v>-27809.799678409079</v>
      </c>
      <c r="R38" s="351">
        <f t="shared" si="23"/>
        <v>-24964.707541639327</v>
      </c>
      <c r="S38" s="351">
        <f t="shared" si="23"/>
        <v>9208.4061691039096</v>
      </c>
      <c r="T38" s="351">
        <f t="shared" si="23"/>
        <v>-10845.904747520715</v>
      </c>
      <c r="U38" s="351">
        <f t="shared" si="23"/>
        <v>-16387.999922248946</v>
      </c>
      <c r="V38" s="351">
        <f t="shared" si="23"/>
        <v>12891.185009044448</v>
      </c>
      <c r="W38" s="351">
        <f t="shared" si="23"/>
        <v>-17155.715281266268</v>
      </c>
      <c r="X38" s="351">
        <f t="shared" si="23"/>
        <v>-12713.904350044504</v>
      </c>
      <c r="Y38" s="351">
        <f t="shared" si="23"/>
        <v>6672.0543748854025</v>
      </c>
      <c r="Z38" s="351">
        <f t="shared" si="23"/>
        <v>-18461.287199456507</v>
      </c>
      <c r="AA38" s="351">
        <f t="shared" si="23"/>
        <v>-9058.7777984395743</v>
      </c>
      <c r="AB38" s="352">
        <f t="shared" si="23"/>
        <v>-9513.7433480332747</v>
      </c>
      <c r="AC38" s="351">
        <f t="shared" si="23"/>
        <v>58458.819328388308</v>
      </c>
      <c r="AD38" s="351">
        <f t="shared" si="23"/>
        <v>33418.008163715218</v>
      </c>
      <c r="AE38" s="351">
        <f t="shared" si="23"/>
        <v>-9254.3406001319781</v>
      </c>
      <c r="AF38" s="351">
        <f t="shared" si="23"/>
        <v>-9313.1751586332975</v>
      </c>
      <c r="AG38" s="351">
        <f t="shared" si="23"/>
        <v>-9372.5980627196295</v>
      </c>
      <c r="AH38" s="351">
        <f t="shared" si="23"/>
        <v>-9432.6151958468254</v>
      </c>
      <c r="AI38" s="351">
        <f t="shared" si="23"/>
        <v>-9493.2325003052938</v>
      </c>
      <c r="AJ38" s="351">
        <f t="shared" si="23"/>
        <v>-9554.4559778083494</v>
      </c>
      <c r="AK38" s="351">
        <f t="shared" si="23"/>
        <v>-9616.2916900864329</v>
      </c>
      <c r="AL38" s="351">
        <f t="shared" si="23"/>
        <v>-9678.745759487294</v>
      </c>
      <c r="AM38" s="351">
        <f t="shared" si="23"/>
        <v>-9741.8243695821729</v>
      </c>
      <c r="AN38" s="352">
        <f t="shared" si="23"/>
        <v>-9805.5337657779928</v>
      </c>
      <c r="AO38" s="351">
        <f t="shared" si="23"/>
        <v>-7849.9106619357672</v>
      </c>
      <c r="AP38" s="351">
        <f t="shared" si="23"/>
        <v>-9989.1525185551254</v>
      </c>
      <c r="AQ38" s="351">
        <f t="shared" si="23"/>
        <v>-10089.044043740676</v>
      </c>
      <c r="AR38" s="351">
        <f t="shared" si="23"/>
        <v>-10189.934484178084</v>
      </c>
      <c r="AS38" s="351">
        <f t="shared" si="23"/>
        <v>-10291.833829019863</v>
      </c>
      <c r="AT38" s="351">
        <f t="shared" si="23"/>
        <v>-10394.752167310064</v>
      </c>
      <c r="AU38" s="351">
        <f t="shared" si="23"/>
        <v>-10498.699688983161</v>
      </c>
      <c r="AV38" s="351">
        <f t="shared" si="23"/>
        <v>-10603.686685872997</v>
      </c>
      <c r="AW38" s="351">
        <f t="shared" si="23"/>
        <v>-10709.723552731724</v>
      </c>
      <c r="AX38" s="351">
        <f t="shared" si="23"/>
        <v>-10816.820788259043</v>
      </c>
      <c r="AY38" s="351">
        <f t="shared" si="23"/>
        <v>-10924.988996141634</v>
      </c>
      <c r="AZ38" s="352">
        <f t="shared" si="23"/>
        <v>-11034.23888610305</v>
      </c>
      <c r="BA38" s="351">
        <f t="shared" si="23"/>
        <v>-11144.581274964081</v>
      </c>
      <c r="BB38" s="351">
        <f t="shared" si="23"/>
        <v>-11256.027087713719</v>
      </c>
      <c r="BC38" s="351">
        <f t="shared" si="23"/>
        <v>-11368.587358590859</v>
      </c>
      <c r="BD38" s="351">
        <f t="shared" si="23"/>
        <v>-11482.273232176769</v>
      </c>
      <c r="BE38" s="351">
        <f t="shared" si="23"/>
        <v>-11597.095964498532</v>
      </c>
      <c r="BF38" s="351">
        <f t="shared" si="23"/>
        <v>-11713.066924143519</v>
      </c>
      <c r="BG38" s="351">
        <f t="shared" si="23"/>
        <v>-11830.197593384954</v>
      </c>
      <c r="BH38" s="351">
        <f t="shared" si="23"/>
        <v>-11948.499569318807</v>
      </c>
      <c r="BI38" s="351">
        <f t="shared" si="23"/>
        <v>-12067.984565011993</v>
      </c>
      <c r="BJ38" s="351">
        <f t="shared" si="23"/>
        <v>-12188.664410662112</v>
      </c>
      <c r="BK38" s="351">
        <f t="shared" si="23"/>
        <v>-12310.551054768734</v>
      </c>
      <c r="BL38" s="352">
        <f t="shared" si="23"/>
        <v>-12433.656565316422</v>
      </c>
      <c r="BM38" s="351">
        <f t="shared" si="23"/>
        <v>-12557.993130969582</v>
      </c>
      <c r="BN38" s="351">
        <f t="shared" si="23"/>
        <v>-12683.57306227928</v>
      </c>
      <c r="BO38" s="351">
        <f t="shared" si="23"/>
        <v>-12810.408792902072</v>
      </c>
      <c r="BP38" s="351">
        <f t="shared" si="23"/>
        <v>-12938.512880831095</v>
      </c>
      <c r="BQ38" s="351">
        <f t="shared" si="23"/>
        <v>-13067.898009639404</v>
      </c>
      <c r="BR38" s="351">
        <f t="shared" si="23"/>
        <v>-13198.5769897358</v>
      </c>
      <c r="BS38" s="351">
        <f t="shared" ref="BS38:DT38" si="24">SUBTOTAL(9,BS31:BS37)</f>
        <v>-13330.562759633158</v>
      </c>
      <c r="BT38" s="351">
        <f t="shared" si="24"/>
        <v>-13463.86838722949</v>
      </c>
      <c r="BU38" s="351">
        <f t="shared" si="24"/>
        <v>-13598.507071101787</v>
      </c>
      <c r="BV38" s="351">
        <f t="shared" si="24"/>
        <v>-13734.4921418128</v>
      </c>
      <c r="BW38" s="351">
        <f t="shared" si="24"/>
        <v>-13871.837063230931</v>
      </c>
      <c r="BX38" s="352">
        <f t="shared" si="24"/>
        <v>-14010.555433863239</v>
      </c>
      <c r="BY38" s="351">
        <f t="shared" si="24"/>
        <v>-14150.660988201871</v>
      </c>
      <c r="BZ38" s="351">
        <f t="shared" si="24"/>
        <v>-14292.167598083892</v>
      </c>
      <c r="CA38" s="351">
        <f t="shared" si="24"/>
        <v>-14435.089274064729</v>
      </c>
      <c r="CB38" s="351">
        <f t="shared" si="24"/>
        <v>-14579.440166805376</v>
      </c>
      <c r="CC38" s="351">
        <f t="shared" si="24"/>
        <v>-14725.234568473432</v>
      </c>
      <c r="CD38" s="351">
        <f t="shared" si="24"/>
        <v>-14872.486914158166</v>
      </c>
      <c r="CE38" s="351">
        <f t="shared" si="24"/>
        <v>-15021.211783299746</v>
      </c>
      <c r="CF38" s="351">
        <f t="shared" si="24"/>
        <v>-15171.423901132745</v>
      </c>
      <c r="CG38" s="351">
        <f t="shared" si="24"/>
        <v>-15323.13814014407</v>
      </c>
      <c r="CH38" s="351">
        <f t="shared" si="24"/>
        <v>-15476.369521545512</v>
      </c>
      <c r="CI38" s="351">
        <f t="shared" si="24"/>
        <v>-15631.133216760965</v>
      </c>
      <c r="CJ38" s="352">
        <f t="shared" si="24"/>
        <v>-15787.444548928575</v>
      </c>
      <c r="CK38" s="351">
        <f t="shared" si="24"/>
        <v>-15945.318994417863</v>
      </c>
      <c r="CL38" s="351">
        <f t="shared" si="24"/>
        <v>-16104.772184362042</v>
      </c>
      <c r="CM38" s="351">
        <f t="shared" si="24"/>
        <v>-16265.819906205659</v>
      </c>
      <c r="CN38" s="351">
        <f t="shared" si="24"/>
        <v>-16428.478105267717</v>
      </c>
      <c r="CO38" s="351">
        <f t="shared" si="24"/>
        <v>-16592.762886320394</v>
      </c>
      <c r="CP38" s="351">
        <f t="shared" si="24"/>
        <v>-16758.6905151836</v>
      </c>
      <c r="CQ38" s="351">
        <f t="shared" si="24"/>
        <v>-16926.277420335435</v>
      </c>
      <c r="CR38" s="351">
        <f t="shared" si="24"/>
        <v>-17095.540194538789</v>
      </c>
      <c r="CS38" s="351">
        <f t="shared" si="24"/>
        <v>-17266.495596484179</v>
      </c>
      <c r="CT38" s="351">
        <f t="shared" si="24"/>
        <v>-17439.160552449019</v>
      </c>
      <c r="CU38" s="351">
        <f t="shared" si="24"/>
        <v>-17613.552157973507</v>
      </c>
      <c r="CV38" s="352">
        <f t="shared" si="24"/>
        <v>-17789.687679553244</v>
      </c>
      <c r="CW38" s="351">
        <f t="shared" si="24"/>
        <v>-17967.584556348778</v>
      </c>
      <c r="CX38" s="351">
        <f t="shared" si="24"/>
        <v>-18147.260401912263</v>
      </c>
      <c r="CY38" s="351">
        <f t="shared" si="24"/>
        <v>-18328.733005931386</v>
      </c>
      <c r="CZ38" s="351">
        <f t="shared" si="24"/>
        <v>-18512.020335990703</v>
      </c>
      <c r="DA38" s="351">
        <f t="shared" si="24"/>
        <v>-18697.14053935061</v>
      </c>
      <c r="DB38" s="351">
        <f t="shared" si="24"/>
        <v>-18884.111944744116</v>
      </c>
      <c r="DC38" s="351">
        <f t="shared" si="24"/>
        <v>-19072.953064191555</v>
      </c>
      <c r="DD38" s="351">
        <f t="shared" si="24"/>
        <v>-19263.682594833474</v>
      </c>
      <c r="DE38" s="351">
        <f t="shared" si="24"/>
        <v>-19456.319420781805</v>
      </c>
      <c r="DF38" s="351">
        <f t="shared" si="24"/>
        <v>-19650.882614989627</v>
      </c>
      <c r="DG38" s="351">
        <f t="shared" si="24"/>
        <v>-19847.39144113952</v>
      </c>
      <c r="DH38" s="352">
        <f t="shared" si="24"/>
        <v>-20045.865355550915</v>
      </c>
      <c r="DI38" s="351">
        <f t="shared" si="24"/>
        <v>-20246.324009106422</v>
      </c>
      <c r="DJ38" s="351">
        <f t="shared" si="24"/>
        <v>-20448.787249197489</v>
      </c>
      <c r="DK38" s="351">
        <f t="shared" si="24"/>
        <v>-20653.275121689465</v>
      </c>
      <c r="DL38" s="351">
        <f t="shared" si="24"/>
        <v>-20859.80787290636</v>
      </c>
      <c r="DM38" s="351">
        <f t="shared" si="24"/>
        <v>-21068.405951635425</v>
      </c>
      <c r="DN38" s="351">
        <f t="shared" si="24"/>
        <v>-21279.090011151777</v>
      </c>
      <c r="DO38" s="351">
        <f t="shared" si="24"/>
        <v>-21491.880911263295</v>
      </c>
      <c r="DP38" s="351">
        <f t="shared" si="24"/>
        <v>-21706.799720375926</v>
      </c>
      <c r="DQ38" s="351">
        <f t="shared" si="24"/>
        <v>-21923.867717579684</v>
      </c>
      <c r="DR38" s="351">
        <f t="shared" si="24"/>
        <v>-22143.106394755483</v>
      </c>
      <c r="DS38" s="351">
        <f t="shared" si="24"/>
        <v>-22364.537458703042</v>
      </c>
      <c r="DT38" s="353">
        <f t="shared" si="24"/>
        <v>-22588.18283329007</v>
      </c>
      <c r="DU38" s="354">
        <f t="shared" si="22"/>
        <v>-100733.23921375062</v>
      </c>
      <c r="DV38" s="354">
        <f t="shared" si="22"/>
        <v>-118140.19431402443</v>
      </c>
      <c r="DW38" s="354">
        <f t="shared" si="22"/>
        <v>-3385.9855882757365</v>
      </c>
      <c r="DX38" s="354">
        <f t="shared" si="22"/>
        <v>-123392.78630283117</v>
      </c>
      <c r="DY38" s="354">
        <f t="shared" si="22"/>
        <v>-141341.1856005505</v>
      </c>
      <c r="DZ38" s="354">
        <f t="shared" si="22"/>
        <v>-159266.78572322865</v>
      </c>
      <c r="EA38" s="354">
        <f t="shared" si="22"/>
        <v>-179465.80062159908</v>
      </c>
      <c r="EB38" s="354">
        <f t="shared" si="22"/>
        <v>-202226.55619309144</v>
      </c>
      <c r="EC38" s="354">
        <f t="shared" si="22"/>
        <v>-227873.94527576474</v>
      </c>
      <c r="ED38" s="355">
        <f t="shared" si="22"/>
        <v>-256774.06525165439</v>
      </c>
    </row>
    <row r="39" spans="2:134">
      <c r="B39" s="275" t="s">
        <v>113</v>
      </c>
      <c r="C39" s="345"/>
      <c r="D39" s="345"/>
      <c r="E39" s="345"/>
      <c r="F39" s="345"/>
      <c r="G39" s="345"/>
      <c r="H39" s="345"/>
      <c r="I39" s="345"/>
      <c r="J39" s="345"/>
      <c r="K39" s="345"/>
      <c r="L39" s="345"/>
      <c r="M39" s="345"/>
      <c r="N39" s="345"/>
      <c r="O39" s="345"/>
      <c r="P39" s="346"/>
      <c r="Q39" s="345"/>
      <c r="R39" s="345"/>
      <c r="S39" s="345"/>
      <c r="T39" s="345"/>
      <c r="U39" s="345"/>
      <c r="V39" s="345"/>
      <c r="W39" s="345"/>
      <c r="X39" s="345"/>
      <c r="Y39" s="345"/>
      <c r="Z39" s="345"/>
      <c r="AA39" s="345"/>
      <c r="AB39" s="346"/>
      <c r="AC39" s="345"/>
      <c r="AD39" s="345"/>
      <c r="AE39" s="345"/>
      <c r="AF39" s="345"/>
      <c r="AG39" s="345"/>
      <c r="AH39" s="345"/>
      <c r="AI39" s="345"/>
      <c r="AJ39" s="345"/>
      <c r="AK39" s="345"/>
      <c r="AL39" s="345"/>
      <c r="AM39" s="345"/>
      <c r="AN39" s="346"/>
      <c r="AO39" s="345"/>
      <c r="AP39" s="345"/>
      <c r="AQ39" s="345"/>
      <c r="AR39" s="345"/>
      <c r="AS39" s="345"/>
      <c r="AT39" s="345"/>
      <c r="AU39" s="345"/>
      <c r="AV39" s="345"/>
      <c r="AW39" s="345"/>
      <c r="AX39" s="345"/>
      <c r="AY39" s="345"/>
      <c r="AZ39" s="346"/>
      <c r="BA39" s="345"/>
      <c r="BB39" s="345"/>
      <c r="BC39" s="345"/>
      <c r="BD39" s="345"/>
      <c r="BE39" s="345"/>
      <c r="BF39" s="345"/>
      <c r="BG39" s="345"/>
      <c r="BH39" s="345"/>
      <c r="BI39" s="345"/>
      <c r="BJ39" s="345"/>
      <c r="BK39" s="345"/>
      <c r="BL39" s="346"/>
      <c r="BM39" s="345"/>
      <c r="BN39" s="345"/>
      <c r="BO39" s="345"/>
      <c r="BP39" s="345"/>
      <c r="BQ39" s="345"/>
      <c r="BR39" s="345"/>
      <c r="BS39" s="345"/>
      <c r="BT39" s="345"/>
      <c r="BU39" s="345"/>
      <c r="BV39" s="345"/>
      <c r="BW39" s="345"/>
      <c r="BX39" s="346"/>
      <c r="BY39" s="345"/>
      <c r="BZ39" s="345"/>
      <c r="CA39" s="345"/>
      <c r="CB39" s="345"/>
      <c r="CC39" s="345"/>
      <c r="CD39" s="345"/>
      <c r="CE39" s="345"/>
      <c r="CF39" s="345"/>
      <c r="CG39" s="345"/>
      <c r="CH39" s="345"/>
      <c r="CI39" s="345"/>
      <c r="CJ39" s="346"/>
      <c r="CK39" s="345"/>
      <c r="CL39" s="345"/>
      <c r="CM39" s="345"/>
      <c r="CN39" s="345"/>
      <c r="CO39" s="345"/>
      <c r="CP39" s="345"/>
      <c r="CQ39" s="345"/>
      <c r="CR39" s="345"/>
      <c r="CS39" s="345"/>
      <c r="CT39" s="345"/>
      <c r="CU39" s="345"/>
      <c r="CV39" s="346"/>
      <c r="CW39" s="345"/>
      <c r="CX39" s="345"/>
      <c r="CY39" s="345"/>
      <c r="CZ39" s="345"/>
      <c r="DA39" s="345"/>
      <c r="DB39" s="345"/>
      <c r="DC39" s="345"/>
      <c r="DD39" s="345"/>
      <c r="DE39" s="345"/>
      <c r="DF39" s="345"/>
      <c r="DG39" s="345"/>
      <c r="DH39" s="346"/>
      <c r="DI39" s="345"/>
      <c r="DJ39" s="345"/>
      <c r="DK39" s="345"/>
      <c r="DL39" s="345"/>
      <c r="DM39" s="345"/>
      <c r="DN39" s="345"/>
      <c r="DO39" s="345"/>
      <c r="DP39" s="345"/>
      <c r="DQ39" s="345"/>
      <c r="DR39" s="345"/>
      <c r="DS39" s="345"/>
      <c r="DT39" s="347"/>
      <c r="DU39" s="348"/>
      <c r="DV39" s="348"/>
      <c r="DW39" s="348"/>
      <c r="DX39" s="348"/>
      <c r="DY39" s="348"/>
      <c r="DZ39" s="348"/>
      <c r="EA39" s="348"/>
      <c r="EB39" s="348"/>
      <c r="EC39" s="348"/>
      <c r="ED39" s="349"/>
    </row>
    <row r="40" spans="2:134">
      <c r="B40" s="281" t="s">
        <v>114</v>
      </c>
      <c r="C40" s="345"/>
      <c r="D40" s="345"/>
      <c r="E40" s="345">
        <f>-SUM(PF_BS_1_wout_Grant!E37:E39)</f>
        <v>0</v>
      </c>
      <c r="F40" s="345">
        <f>-SUM(PF_BS_1_wout_Grant!F37:F39)+SUM(PF_BS_1_wout_Grant!E37:E39)</f>
        <v>0</v>
      </c>
      <c r="G40" s="345">
        <f>-SUM(PF_BS_1_wout_Grant!G37:G39)+SUM(PF_BS_1_wout_Grant!F37:F39)</f>
        <v>0</v>
      </c>
      <c r="H40" s="345">
        <f>-SUM(PF_BS_1_wout_Grant!H37:H39)+SUM(PF_BS_1_wout_Grant!G37:G39)</f>
        <v>-29042.238827312256</v>
      </c>
      <c r="I40" s="345">
        <f>-SUM(PF_BS_1_wout_Grant!I37:I39)+SUM(PF_BS_1_wout_Grant!H37:H39)</f>
        <v>-32364.463421690198</v>
      </c>
      <c r="J40" s="345">
        <f>-SUM(PF_BS_1_wout_Grant!J37:J39)+SUM(PF_BS_1_wout_Grant!I37:I39)</f>
        <v>-29042.238827312263</v>
      </c>
      <c r="K40" s="345">
        <f>-SUM(PF_BS_1_wout_Grant!K37:K39)+SUM(PF_BS_1_wout_Grant!J37:J39)</f>
        <v>-29042.238827312249</v>
      </c>
      <c r="L40" s="345">
        <f>-SUM(PF_BS_1_wout_Grant!L37:L39)+SUM(PF_BS_1_wout_Grant!K37:K39)</f>
        <v>-29612.672221690184</v>
      </c>
      <c r="M40" s="345">
        <f>-SUM(PF_BS_1_wout_Grant!M37:M39)+SUM(PF_BS_1_wout_Grant!L37:L39)</f>
        <v>-26290.447627312271</v>
      </c>
      <c r="N40" s="345">
        <f>-SUM(PF_BS_1_wout_Grant!N37:N39)+SUM(PF_BS_1_wout_Grant!M37:M39)</f>
        <v>-27397.855825438222</v>
      </c>
      <c r="O40" s="345">
        <f>-SUM(PF_BS_1_wout_Grant!O37:O39)+SUM(PF_BS_1_wout_Grant!N37:N39)</f>
        <v>-27397.855825438251</v>
      </c>
      <c r="P40" s="346">
        <f>-SUM(PF_BS_1_wout_Grant!P37:P39)+SUM(PF_BS_1_wout_Grant!O37:O39)</f>
        <v>-28505.264023564203</v>
      </c>
      <c r="Q40" s="345">
        <f>-SUM(PF_BS_1_wout_Grant!Q37:Q39)+SUM(PF_BS_1_wout_Grant!P37:P39)</f>
        <v>-36592.167320543027</v>
      </c>
      <c r="R40" s="345">
        <f>-SUM(PF_BS_1_wout_Grant!R37:R39)+SUM(PF_BS_1_wout_Grant!Q37:Q39)</f>
        <v>-43406.987001318252</v>
      </c>
      <c r="S40" s="345">
        <f>-SUM(PF_BS_1_wout_Grant!S37:S39)+SUM(PF_BS_1_wout_Grant!R37:R39)</f>
        <v>-38295.87224073679</v>
      </c>
      <c r="T40" s="345">
        <f>-SUM(PF_BS_1_wout_Grant!T37:T39)+SUM(PF_BS_1_wout_Grant!S37:S39)</f>
        <v>-40194.577160930552</v>
      </c>
      <c r="U40" s="345">
        <f>-SUM(PF_BS_1_wout_Grant!U37:U39)+SUM(PF_BS_1_wout_Grant!T37:T39)</f>
        <v>-43601.987001318194</v>
      </c>
      <c r="V40" s="345">
        <f>-SUM(PF_BS_1_wout_Grant!V37:V39)+SUM(PF_BS_1_wout_Grant!U37:U39)</f>
        <v>-36787.167320543027</v>
      </c>
      <c r="W40" s="345">
        <f>-SUM(PF_BS_1_wout_Grant!W37:W39)+SUM(PF_BS_1_wout_Grant!V37:V39)</f>
        <v>-40194.577160930552</v>
      </c>
      <c r="X40" s="345">
        <f>-SUM(PF_BS_1_wout_Grant!X37:X39)+SUM(PF_BS_1_wout_Grant!W37:W39)</f>
        <v>-41898.282081124489</v>
      </c>
      <c r="Y40" s="345">
        <f>-SUM(PF_BS_1_wout_Grant!Y37:Y39)+SUM(PF_BS_1_wout_Grant!X37:X39)</f>
        <v>-36787.167320542969</v>
      </c>
      <c r="Z40" s="345">
        <f>-SUM(PF_BS_1_wout_Grant!Z37:Z39)+SUM(PF_BS_1_wout_Grant!Y37:Y39)</f>
        <v>-40194.577160930494</v>
      </c>
      <c r="AA40" s="345">
        <f>-SUM(PF_BS_1_wout_Grant!AA37:AA39)+SUM(PF_BS_1_wout_Grant!Z37:Z39)</f>
        <v>-40194.57716093061</v>
      </c>
      <c r="AB40" s="346">
        <f>-SUM(PF_BS_1_wout_Grant!AB37:AB39)+SUM(PF_BS_1_wout_Grant!AA37:AA39)</f>
        <v>-40194.577160930727</v>
      </c>
      <c r="AC40" s="345">
        <f>-SUM(PF_BS_1_wout_Grant!AC37:AC39)+SUM(PF_BS_1_wout_Grant!AB37:AB39)</f>
        <v>-15333.362809676211</v>
      </c>
      <c r="AD40" s="345">
        <f>-SUM(PF_BS_1_wout_Grant!AD37:AD39)+SUM(PF_BS_1_wout_Grant!AC37:AC39)</f>
        <v>-596.3152499999851</v>
      </c>
      <c r="AE40" s="345">
        <f>-SUM(PF_BS_1_wout_Grant!AE37:AE39)+SUM(PF_BS_1_wout_Grant!AD37:AD39)</f>
        <v>-596.3152499999851</v>
      </c>
      <c r="AF40" s="345">
        <f>-SUM(PF_BS_1_wout_Grant!AF37:AF39)+SUM(PF_BS_1_wout_Grant!AE37:AE39)</f>
        <v>-596.3152499999851</v>
      </c>
      <c r="AG40" s="345">
        <f>-SUM(PF_BS_1_wout_Grant!AG37:AG39)+SUM(PF_BS_1_wout_Grant!AF37:AF39)</f>
        <v>-596.3152499999851</v>
      </c>
      <c r="AH40" s="345">
        <f>-SUM(PF_BS_1_wout_Grant!AH37:AH39)+SUM(PF_BS_1_wout_Grant!AG37:AG39)</f>
        <v>-596.3152499999851</v>
      </c>
      <c r="AI40" s="345">
        <f>-SUM(PF_BS_1_wout_Grant!AI37:AI39)+SUM(PF_BS_1_wout_Grant!AH37:AH39)</f>
        <v>-596.3152499999851</v>
      </c>
      <c r="AJ40" s="345">
        <f>-SUM(PF_BS_1_wout_Grant!AJ37:AJ39)+SUM(PF_BS_1_wout_Grant!AI37:AI39)</f>
        <v>-596.31525000010151</v>
      </c>
      <c r="AK40" s="345">
        <f>-SUM(PF_BS_1_wout_Grant!AK37:AK39)+SUM(PF_BS_1_wout_Grant!AJ37:AJ39)</f>
        <v>-596.3152499999851</v>
      </c>
      <c r="AL40" s="345">
        <f>-SUM(PF_BS_1_wout_Grant!AL37:AL39)+SUM(PF_BS_1_wout_Grant!AK37:AK39)</f>
        <v>-596.3152499999851</v>
      </c>
      <c r="AM40" s="345">
        <f>-SUM(PF_BS_1_wout_Grant!AM37:AM39)+SUM(PF_BS_1_wout_Grant!AL37:AL39)</f>
        <v>-596.3152499999851</v>
      </c>
      <c r="AN40" s="346">
        <f>-SUM(PF_BS_1_wout_Grant!AN37:AN39)+SUM(PF_BS_1_wout_Grant!AM37:AM39)</f>
        <v>-596.3152499999851</v>
      </c>
      <c r="AO40" s="345">
        <f>-SUM(PF_BS_1_wout_Grant!AO37:AO39)+SUM(PF_BS_1_wout_Grant!AN37:AN39)</f>
        <v>0</v>
      </c>
      <c r="AP40" s="345">
        <f>-SUM(PF_BS_1_wout_Grant!AP37:AP39)+SUM(PF_BS_1_wout_Grant!AO37:AO39)</f>
        <v>0</v>
      </c>
      <c r="AQ40" s="345">
        <f>-SUM(PF_BS_1_wout_Grant!AQ37:AQ39)+SUM(PF_BS_1_wout_Grant!AP37:AP39)</f>
        <v>0</v>
      </c>
      <c r="AR40" s="345">
        <f>-SUM(PF_BS_1_wout_Grant!AR37:AR39)+SUM(PF_BS_1_wout_Grant!AQ37:AQ39)</f>
        <v>0</v>
      </c>
      <c r="AS40" s="345">
        <f>-SUM(PF_BS_1_wout_Grant!AS37:AS39)+SUM(PF_BS_1_wout_Grant!AR37:AR39)</f>
        <v>0</v>
      </c>
      <c r="AT40" s="345">
        <f>-SUM(PF_BS_1_wout_Grant!AT37:AT39)+SUM(PF_BS_1_wout_Grant!AS37:AS39)</f>
        <v>0</v>
      </c>
      <c r="AU40" s="345">
        <f>-SUM(PF_BS_1_wout_Grant!AU37:AU39)+SUM(PF_BS_1_wout_Grant!AT37:AT39)</f>
        <v>0</v>
      </c>
      <c r="AV40" s="345">
        <f>-SUM(PF_BS_1_wout_Grant!AV37:AV39)+SUM(PF_BS_1_wout_Grant!AU37:AU39)</f>
        <v>0</v>
      </c>
      <c r="AW40" s="345">
        <f>-SUM(PF_BS_1_wout_Grant!AW37:AW39)+SUM(PF_BS_1_wout_Grant!AV37:AV39)</f>
        <v>0</v>
      </c>
      <c r="AX40" s="345">
        <f>-SUM(PF_BS_1_wout_Grant!AX37:AX39)+SUM(PF_BS_1_wout_Grant!AW37:AW39)</f>
        <v>0</v>
      </c>
      <c r="AY40" s="345">
        <f>-SUM(PF_BS_1_wout_Grant!AY37:AY39)+SUM(PF_BS_1_wout_Grant!AX37:AX39)</f>
        <v>0</v>
      </c>
      <c r="AZ40" s="346">
        <f>-SUM(PF_BS_1_wout_Grant!AZ37:AZ39)+SUM(PF_BS_1_wout_Grant!AY37:AY39)</f>
        <v>0</v>
      </c>
      <c r="BA40" s="345">
        <f>-SUM(PF_BS_1_wout_Grant!BA37:BA39)+SUM(PF_BS_1_wout_Grant!AZ37:AZ39)</f>
        <v>0</v>
      </c>
      <c r="BB40" s="345">
        <f>-SUM(PF_BS_1_wout_Grant!BB37:BB39)+SUM(PF_BS_1_wout_Grant!BA37:BA39)</f>
        <v>0</v>
      </c>
      <c r="BC40" s="345">
        <f>-SUM(PF_BS_1_wout_Grant!BC37:BC39)+SUM(PF_BS_1_wout_Grant!BB37:BB39)</f>
        <v>0</v>
      </c>
      <c r="BD40" s="345">
        <f>-SUM(PF_BS_1_wout_Grant!BD37:BD39)+SUM(PF_BS_1_wout_Grant!BC37:BC39)</f>
        <v>0</v>
      </c>
      <c r="BE40" s="345">
        <f>-SUM(PF_BS_1_wout_Grant!BE37:BE39)+SUM(PF_BS_1_wout_Grant!BD37:BD39)</f>
        <v>0</v>
      </c>
      <c r="BF40" s="345">
        <f>-SUM(PF_BS_1_wout_Grant!BF37:BF39)+SUM(PF_BS_1_wout_Grant!BE37:BE39)</f>
        <v>0</v>
      </c>
      <c r="BG40" s="345">
        <f>-SUM(PF_BS_1_wout_Grant!BG37:BG39)+SUM(PF_BS_1_wout_Grant!BF37:BF39)</f>
        <v>0</v>
      </c>
      <c r="BH40" s="345">
        <f>-SUM(PF_BS_1_wout_Grant!BH37:BH39)+SUM(PF_BS_1_wout_Grant!BG37:BG39)</f>
        <v>0</v>
      </c>
      <c r="BI40" s="345">
        <f>-SUM(PF_BS_1_wout_Grant!BI37:BI39)+SUM(PF_BS_1_wout_Grant!BH37:BH39)</f>
        <v>0</v>
      </c>
      <c r="BJ40" s="345">
        <f>-SUM(PF_BS_1_wout_Grant!BJ37:BJ39)+SUM(PF_BS_1_wout_Grant!BI37:BI39)</f>
        <v>0</v>
      </c>
      <c r="BK40" s="345">
        <f>-SUM(PF_BS_1_wout_Grant!BK37:BK39)+SUM(PF_BS_1_wout_Grant!BJ37:BJ39)</f>
        <v>0</v>
      </c>
      <c r="BL40" s="346">
        <f>-SUM(PF_BS_1_wout_Grant!BL37:BL39)+SUM(PF_BS_1_wout_Grant!BK37:BK39)</f>
        <v>0</v>
      </c>
      <c r="BM40" s="345">
        <f>-SUM(PF_BS_1_wout_Grant!BM37:BM39)+SUM(PF_BS_1_wout_Grant!BL37:BL39)</f>
        <v>0</v>
      </c>
      <c r="BN40" s="345">
        <f>-SUM(PF_BS_1_wout_Grant!BN37:BN39)+SUM(PF_BS_1_wout_Grant!BM37:BM39)</f>
        <v>0</v>
      </c>
      <c r="BO40" s="345">
        <f>-SUM(PF_BS_1_wout_Grant!BO37:BO39)+SUM(PF_BS_1_wout_Grant!BN37:BN39)</f>
        <v>0</v>
      </c>
      <c r="BP40" s="345">
        <f>-SUM(PF_BS_1_wout_Grant!BP37:BP39)+SUM(PF_BS_1_wout_Grant!BO37:BO39)</f>
        <v>0</v>
      </c>
      <c r="BQ40" s="345">
        <f>-SUM(PF_BS_1_wout_Grant!BQ37:BQ39)+SUM(PF_BS_1_wout_Grant!BP37:BP39)</f>
        <v>0</v>
      </c>
      <c r="BR40" s="345">
        <f>-SUM(PF_BS_1_wout_Grant!BR37:BR39)+SUM(PF_BS_1_wout_Grant!BQ37:BQ39)</f>
        <v>0</v>
      </c>
      <c r="BS40" s="345">
        <f>-SUM(PF_BS_1_wout_Grant!BS37:BS39)+SUM(PF_BS_1_wout_Grant!BR37:BR39)</f>
        <v>0</v>
      </c>
      <c r="BT40" s="345">
        <f>-SUM(PF_BS_1_wout_Grant!BT37:BT39)+SUM(PF_BS_1_wout_Grant!BS37:BS39)</f>
        <v>0</v>
      </c>
      <c r="BU40" s="345">
        <f>-SUM(PF_BS_1_wout_Grant!BU37:BU39)+SUM(PF_BS_1_wout_Grant!BT37:BT39)</f>
        <v>0</v>
      </c>
      <c r="BV40" s="345">
        <f>-SUM(PF_BS_1_wout_Grant!BV37:BV39)+SUM(PF_BS_1_wout_Grant!BU37:BU39)</f>
        <v>0</v>
      </c>
      <c r="BW40" s="345">
        <f>-SUM(PF_BS_1_wout_Grant!BW37:BW39)+SUM(PF_BS_1_wout_Grant!BV37:BV39)</f>
        <v>0</v>
      </c>
      <c r="BX40" s="346">
        <f>-SUM(PF_BS_1_wout_Grant!BX37:BX39)+SUM(PF_BS_1_wout_Grant!BW37:BW39)</f>
        <v>0</v>
      </c>
      <c r="BY40" s="345">
        <f>-SUM(PF_BS_1_wout_Grant!BY37:BY39)+SUM(PF_BS_1_wout_Grant!BX37:BX39)</f>
        <v>0</v>
      </c>
      <c r="BZ40" s="345">
        <f>-SUM(PF_BS_1_wout_Grant!BZ37:BZ39)+SUM(PF_BS_1_wout_Grant!BY37:BY39)</f>
        <v>0</v>
      </c>
      <c r="CA40" s="345">
        <f>-SUM(PF_BS_1_wout_Grant!CA37:CA39)+SUM(PF_BS_1_wout_Grant!BZ37:BZ39)</f>
        <v>0</v>
      </c>
      <c r="CB40" s="345">
        <f>-SUM(PF_BS_1_wout_Grant!CB37:CB39)+SUM(PF_BS_1_wout_Grant!CA37:CA39)</f>
        <v>0</v>
      </c>
      <c r="CC40" s="345">
        <f>-SUM(PF_BS_1_wout_Grant!CC37:CC39)+SUM(PF_BS_1_wout_Grant!CB37:CB39)</f>
        <v>0</v>
      </c>
      <c r="CD40" s="345">
        <f>-SUM(PF_BS_1_wout_Grant!CD37:CD39)+SUM(PF_BS_1_wout_Grant!CC37:CC39)</f>
        <v>0</v>
      </c>
      <c r="CE40" s="345">
        <f>-SUM(PF_BS_1_wout_Grant!CE37:CE39)+SUM(PF_BS_1_wout_Grant!CD37:CD39)</f>
        <v>0</v>
      </c>
      <c r="CF40" s="345">
        <f>-SUM(PF_BS_1_wout_Grant!CF37:CF39)+SUM(PF_BS_1_wout_Grant!CE37:CE39)</f>
        <v>0</v>
      </c>
      <c r="CG40" s="345">
        <f>-SUM(PF_BS_1_wout_Grant!CG37:CG39)+SUM(PF_BS_1_wout_Grant!CF37:CF39)</f>
        <v>0</v>
      </c>
      <c r="CH40" s="345">
        <f>-SUM(PF_BS_1_wout_Grant!CH37:CH39)+SUM(PF_BS_1_wout_Grant!CG37:CG39)</f>
        <v>0</v>
      </c>
      <c r="CI40" s="345">
        <f>-SUM(PF_BS_1_wout_Grant!CI37:CI39)+SUM(PF_BS_1_wout_Grant!CH37:CH39)</f>
        <v>0</v>
      </c>
      <c r="CJ40" s="346">
        <f>-SUM(PF_BS_1_wout_Grant!CJ37:CJ39)+SUM(PF_BS_1_wout_Grant!CI37:CI39)</f>
        <v>0</v>
      </c>
      <c r="CK40" s="345">
        <f>-SUM(PF_BS_1_wout_Grant!CK37:CK39)+SUM(PF_BS_1_wout_Grant!CJ37:CJ39)</f>
        <v>0</v>
      </c>
      <c r="CL40" s="345">
        <f>-SUM(PF_BS_1_wout_Grant!CL37:CL39)+SUM(PF_BS_1_wout_Grant!CK37:CK39)</f>
        <v>0</v>
      </c>
      <c r="CM40" s="345">
        <f>-SUM(PF_BS_1_wout_Grant!CM37:CM39)+SUM(PF_BS_1_wout_Grant!CL37:CL39)</f>
        <v>0</v>
      </c>
      <c r="CN40" s="345">
        <f>-SUM(PF_BS_1_wout_Grant!CN37:CN39)+SUM(PF_BS_1_wout_Grant!CM37:CM39)</f>
        <v>0</v>
      </c>
      <c r="CO40" s="345">
        <f>-SUM(PF_BS_1_wout_Grant!CO37:CO39)+SUM(PF_BS_1_wout_Grant!CN37:CN39)</f>
        <v>0</v>
      </c>
      <c r="CP40" s="345">
        <f>-SUM(PF_BS_1_wout_Grant!CP37:CP39)+SUM(PF_BS_1_wout_Grant!CO37:CO39)</f>
        <v>0</v>
      </c>
      <c r="CQ40" s="345">
        <f>-SUM(PF_BS_1_wout_Grant!CQ37:CQ39)+SUM(PF_BS_1_wout_Grant!CP37:CP39)</f>
        <v>0</v>
      </c>
      <c r="CR40" s="345">
        <f>-SUM(PF_BS_1_wout_Grant!CR37:CR39)+SUM(PF_BS_1_wout_Grant!CQ37:CQ39)</f>
        <v>0</v>
      </c>
      <c r="CS40" s="345">
        <f>-SUM(PF_BS_1_wout_Grant!CS37:CS39)+SUM(PF_BS_1_wout_Grant!CR37:CR39)</f>
        <v>0</v>
      </c>
      <c r="CT40" s="345">
        <f>-SUM(PF_BS_1_wout_Grant!CT37:CT39)+SUM(PF_BS_1_wout_Grant!CS37:CS39)</f>
        <v>0</v>
      </c>
      <c r="CU40" s="345">
        <f>-SUM(PF_BS_1_wout_Grant!CU37:CU39)+SUM(PF_BS_1_wout_Grant!CT37:CT39)</f>
        <v>0</v>
      </c>
      <c r="CV40" s="346">
        <f>-SUM(PF_BS_1_wout_Grant!CV37:CV39)+SUM(PF_BS_1_wout_Grant!CU37:CU39)</f>
        <v>0</v>
      </c>
      <c r="CW40" s="345">
        <f>-SUM(PF_BS_1_wout_Grant!CW37:CW39)+SUM(PF_BS_1_wout_Grant!CV37:CV39)</f>
        <v>0</v>
      </c>
      <c r="CX40" s="345">
        <f>-SUM(PF_BS_1_wout_Grant!CX37:CX39)+SUM(PF_BS_1_wout_Grant!CW37:CW39)</f>
        <v>0</v>
      </c>
      <c r="CY40" s="345">
        <f>-SUM(PF_BS_1_wout_Grant!CY37:CY39)+SUM(PF_BS_1_wout_Grant!CX37:CX39)</f>
        <v>0</v>
      </c>
      <c r="CZ40" s="345">
        <f>-SUM(PF_BS_1_wout_Grant!CZ37:CZ39)+SUM(PF_BS_1_wout_Grant!CY37:CY39)</f>
        <v>0</v>
      </c>
      <c r="DA40" s="345">
        <f>-SUM(PF_BS_1_wout_Grant!DA37:DA39)+SUM(PF_BS_1_wout_Grant!CZ37:CZ39)</f>
        <v>0</v>
      </c>
      <c r="DB40" s="345">
        <f>-SUM(PF_BS_1_wout_Grant!DB37:DB39)+SUM(PF_BS_1_wout_Grant!DA37:DA39)</f>
        <v>0</v>
      </c>
      <c r="DC40" s="345">
        <f>-SUM(PF_BS_1_wout_Grant!DC37:DC39)+SUM(PF_BS_1_wout_Grant!DB37:DB39)</f>
        <v>0</v>
      </c>
      <c r="DD40" s="345">
        <f>-SUM(PF_BS_1_wout_Grant!DD37:DD39)+SUM(PF_BS_1_wout_Grant!DC37:DC39)</f>
        <v>0</v>
      </c>
      <c r="DE40" s="345">
        <f>-SUM(PF_BS_1_wout_Grant!DE37:DE39)+SUM(PF_BS_1_wout_Grant!DD37:DD39)</f>
        <v>0</v>
      </c>
      <c r="DF40" s="345">
        <f>-SUM(PF_BS_1_wout_Grant!DF37:DF39)+SUM(PF_BS_1_wout_Grant!DE37:DE39)</f>
        <v>0</v>
      </c>
      <c r="DG40" s="345">
        <f>-SUM(PF_BS_1_wout_Grant!DG37:DG39)+SUM(PF_BS_1_wout_Grant!DF37:DF39)</f>
        <v>0</v>
      </c>
      <c r="DH40" s="346">
        <f>-SUM(PF_BS_1_wout_Grant!DH37:DH39)+SUM(PF_BS_1_wout_Grant!DG37:DG39)</f>
        <v>0</v>
      </c>
      <c r="DI40" s="345">
        <f>-SUM(PF_BS_1_wout_Grant!DI37:DI39)+SUM(PF_BS_1_wout_Grant!DH37:DH39)</f>
        <v>0</v>
      </c>
      <c r="DJ40" s="345">
        <f>-SUM(PF_BS_1_wout_Grant!DJ37:DJ39)+SUM(PF_BS_1_wout_Grant!DI37:DI39)</f>
        <v>0</v>
      </c>
      <c r="DK40" s="345">
        <f>-SUM(PF_BS_1_wout_Grant!DK37:DK39)+SUM(PF_BS_1_wout_Grant!DJ37:DJ39)</f>
        <v>0</v>
      </c>
      <c r="DL40" s="345">
        <f>-SUM(PF_BS_1_wout_Grant!DL37:DL39)+SUM(PF_BS_1_wout_Grant!DK37:DK39)</f>
        <v>0</v>
      </c>
      <c r="DM40" s="345">
        <f>-SUM(PF_BS_1_wout_Grant!DM37:DM39)+SUM(PF_BS_1_wout_Grant!DL37:DL39)</f>
        <v>0</v>
      </c>
      <c r="DN40" s="345">
        <f>-SUM(PF_BS_1_wout_Grant!DN37:DN39)+SUM(PF_BS_1_wout_Grant!DM37:DM39)</f>
        <v>0</v>
      </c>
      <c r="DO40" s="345">
        <f>-SUM(PF_BS_1_wout_Grant!DO37:DO39)+SUM(PF_BS_1_wout_Grant!DN37:DN39)</f>
        <v>0</v>
      </c>
      <c r="DP40" s="345">
        <f>-SUM(PF_BS_1_wout_Grant!DP37:DP39)+SUM(PF_BS_1_wout_Grant!DO37:DO39)</f>
        <v>0</v>
      </c>
      <c r="DQ40" s="345">
        <f>-SUM(PF_BS_1_wout_Grant!DQ37:DQ39)+SUM(PF_BS_1_wout_Grant!DP37:DP39)</f>
        <v>0</v>
      </c>
      <c r="DR40" s="345">
        <f>-SUM(PF_BS_1_wout_Grant!DR37:DR39)+SUM(PF_BS_1_wout_Grant!DQ37:DQ39)</f>
        <v>0</v>
      </c>
      <c r="DS40" s="345">
        <f>-SUM(PF_BS_1_wout_Grant!DS37:DS39)+SUM(PF_BS_1_wout_Grant!DR37:DR39)</f>
        <v>0</v>
      </c>
      <c r="DT40" s="347">
        <f>-SUM(PF_BS_1_wout_Grant!DT37:DT39)+SUM(PF_BS_1_wout_Grant!DS37:DS39)</f>
        <v>0</v>
      </c>
      <c r="DU40" s="348">
        <f t="shared" ref="DU40:ED42" si="25">SUMIF($E$24:$DT$24,DU$24,$E40:$DT40)</f>
        <v>-258695.2754270701</v>
      </c>
      <c r="DV40" s="348">
        <f t="shared" si="25"/>
        <v>-478342.51609077968</v>
      </c>
      <c r="DW40" s="348">
        <f t="shared" si="25"/>
        <v>-21892.830559676164</v>
      </c>
      <c r="DX40" s="348">
        <f t="shared" si="25"/>
        <v>0</v>
      </c>
      <c r="DY40" s="348">
        <f t="shared" si="25"/>
        <v>0</v>
      </c>
      <c r="DZ40" s="348">
        <f t="shared" si="25"/>
        <v>0</v>
      </c>
      <c r="EA40" s="348">
        <f t="shared" si="25"/>
        <v>0</v>
      </c>
      <c r="EB40" s="348">
        <f t="shared" si="25"/>
        <v>0</v>
      </c>
      <c r="EC40" s="348">
        <f t="shared" si="25"/>
        <v>0</v>
      </c>
      <c r="ED40" s="349">
        <f t="shared" si="25"/>
        <v>0</v>
      </c>
    </row>
    <row r="41" spans="2:134">
      <c r="B41" s="281"/>
      <c r="C41" s="345"/>
      <c r="D41" s="345"/>
      <c r="E41" s="345"/>
      <c r="F41" s="345"/>
      <c r="G41" s="345"/>
      <c r="H41" s="345"/>
      <c r="I41" s="345"/>
      <c r="J41" s="345"/>
      <c r="K41" s="345"/>
      <c r="L41" s="345"/>
      <c r="M41" s="345"/>
      <c r="N41" s="345"/>
      <c r="O41" s="345"/>
      <c r="P41" s="346"/>
      <c r="Q41" s="345"/>
      <c r="R41" s="345"/>
      <c r="S41" s="345"/>
      <c r="T41" s="345"/>
      <c r="U41" s="345"/>
      <c r="V41" s="345"/>
      <c r="W41" s="345"/>
      <c r="X41" s="345"/>
      <c r="Y41" s="345"/>
      <c r="Z41" s="345"/>
      <c r="AA41" s="345"/>
      <c r="AB41" s="346"/>
      <c r="AC41" s="345"/>
      <c r="AD41" s="345"/>
      <c r="AE41" s="345"/>
      <c r="AF41" s="345"/>
      <c r="AG41" s="345"/>
      <c r="AH41" s="345"/>
      <c r="AI41" s="345"/>
      <c r="AJ41" s="345"/>
      <c r="AK41" s="345"/>
      <c r="AL41" s="345"/>
      <c r="AM41" s="345"/>
      <c r="AN41" s="346"/>
      <c r="AO41" s="345"/>
      <c r="AP41" s="345"/>
      <c r="AQ41" s="345"/>
      <c r="AR41" s="345"/>
      <c r="AS41" s="345"/>
      <c r="AT41" s="345"/>
      <c r="AU41" s="345"/>
      <c r="AV41" s="345"/>
      <c r="AW41" s="345"/>
      <c r="AX41" s="345"/>
      <c r="AY41" s="345"/>
      <c r="AZ41" s="346"/>
      <c r="BA41" s="345"/>
      <c r="BB41" s="345"/>
      <c r="BC41" s="345"/>
      <c r="BD41" s="345"/>
      <c r="BE41" s="345"/>
      <c r="BF41" s="345"/>
      <c r="BG41" s="345"/>
      <c r="BH41" s="345"/>
      <c r="BI41" s="345"/>
      <c r="BJ41" s="345"/>
      <c r="BK41" s="345"/>
      <c r="BL41" s="346"/>
      <c r="BM41" s="345"/>
      <c r="BN41" s="345"/>
      <c r="BO41" s="345"/>
      <c r="BP41" s="345"/>
      <c r="BQ41" s="345"/>
      <c r="BR41" s="345"/>
      <c r="BS41" s="345"/>
      <c r="BT41" s="345"/>
      <c r="BU41" s="345"/>
      <c r="BV41" s="345"/>
      <c r="BW41" s="345"/>
      <c r="BX41" s="346"/>
      <c r="BY41" s="345"/>
      <c r="BZ41" s="345"/>
      <c r="CA41" s="345"/>
      <c r="CB41" s="345"/>
      <c r="CC41" s="345"/>
      <c r="CD41" s="345"/>
      <c r="CE41" s="345"/>
      <c r="CF41" s="345"/>
      <c r="CG41" s="345"/>
      <c r="CH41" s="345"/>
      <c r="CI41" s="345"/>
      <c r="CJ41" s="346"/>
      <c r="CK41" s="345"/>
      <c r="CL41" s="345"/>
      <c r="CM41" s="345"/>
      <c r="CN41" s="345"/>
      <c r="CO41" s="345"/>
      <c r="CP41" s="345"/>
      <c r="CQ41" s="345"/>
      <c r="CR41" s="345"/>
      <c r="CS41" s="345"/>
      <c r="CT41" s="345"/>
      <c r="CU41" s="345"/>
      <c r="CV41" s="346"/>
      <c r="CW41" s="345"/>
      <c r="CX41" s="345"/>
      <c r="CY41" s="345"/>
      <c r="CZ41" s="345"/>
      <c r="DA41" s="345"/>
      <c r="DB41" s="345"/>
      <c r="DC41" s="345"/>
      <c r="DD41" s="345"/>
      <c r="DE41" s="345"/>
      <c r="DF41" s="345"/>
      <c r="DG41" s="345"/>
      <c r="DH41" s="346"/>
      <c r="DI41" s="345"/>
      <c r="DJ41" s="345"/>
      <c r="DK41" s="345"/>
      <c r="DL41" s="345"/>
      <c r="DM41" s="345"/>
      <c r="DN41" s="345"/>
      <c r="DO41" s="345"/>
      <c r="DP41" s="345"/>
      <c r="DQ41" s="345"/>
      <c r="DR41" s="345"/>
      <c r="DS41" s="345"/>
      <c r="DT41" s="347"/>
      <c r="DU41" s="348">
        <f t="shared" si="25"/>
        <v>0</v>
      </c>
      <c r="DV41" s="348">
        <f t="shared" si="25"/>
        <v>0</v>
      </c>
      <c r="DW41" s="348">
        <f t="shared" si="25"/>
        <v>0</v>
      </c>
      <c r="DX41" s="348">
        <f t="shared" si="25"/>
        <v>0</v>
      </c>
      <c r="DY41" s="348">
        <f t="shared" si="25"/>
        <v>0</v>
      </c>
      <c r="DZ41" s="348">
        <f t="shared" si="25"/>
        <v>0</v>
      </c>
      <c r="EA41" s="348">
        <f t="shared" si="25"/>
        <v>0</v>
      </c>
      <c r="EB41" s="348">
        <f t="shared" si="25"/>
        <v>0</v>
      </c>
      <c r="EC41" s="348">
        <f t="shared" si="25"/>
        <v>0</v>
      </c>
      <c r="ED41" s="349">
        <f t="shared" si="25"/>
        <v>0</v>
      </c>
    </row>
    <row r="42" spans="2:134">
      <c r="B42" s="301" t="s">
        <v>101</v>
      </c>
      <c r="C42" s="351"/>
      <c r="D42" s="351"/>
      <c r="E42" s="351">
        <f>SUBTOTAL(9,E40:E41)</f>
        <v>0</v>
      </c>
      <c r="F42" s="351">
        <f>SUBTOTAL(9,F40:F41)</f>
        <v>0</v>
      </c>
      <c r="G42" s="351">
        <f t="shared" ref="G42:BR42" si="26">SUBTOTAL(9,G40:G41)</f>
        <v>0</v>
      </c>
      <c r="H42" s="351">
        <f t="shared" si="26"/>
        <v>-29042.238827312256</v>
      </c>
      <c r="I42" s="351">
        <f t="shared" si="26"/>
        <v>-32364.463421690198</v>
      </c>
      <c r="J42" s="351">
        <f t="shared" si="26"/>
        <v>-29042.238827312263</v>
      </c>
      <c r="K42" s="351">
        <f t="shared" si="26"/>
        <v>-29042.238827312249</v>
      </c>
      <c r="L42" s="351">
        <f t="shared" si="26"/>
        <v>-29612.672221690184</v>
      </c>
      <c r="M42" s="351">
        <f t="shared" si="26"/>
        <v>-26290.447627312271</v>
      </c>
      <c r="N42" s="351">
        <f t="shared" si="26"/>
        <v>-27397.855825438222</v>
      </c>
      <c r="O42" s="351">
        <f t="shared" si="26"/>
        <v>-27397.855825438251</v>
      </c>
      <c r="P42" s="352">
        <f t="shared" si="26"/>
        <v>-28505.264023564203</v>
      </c>
      <c r="Q42" s="351">
        <f t="shared" si="26"/>
        <v>-36592.167320543027</v>
      </c>
      <c r="R42" s="351">
        <f t="shared" si="26"/>
        <v>-43406.987001318252</v>
      </c>
      <c r="S42" s="351">
        <f t="shared" si="26"/>
        <v>-38295.87224073679</v>
      </c>
      <c r="T42" s="351">
        <f t="shared" si="26"/>
        <v>-40194.577160930552</v>
      </c>
      <c r="U42" s="351">
        <f t="shared" si="26"/>
        <v>-43601.987001318194</v>
      </c>
      <c r="V42" s="351">
        <f t="shared" si="26"/>
        <v>-36787.167320543027</v>
      </c>
      <c r="W42" s="351">
        <f t="shared" si="26"/>
        <v>-40194.577160930552</v>
      </c>
      <c r="X42" s="351">
        <f t="shared" si="26"/>
        <v>-41898.282081124489</v>
      </c>
      <c r="Y42" s="351">
        <f t="shared" si="26"/>
        <v>-36787.167320542969</v>
      </c>
      <c r="Z42" s="351">
        <f t="shared" si="26"/>
        <v>-40194.577160930494</v>
      </c>
      <c r="AA42" s="351">
        <f t="shared" si="26"/>
        <v>-40194.57716093061</v>
      </c>
      <c r="AB42" s="352">
        <f t="shared" si="26"/>
        <v>-40194.577160930727</v>
      </c>
      <c r="AC42" s="351">
        <f t="shared" si="26"/>
        <v>-15333.362809676211</v>
      </c>
      <c r="AD42" s="351">
        <f t="shared" si="26"/>
        <v>-596.3152499999851</v>
      </c>
      <c r="AE42" s="351">
        <f t="shared" si="26"/>
        <v>-596.3152499999851</v>
      </c>
      <c r="AF42" s="351">
        <f t="shared" si="26"/>
        <v>-596.3152499999851</v>
      </c>
      <c r="AG42" s="351">
        <f t="shared" si="26"/>
        <v>-596.3152499999851</v>
      </c>
      <c r="AH42" s="351">
        <f t="shared" si="26"/>
        <v>-596.3152499999851</v>
      </c>
      <c r="AI42" s="351">
        <f t="shared" si="26"/>
        <v>-596.3152499999851</v>
      </c>
      <c r="AJ42" s="351">
        <f t="shared" si="26"/>
        <v>-596.31525000010151</v>
      </c>
      <c r="AK42" s="351">
        <f t="shared" si="26"/>
        <v>-596.3152499999851</v>
      </c>
      <c r="AL42" s="351">
        <f t="shared" si="26"/>
        <v>-596.3152499999851</v>
      </c>
      <c r="AM42" s="351">
        <f t="shared" si="26"/>
        <v>-596.3152499999851</v>
      </c>
      <c r="AN42" s="352">
        <f t="shared" si="26"/>
        <v>-596.3152499999851</v>
      </c>
      <c r="AO42" s="351">
        <f t="shared" si="26"/>
        <v>0</v>
      </c>
      <c r="AP42" s="351">
        <f t="shared" si="26"/>
        <v>0</v>
      </c>
      <c r="AQ42" s="351">
        <f t="shared" si="26"/>
        <v>0</v>
      </c>
      <c r="AR42" s="351">
        <f t="shared" si="26"/>
        <v>0</v>
      </c>
      <c r="AS42" s="351">
        <f t="shared" si="26"/>
        <v>0</v>
      </c>
      <c r="AT42" s="351">
        <f t="shared" si="26"/>
        <v>0</v>
      </c>
      <c r="AU42" s="351">
        <f t="shared" si="26"/>
        <v>0</v>
      </c>
      <c r="AV42" s="351">
        <f t="shared" si="26"/>
        <v>0</v>
      </c>
      <c r="AW42" s="351">
        <f t="shared" si="26"/>
        <v>0</v>
      </c>
      <c r="AX42" s="351">
        <f t="shared" si="26"/>
        <v>0</v>
      </c>
      <c r="AY42" s="351">
        <f t="shared" si="26"/>
        <v>0</v>
      </c>
      <c r="AZ42" s="352">
        <f t="shared" si="26"/>
        <v>0</v>
      </c>
      <c r="BA42" s="351">
        <f t="shared" si="26"/>
        <v>0</v>
      </c>
      <c r="BB42" s="351">
        <f t="shared" si="26"/>
        <v>0</v>
      </c>
      <c r="BC42" s="351">
        <f t="shared" si="26"/>
        <v>0</v>
      </c>
      <c r="BD42" s="351">
        <f t="shared" si="26"/>
        <v>0</v>
      </c>
      <c r="BE42" s="351">
        <f t="shared" si="26"/>
        <v>0</v>
      </c>
      <c r="BF42" s="351">
        <f t="shared" si="26"/>
        <v>0</v>
      </c>
      <c r="BG42" s="351">
        <f t="shared" si="26"/>
        <v>0</v>
      </c>
      <c r="BH42" s="351">
        <f t="shared" si="26"/>
        <v>0</v>
      </c>
      <c r="BI42" s="351">
        <f t="shared" si="26"/>
        <v>0</v>
      </c>
      <c r="BJ42" s="351">
        <f t="shared" si="26"/>
        <v>0</v>
      </c>
      <c r="BK42" s="351">
        <f t="shared" si="26"/>
        <v>0</v>
      </c>
      <c r="BL42" s="352">
        <f t="shared" si="26"/>
        <v>0</v>
      </c>
      <c r="BM42" s="351">
        <f t="shared" si="26"/>
        <v>0</v>
      </c>
      <c r="BN42" s="351">
        <f t="shared" si="26"/>
        <v>0</v>
      </c>
      <c r="BO42" s="351">
        <f t="shared" si="26"/>
        <v>0</v>
      </c>
      <c r="BP42" s="351">
        <f t="shared" si="26"/>
        <v>0</v>
      </c>
      <c r="BQ42" s="351">
        <f t="shared" si="26"/>
        <v>0</v>
      </c>
      <c r="BR42" s="351">
        <f t="shared" si="26"/>
        <v>0</v>
      </c>
      <c r="BS42" s="351">
        <f t="shared" ref="BS42:DT42" si="27">SUBTOTAL(9,BS40:BS41)</f>
        <v>0</v>
      </c>
      <c r="BT42" s="351">
        <f t="shared" si="27"/>
        <v>0</v>
      </c>
      <c r="BU42" s="351">
        <f t="shared" si="27"/>
        <v>0</v>
      </c>
      <c r="BV42" s="351">
        <f t="shared" si="27"/>
        <v>0</v>
      </c>
      <c r="BW42" s="351">
        <f t="shared" si="27"/>
        <v>0</v>
      </c>
      <c r="BX42" s="352">
        <f t="shared" si="27"/>
        <v>0</v>
      </c>
      <c r="BY42" s="351">
        <f t="shared" si="27"/>
        <v>0</v>
      </c>
      <c r="BZ42" s="351">
        <f t="shared" si="27"/>
        <v>0</v>
      </c>
      <c r="CA42" s="351">
        <f t="shared" si="27"/>
        <v>0</v>
      </c>
      <c r="CB42" s="351">
        <f t="shared" si="27"/>
        <v>0</v>
      </c>
      <c r="CC42" s="351">
        <f t="shared" si="27"/>
        <v>0</v>
      </c>
      <c r="CD42" s="351">
        <f t="shared" si="27"/>
        <v>0</v>
      </c>
      <c r="CE42" s="351">
        <f t="shared" si="27"/>
        <v>0</v>
      </c>
      <c r="CF42" s="351">
        <f t="shared" si="27"/>
        <v>0</v>
      </c>
      <c r="CG42" s="351">
        <f t="shared" si="27"/>
        <v>0</v>
      </c>
      <c r="CH42" s="351">
        <f t="shared" si="27"/>
        <v>0</v>
      </c>
      <c r="CI42" s="351">
        <f t="shared" si="27"/>
        <v>0</v>
      </c>
      <c r="CJ42" s="352">
        <f t="shared" si="27"/>
        <v>0</v>
      </c>
      <c r="CK42" s="351">
        <f t="shared" si="27"/>
        <v>0</v>
      </c>
      <c r="CL42" s="351">
        <f t="shared" si="27"/>
        <v>0</v>
      </c>
      <c r="CM42" s="351">
        <f t="shared" si="27"/>
        <v>0</v>
      </c>
      <c r="CN42" s="351">
        <f t="shared" si="27"/>
        <v>0</v>
      </c>
      <c r="CO42" s="351">
        <f t="shared" si="27"/>
        <v>0</v>
      </c>
      <c r="CP42" s="351">
        <f t="shared" si="27"/>
        <v>0</v>
      </c>
      <c r="CQ42" s="351">
        <f t="shared" si="27"/>
        <v>0</v>
      </c>
      <c r="CR42" s="351">
        <f t="shared" si="27"/>
        <v>0</v>
      </c>
      <c r="CS42" s="351">
        <f t="shared" si="27"/>
        <v>0</v>
      </c>
      <c r="CT42" s="351">
        <f t="shared" si="27"/>
        <v>0</v>
      </c>
      <c r="CU42" s="351">
        <f t="shared" si="27"/>
        <v>0</v>
      </c>
      <c r="CV42" s="352">
        <f t="shared" si="27"/>
        <v>0</v>
      </c>
      <c r="CW42" s="351">
        <f t="shared" si="27"/>
        <v>0</v>
      </c>
      <c r="CX42" s="351">
        <f t="shared" si="27"/>
        <v>0</v>
      </c>
      <c r="CY42" s="351">
        <f t="shared" si="27"/>
        <v>0</v>
      </c>
      <c r="CZ42" s="351">
        <f t="shared" si="27"/>
        <v>0</v>
      </c>
      <c r="DA42" s="351">
        <f t="shared" si="27"/>
        <v>0</v>
      </c>
      <c r="DB42" s="351">
        <f t="shared" si="27"/>
        <v>0</v>
      </c>
      <c r="DC42" s="351">
        <f t="shared" si="27"/>
        <v>0</v>
      </c>
      <c r="DD42" s="351">
        <f t="shared" si="27"/>
        <v>0</v>
      </c>
      <c r="DE42" s="351">
        <f t="shared" si="27"/>
        <v>0</v>
      </c>
      <c r="DF42" s="351">
        <f t="shared" si="27"/>
        <v>0</v>
      </c>
      <c r="DG42" s="351">
        <f t="shared" si="27"/>
        <v>0</v>
      </c>
      <c r="DH42" s="352">
        <f t="shared" si="27"/>
        <v>0</v>
      </c>
      <c r="DI42" s="351">
        <f t="shared" si="27"/>
        <v>0</v>
      </c>
      <c r="DJ42" s="351">
        <f t="shared" si="27"/>
        <v>0</v>
      </c>
      <c r="DK42" s="351">
        <f t="shared" si="27"/>
        <v>0</v>
      </c>
      <c r="DL42" s="351">
        <f t="shared" si="27"/>
        <v>0</v>
      </c>
      <c r="DM42" s="351">
        <f t="shared" si="27"/>
        <v>0</v>
      </c>
      <c r="DN42" s="351">
        <f t="shared" si="27"/>
        <v>0</v>
      </c>
      <c r="DO42" s="351">
        <f t="shared" si="27"/>
        <v>0</v>
      </c>
      <c r="DP42" s="351">
        <f t="shared" si="27"/>
        <v>0</v>
      </c>
      <c r="DQ42" s="351">
        <f t="shared" si="27"/>
        <v>0</v>
      </c>
      <c r="DR42" s="351">
        <f t="shared" si="27"/>
        <v>0</v>
      </c>
      <c r="DS42" s="351">
        <f t="shared" si="27"/>
        <v>0</v>
      </c>
      <c r="DT42" s="353">
        <f t="shared" si="27"/>
        <v>0</v>
      </c>
      <c r="DU42" s="354">
        <f t="shared" si="25"/>
        <v>-258695.2754270701</v>
      </c>
      <c r="DV42" s="354">
        <f t="shared" si="25"/>
        <v>-478342.51609077968</v>
      </c>
      <c r="DW42" s="354">
        <f t="shared" si="25"/>
        <v>-21892.830559676164</v>
      </c>
      <c r="DX42" s="354">
        <f t="shared" si="25"/>
        <v>0</v>
      </c>
      <c r="DY42" s="354">
        <f t="shared" si="25"/>
        <v>0</v>
      </c>
      <c r="DZ42" s="354">
        <f t="shared" si="25"/>
        <v>0</v>
      </c>
      <c r="EA42" s="354">
        <f t="shared" si="25"/>
        <v>0</v>
      </c>
      <c r="EB42" s="354">
        <f t="shared" si="25"/>
        <v>0</v>
      </c>
      <c r="EC42" s="354">
        <f t="shared" si="25"/>
        <v>0</v>
      </c>
      <c r="ED42" s="355">
        <f t="shared" si="25"/>
        <v>0</v>
      </c>
    </row>
    <row r="43" spans="2:134">
      <c r="B43" s="275" t="s">
        <v>115</v>
      </c>
      <c r="C43" s="345"/>
      <c r="D43" s="345"/>
      <c r="E43" s="345"/>
      <c r="F43" s="345"/>
      <c r="G43" s="345"/>
      <c r="H43" s="345"/>
      <c r="I43" s="345"/>
      <c r="J43" s="345"/>
      <c r="K43" s="345"/>
      <c r="L43" s="345"/>
      <c r="M43" s="345"/>
      <c r="N43" s="345"/>
      <c r="O43" s="345"/>
      <c r="P43" s="346"/>
      <c r="Q43" s="345"/>
      <c r="R43" s="345"/>
      <c r="S43" s="345"/>
      <c r="T43" s="345"/>
      <c r="U43" s="345"/>
      <c r="V43" s="345"/>
      <c r="W43" s="345"/>
      <c r="X43" s="345"/>
      <c r="Y43" s="345"/>
      <c r="Z43" s="345"/>
      <c r="AA43" s="345"/>
      <c r="AB43" s="346"/>
      <c r="AC43" s="345"/>
      <c r="AD43" s="345"/>
      <c r="AE43" s="345"/>
      <c r="AF43" s="345"/>
      <c r="AG43" s="345"/>
      <c r="AH43" s="345"/>
      <c r="AI43" s="345"/>
      <c r="AJ43" s="345"/>
      <c r="AK43" s="345"/>
      <c r="AL43" s="345"/>
      <c r="AM43" s="345"/>
      <c r="AN43" s="346"/>
      <c r="AO43" s="345"/>
      <c r="AP43" s="345"/>
      <c r="AQ43" s="345"/>
      <c r="AR43" s="345"/>
      <c r="AS43" s="345"/>
      <c r="AT43" s="345"/>
      <c r="AU43" s="345"/>
      <c r="AV43" s="345"/>
      <c r="AW43" s="345"/>
      <c r="AX43" s="345"/>
      <c r="AY43" s="345"/>
      <c r="AZ43" s="346"/>
      <c r="BA43" s="345"/>
      <c r="BB43" s="345"/>
      <c r="BC43" s="345"/>
      <c r="BD43" s="345"/>
      <c r="BE43" s="345"/>
      <c r="BF43" s="345"/>
      <c r="BG43" s="345"/>
      <c r="BH43" s="345"/>
      <c r="BI43" s="345"/>
      <c r="BJ43" s="345"/>
      <c r="BK43" s="345"/>
      <c r="BL43" s="346"/>
      <c r="BM43" s="345"/>
      <c r="BN43" s="345"/>
      <c r="BO43" s="345"/>
      <c r="BP43" s="345"/>
      <c r="BQ43" s="345"/>
      <c r="BR43" s="345"/>
      <c r="BS43" s="345"/>
      <c r="BT43" s="345"/>
      <c r="BU43" s="345"/>
      <c r="BV43" s="345"/>
      <c r="BW43" s="345"/>
      <c r="BX43" s="346"/>
      <c r="BY43" s="345"/>
      <c r="BZ43" s="345"/>
      <c r="CA43" s="345"/>
      <c r="CB43" s="345"/>
      <c r="CC43" s="345"/>
      <c r="CD43" s="345"/>
      <c r="CE43" s="345"/>
      <c r="CF43" s="345"/>
      <c r="CG43" s="345"/>
      <c r="CH43" s="345"/>
      <c r="CI43" s="345"/>
      <c r="CJ43" s="346"/>
      <c r="CK43" s="345"/>
      <c r="CL43" s="345"/>
      <c r="CM43" s="345"/>
      <c r="CN43" s="345"/>
      <c r="CO43" s="345"/>
      <c r="CP43" s="345"/>
      <c r="CQ43" s="345"/>
      <c r="CR43" s="345"/>
      <c r="CS43" s="345"/>
      <c r="CT43" s="345"/>
      <c r="CU43" s="345"/>
      <c r="CV43" s="346"/>
      <c r="CW43" s="345"/>
      <c r="CX43" s="345"/>
      <c r="CY43" s="345"/>
      <c r="CZ43" s="345"/>
      <c r="DA43" s="345"/>
      <c r="DB43" s="345"/>
      <c r="DC43" s="345"/>
      <c r="DD43" s="345"/>
      <c r="DE43" s="345"/>
      <c r="DF43" s="345"/>
      <c r="DG43" s="345"/>
      <c r="DH43" s="346"/>
      <c r="DI43" s="345"/>
      <c r="DJ43" s="345"/>
      <c r="DK43" s="345"/>
      <c r="DL43" s="345"/>
      <c r="DM43" s="345"/>
      <c r="DN43" s="345"/>
      <c r="DO43" s="345"/>
      <c r="DP43" s="345"/>
      <c r="DQ43" s="345"/>
      <c r="DR43" s="345"/>
      <c r="DS43" s="345"/>
      <c r="DT43" s="347"/>
      <c r="DU43" s="348"/>
      <c r="DV43" s="348"/>
      <c r="DW43" s="348"/>
      <c r="DX43" s="348"/>
      <c r="DY43" s="348"/>
      <c r="DZ43" s="348"/>
      <c r="EA43" s="348"/>
      <c r="EB43" s="348"/>
      <c r="EC43" s="348"/>
      <c r="ED43" s="349"/>
    </row>
    <row r="44" spans="2:134">
      <c r="B44" s="281" t="s">
        <v>116</v>
      </c>
      <c r="C44" s="345"/>
      <c r="D44" s="345"/>
      <c r="E44" s="345">
        <f>PF_BS_1_wout_Grant!E53</f>
        <v>0</v>
      </c>
      <c r="F44" s="345">
        <f>PF_BS_1_wout_Grant!F53-PF_BS_1_wout_Grant!E53</f>
        <v>0</v>
      </c>
      <c r="G44" s="345">
        <f>PF_BS_1_wout_Grant!G53-PF_BS_1_wout_Grant!F53</f>
        <v>0</v>
      </c>
      <c r="H44" s="345">
        <f>PF_BS_1_wout_Grant!H53-PF_BS_1_wout_Grant!G53</f>
        <v>0</v>
      </c>
      <c r="I44" s="345">
        <f>PF_BS_1_wout_Grant!I53-PF_BS_1_wout_Grant!H53</f>
        <v>0</v>
      </c>
      <c r="J44" s="345">
        <f>PF_BS_1_wout_Grant!J53-PF_BS_1_wout_Grant!I53</f>
        <v>0</v>
      </c>
      <c r="K44" s="345">
        <f>PF_BS_1_wout_Grant!K53-PF_BS_1_wout_Grant!J53</f>
        <v>0</v>
      </c>
      <c r="L44" s="345">
        <f>PF_BS_1_wout_Grant!L53-PF_BS_1_wout_Grant!K53</f>
        <v>0</v>
      </c>
      <c r="M44" s="345">
        <f>PF_BS_1_wout_Grant!M53-PF_BS_1_wout_Grant!L53</f>
        <v>0</v>
      </c>
      <c r="N44" s="345">
        <f>PF_BS_1_wout_Grant!N53-PF_BS_1_wout_Grant!M53</f>
        <v>0</v>
      </c>
      <c r="O44" s="345">
        <f>PF_BS_1_wout_Grant!O53-PF_BS_1_wout_Grant!N53</f>
        <v>0</v>
      </c>
      <c r="P44" s="346">
        <f>PF_BS_1_wout_Grant!P53-PF_BS_1_wout_Grant!O53</f>
        <v>0</v>
      </c>
      <c r="Q44" s="345">
        <f>PF_BS_1_wout_Grant!Q53-PF_BS_1_wout_Grant!P53</f>
        <v>0</v>
      </c>
      <c r="R44" s="345">
        <f>PF_BS_1_wout_Grant!R53-PF_BS_1_wout_Grant!Q53</f>
        <v>0</v>
      </c>
      <c r="S44" s="345">
        <f>PF_BS_1_wout_Grant!S53-PF_BS_1_wout_Grant!R53</f>
        <v>0</v>
      </c>
      <c r="T44" s="345">
        <f>PF_BS_1_wout_Grant!T53-PF_BS_1_wout_Grant!S53</f>
        <v>0</v>
      </c>
      <c r="U44" s="345">
        <f>PF_BS_1_wout_Grant!U53-PF_BS_1_wout_Grant!T53</f>
        <v>0</v>
      </c>
      <c r="V44" s="345">
        <f>PF_BS_1_wout_Grant!V53-PF_BS_1_wout_Grant!U53</f>
        <v>0</v>
      </c>
      <c r="W44" s="345">
        <f>PF_BS_1_wout_Grant!W53-PF_BS_1_wout_Grant!V53</f>
        <v>0</v>
      </c>
      <c r="X44" s="345">
        <f>PF_BS_1_wout_Grant!X53-PF_BS_1_wout_Grant!W53</f>
        <v>0</v>
      </c>
      <c r="Y44" s="345">
        <f>PF_BS_1_wout_Grant!Y53-PF_BS_1_wout_Grant!X53</f>
        <v>0</v>
      </c>
      <c r="Z44" s="345">
        <f>PF_BS_1_wout_Grant!Z53-PF_BS_1_wout_Grant!Y53</f>
        <v>0</v>
      </c>
      <c r="AA44" s="345">
        <f>PF_BS_1_wout_Grant!AA53-PF_BS_1_wout_Grant!Z53</f>
        <v>0</v>
      </c>
      <c r="AB44" s="346">
        <f>PF_BS_1_wout_Grant!AB53-PF_BS_1_wout_Grant!AA53</f>
        <v>0</v>
      </c>
      <c r="AC44" s="345">
        <f>PF_BS_1_wout_Grant!AC53-PF_BS_1_wout_Grant!AB53</f>
        <v>0</v>
      </c>
      <c r="AD44" s="345">
        <f>PF_BS_1_wout_Grant!AD53-PF_BS_1_wout_Grant!AC53</f>
        <v>0</v>
      </c>
      <c r="AE44" s="345">
        <f>PF_BS_1_wout_Grant!AE53-PF_BS_1_wout_Grant!AD53</f>
        <v>0</v>
      </c>
      <c r="AF44" s="345">
        <f>PF_BS_1_wout_Grant!AF53-PF_BS_1_wout_Grant!AE53</f>
        <v>0</v>
      </c>
      <c r="AG44" s="345">
        <f>PF_BS_1_wout_Grant!AG53-PF_BS_1_wout_Grant!AF53</f>
        <v>0</v>
      </c>
      <c r="AH44" s="345">
        <f>PF_BS_1_wout_Grant!AH53-PF_BS_1_wout_Grant!AG53</f>
        <v>0</v>
      </c>
      <c r="AI44" s="345">
        <f>PF_BS_1_wout_Grant!AI53-PF_BS_1_wout_Grant!AH53</f>
        <v>0</v>
      </c>
      <c r="AJ44" s="345">
        <f>PF_BS_1_wout_Grant!AJ53-PF_BS_1_wout_Grant!AI53</f>
        <v>0</v>
      </c>
      <c r="AK44" s="345">
        <f>PF_BS_1_wout_Grant!AK53-PF_BS_1_wout_Grant!AJ53</f>
        <v>0</v>
      </c>
      <c r="AL44" s="345">
        <f>PF_BS_1_wout_Grant!AL53-PF_BS_1_wout_Grant!AK53</f>
        <v>0</v>
      </c>
      <c r="AM44" s="345">
        <f>PF_BS_1_wout_Grant!AM53-PF_BS_1_wout_Grant!AL53</f>
        <v>0</v>
      </c>
      <c r="AN44" s="346">
        <f>PF_BS_1_wout_Grant!AN53-PF_BS_1_wout_Grant!AM53</f>
        <v>0</v>
      </c>
      <c r="AO44" s="345">
        <f>PF_BS_1_wout_Grant!AO53-PF_BS_1_wout_Grant!AN53</f>
        <v>0</v>
      </c>
      <c r="AP44" s="345">
        <f>PF_BS_1_wout_Grant!AP53-PF_BS_1_wout_Grant!AO53</f>
        <v>0</v>
      </c>
      <c r="AQ44" s="345">
        <f>PF_BS_1_wout_Grant!AQ53-PF_BS_1_wout_Grant!AP53</f>
        <v>0</v>
      </c>
      <c r="AR44" s="345">
        <f>PF_BS_1_wout_Grant!AR53-PF_BS_1_wout_Grant!AQ53</f>
        <v>0</v>
      </c>
      <c r="AS44" s="345">
        <f>PF_BS_1_wout_Grant!AS53-PF_BS_1_wout_Grant!AR53</f>
        <v>0</v>
      </c>
      <c r="AT44" s="345">
        <f>PF_BS_1_wout_Grant!AT53-PF_BS_1_wout_Grant!AS53</f>
        <v>0</v>
      </c>
      <c r="AU44" s="345">
        <f>PF_BS_1_wout_Grant!AU53-PF_BS_1_wout_Grant!AT53</f>
        <v>0</v>
      </c>
      <c r="AV44" s="345">
        <f>PF_BS_1_wout_Grant!AV53-PF_BS_1_wout_Grant!AU53</f>
        <v>0</v>
      </c>
      <c r="AW44" s="345">
        <f>PF_BS_1_wout_Grant!AW53-PF_BS_1_wout_Grant!AV53</f>
        <v>0</v>
      </c>
      <c r="AX44" s="345">
        <f>PF_BS_1_wout_Grant!AX53-PF_BS_1_wout_Grant!AW53</f>
        <v>0</v>
      </c>
      <c r="AY44" s="345">
        <f>PF_BS_1_wout_Grant!AY53-PF_BS_1_wout_Grant!AX53</f>
        <v>0</v>
      </c>
      <c r="AZ44" s="346">
        <f>PF_BS_1_wout_Grant!AZ53-PF_BS_1_wout_Grant!AY53</f>
        <v>0</v>
      </c>
      <c r="BA44" s="345">
        <f>PF_BS_1_wout_Grant!BA53-PF_BS_1_wout_Grant!AZ53</f>
        <v>0</v>
      </c>
      <c r="BB44" s="345">
        <f>PF_BS_1_wout_Grant!BB53-PF_BS_1_wout_Grant!BA53</f>
        <v>0</v>
      </c>
      <c r="BC44" s="345">
        <f>PF_BS_1_wout_Grant!BC53-PF_BS_1_wout_Grant!BB53</f>
        <v>0</v>
      </c>
      <c r="BD44" s="345">
        <f>PF_BS_1_wout_Grant!BD53-PF_BS_1_wout_Grant!BC53</f>
        <v>0</v>
      </c>
      <c r="BE44" s="345">
        <f>PF_BS_1_wout_Grant!BE53-PF_BS_1_wout_Grant!BD53</f>
        <v>0</v>
      </c>
      <c r="BF44" s="345">
        <f>PF_BS_1_wout_Grant!BF53-PF_BS_1_wout_Grant!BE53</f>
        <v>0</v>
      </c>
      <c r="BG44" s="345">
        <f>PF_BS_1_wout_Grant!BG53-PF_BS_1_wout_Grant!BF53</f>
        <v>0</v>
      </c>
      <c r="BH44" s="345">
        <f>PF_BS_1_wout_Grant!BH53-PF_BS_1_wout_Grant!BG53</f>
        <v>0</v>
      </c>
      <c r="BI44" s="345">
        <f>PF_BS_1_wout_Grant!BI53-PF_BS_1_wout_Grant!BH53</f>
        <v>0</v>
      </c>
      <c r="BJ44" s="345">
        <f>PF_BS_1_wout_Grant!BJ53-PF_BS_1_wout_Grant!BI53</f>
        <v>0</v>
      </c>
      <c r="BK44" s="345">
        <f>PF_BS_1_wout_Grant!BK53-PF_BS_1_wout_Grant!BJ53</f>
        <v>0</v>
      </c>
      <c r="BL44" s="346">
        <f>PF_BS_1_wout_Grant!BL53-PF_BS_1_wout_Grant!BK53</f>
        <v>0</v>
      </c>
      <c r="BM44" s="345">
        <f>PF_BS_1_wout_Grant!BM53-PF_BS_1_wout_Grant!BL53</f>
        <v>0</v>
      </c>
      <c r="BN44" s="345">
        <f>PF_BS_1_wout_Grant!BN53-PF_BS_1_wout_Grant!BM53</f>
        <v>0</v>
      </c>
      <c r="BO44" s="345">
        <f>PF_BS_1_wout_Grant!BO53-PF_BS_1_wout_Grant!BN53</f>
        <v>0</v>
      </c>
      <c r="BP44" s="345">
        <f>PF_BS_1_wout_Grant!BP53-PF_BS_1_wout_Grant!BO53</f>
        <v>0</v>
      </c>
      <c r="BQ44" s="345">
        <f>PF_BS_1_wout_Grant!BQ53-PF_BS_1_wout_Grant!BP53</f>
        <v>0</v>
      </c>
      <c r="BR44" s="345">
        <f>PF_BS_1_wout_Grant!BR53-PF_BS_1_wout_Grant!BQ53</f>
        <v>0</v>
      </c>
      <c r="BS44" s="345">
        <f>PF_BS_1_wout_Grant!BS53-PF_BS_1_wout_Grant!BR53</f>
        <v>0</v>
      </c>
      <c r="BT44" s="345">
        <f>PF_BS_1_wout_Grant!BT53-PF_BS_1_wout_Grant!BS53</f>
        <v>0</v>
      </c>
      <c r="BU44" s="345">
        <f>PF_BS_1_wout_Grant!BU53-PF_BS_1_wout_Grant!BT53</f>
        <v>0</v>
      </c>
      <c r="BV44" s="345">
        <f>PF_BS_1_wout_Grant!BV53-PF_BS_1_wout_Grant!BU53</f>
        <v>0</v>
      </c>
      <c r="BW44" s="345">
        <f>PF_BS_1_wout_Grant!BW53-PF_BS_1_wout_Grant!BV53</f>
        <v>0</v>
      </c>
      <c r="BX44" s="346">
        <f>PF_BS_1_wout_Grant!BX53-PF_BS_1_wout_Grant!BW53</f>
        <v>0</v>
      </c>
      <c r="BY44" s="345">
        <f>PF_BS_1_wout_Grant!BY53-PF_BS_1_wout_Grant!BX53</f>
        <v>0</v>
      </c>
      <c r="BZ44" s="345">
        <f>PF_BS_1_wout_Grant!BZ53-PF_BS_1_wout_Grant!BY53</f>
        <v>0</v>
      </c>
      <c r="CA44" s="345">
        <f>PF_BS_1_wout_Grant!CA53-PF_BS_1_wout_Grant!BZ53</f>
        <v>0</v>
      </c>
      <c r="CB44" s="345">
        <f>PF_BS_1_wout_Grant!CB53-PF_BS_1_wout_Grant!CA53</f>
        <v>0</v>
      </c>
      <c r="CC44" s="345">
        <f>PF_BS_1_wout_Grant!CC53-PF_BS_1_wout_Grant!CB53</f>
        <v>0</v>
      </c>
      <c r="CD44" s="345">
        <f>PF_BS_1_wout_Grant!CD53-PF_BS_1_wout_Grant!CC53</f>
        <v>0</v>
      </c>
      <c r="CE44" s="345">
        <f>PF_BS_1_wout_Grant!CE53-PF_BS_1_wout_Grant!CD53</f>
        <v>0</v>
      </c>
      <c r="CF44" s="345">
        <f>PF_BS_1_wout_Grant!CF53-PF_BS_1_wout_Grant!CE53</f>
        <v>0</v>
      </c>
      <c r="CG44" s="345">
        <f>PF_BS_1_wout_Grant!CG53-PF_BS_1_wout_Grant!CF53</f>
        <v>0</v>
      </c>
      <c r="CH44" s="345">
        <f>PF_BS_1_wout_Grant!CH53-PF_BS_1_wout_Grant!CG53</f>
        <v>0</v>
      </c>
      <c r="CI44" s="345">
        <f>PF_BS_1_wout_Grant!CI53-PF_BS_1_wout_Grant!CH53</f>
        <v>0</v>
      </c>
      <c r="CJ44" s="346">
        <f>PF_BS_1_wout_Grant!CJ53-PF_BS_1_wout_Grant!CI53</f>
        <v>0</v>
      </c>
      <c r="CK44" s="345">
        <f>PF_BS_1_wout_Grant!CK53-PF_BS_1_wout_Grant!CJ53</f>
        <v>0</v>
      </c>
      <c r="CL44" s="345">
        <f>PF_BS_1_wout_Grant!CL53-PF_BS_1_wout_Grant!CK53</f>
        <v>0</v>
      </c>
      <c r="CM44" s="345">
        <f>PF_BS_1_wout_Grant!CM53-PF_BS_1_wout_Grant!CL53</f>
        <v>0</v>
      </c>
      <c r="CN44" s="345">
        <f>PF_BS_1_wout_Grant!CN53-PF_BS_1_wout_Grant!CM53</f>
        <v>0</v>
      </c>
      <c r="CO44" s="345">
        <f>PF_BS_1_wout_Grant!CO53-PF_BS_1_wout_Grant!CN53</f>
        <v>0</v>
      </c>
      <c r="CP44" s="345">
        <f>PF_BS_1_wout_Grant!CP53-PF_BS_1_wout_Grant!CO53</f>
        <v>0</v>
      </c>
      <c r="CQ44" s="345">
        <f>PF_BS_1_wout_Grant!CQ53-PF_BS_1_wout_Grant!CP53</f>
        <v>0</v>
      </c>
      <c r="CR44" s="345">
        <f>PF_BS_1_wout_Grant!CR53-PF_BS_1_wout_Grant!CQ53</f>
        <v>0</v>
      </c>
      <c r="CS44" s="345">
        <f>PF_BS_1_wout_Grant!CS53-PF_BS_1_wout_Grant!CR53</f>
        <v>0</v>
      </c>
      <c r="CT44" s="345">
        <f>PF_BS_1_wout_Grant!CT53-PF_BS_1_wout_Grant!CS53</f>
        <v>0</v>
      </c>
      <c r="CU44" s="345">
        <f>PF_BS_1_wout_Grant!CU53-PF_BS_1_wout_Grant!CT53</f>
        <v>0</v>
      </c>
      <c r="CV44" s="346">
        <f>PF_BS_1_wout_Grant!CV53-PF_BS_1_wout_Grant!CU53</f>
        <v>0</v>
      </c>
      <c r="CW44" s="345">
        <f>PF_BS_1_wout_Grant!CW53-PF_BS_1_wout_Grant!CV53</f>
        <v>0</v>
      </c>
      <c r="CX44" s="345">
        <f>PF_BS_1_wout_Grant!CX53-PF_BS_1_wout_Grant!CW53</f>
        <v>0</v>
      </c>
      <c r="CY44" s="345">
        <f>PF_BS_1_wout_Grant!CY53-PF_BS_1_wout_Grant!CX53</f>
        <v>0</v>
      </c>
      <c r="CZ44" s="345">
        <f>PF_BS_1_wout_Grant!CZ53-PF_BS_1_wout_Grant!CY53</f>
        <v>0</v>
      </c>
      <c r="DA44" s="345">
        <f>PF_BS_1_wout_Grant!DA53-PF_BS_1_wout_Grant!CZ53</f>
        <v>0</v>
      </c>
      <c r="DB44" s="345">
        <f>PF_BS_1_wout_Grant!DB53-PF_BS_1_wout_Grant!DA53</f>
        <v>0</v>
      </c>
      <c r="DC44" s="345">
        <f>PF_BS_1_wout_Grant!DC53-PF_BS_1_wout_Grant!DB53</f>
        <v>0</v>
      </c>
      <c r="DD44" s="345">
        <f>PF_BS_1_wout_Grant!DD53-PF_BS_1_wout_Grant!DC53</f>
        <v>0</v>
      </c>
      <c r="DE44" s="345">
        <f>PF_BS_1_wout_Grant!DE53-PF_BS_1_wout_Grant!DD53</f>
        <v>0</v>
      </c>
      <c r="DF44" s="345">
        <f>PF_BS_1_wout_Grant!DF53-PF_BS_1_wout_Grant!DE53</f>
        <v>0</v>
      </c>
      <c r="DG44" s="345">
        <f>PF_BS_1_wout_Grant!DG53-PF_BS_1_wout_Grant!DF53</f>
        <v>0</v>
      </c>
      <c r="DH44" s="346">
        <f>PF_BS_1_wout_Grant!DH53-PF_BS_1_wout_Grant!DG53</f>
        <v>0</v>
      </c>
      <c r="DI44" s="345">
        <f>PF_BS_1_wout_Grant!DI53-PF_BS_1_wout_Grant!DH53</f>
        <v>0</v>
      </c>
      <c r="DJ44" s="345">
        <f>PF_BS_1_wout_Grant!DJ53-PF_BS_1_wout_Grant!DI53</f>
        <v>0</v>
      </c>
      <c r="DK44" s="345">
        <f>PF_BS_1_wout_Grant!DK53-PF_BS_1_wout_Grant!DJ53</f>
        <v>0</v>
      </c>
      <c r="DL44" s="345">
        <f>PF_BS_1_wout_Grant!DL53-PF_BS_1_wout_Grant!DK53</f>
        <v>0</v>
      </c>
      <c r="DM44" s="345">
        <f>PF_BS_1_wout_Grant!DM53-PF_BS_1_wout_Grant!DL53</f>
        <v>0</v>
      </c>
      <c r="DN44" s="345">
        <f>PF_BS_1_wout_Grant!DN53-PF_BS_1_wout_Grant!DM53</f>
        <v>0</v>
      </c>
      <c r="DO44" s="345">
        <f>PF_BS_1_wout_Grant!DO53-PF_BS_1_wout_Grant!DN53</f>
        <v>0</v>
      </c>
      <c r="DP44" s="345">
        <f>PF_BS_1_wout_Grant!DP53-PF_BS_1_wout_Grant!DO53</f>
        <v>0</v>
      </c>
      <c r="DQ44" s="345">
        <f>PF_BS_1_wout_Grant!DQ53-PF_BS_1_wout_Grant!DP53</f>
        <v>0</v>
      </c>
      <c r="DR44" s="345">
        <f>PF_BS_1_wout_Grant!DR53-PF_BS_1_wout_Grant!DQ53</f>
        <v>0</v>
      </c>
      <c r="DS44" s="345">
        <f>PF_BS_1_wout_Grant!DS53-PF_BS_1_wout_Grant!DR53</f>
        <v>0</v>
      </c>
      <c r="DT44" s="347">
        <f>PF_BS_1_wout_Grant!DT53-PF_BS_1_wout_Grant!DS53</f>
        <v>0</v>
      </c>
      <c r="DU44" s="348">
        <f t="shared" ref="DU44:ED48" si="28">SUMIF($E$24:$DT$24,DU$24,$E44:$DT44)</f>
        <v>0</v>
      </c>
      <c r="DV44" s="348">
        <f t="shared" si="28"/>
        <v>0</v>
      </c>
      <c r="DW44" s="348">
        <f t="shared" si="28"/>
        <v>0</v>
      </c>
      <c r="DX44" s="348">
        <f t="shared" si="28"/>
        <v>0</v>
      </c>
      <c r="DY44" s="348">
        <f t="shared" si="28"/>
        <v>0</v>
      </c>
      <c r="DZ44" s="348">
        <f t="shared" si="28"/>
        <v>0</v>
      </c>
      <c r="EA44" s="348">
        <f t="shared" si="28"/>
        <v>0</v>
      </c>
      <c r="EB44" s="348">
        <f t="shared" si="28"/>
        <v>0</v>
      </c>
      <c r="EC44" s="348">
        <f t="shared" si="28"/>
        <v>0</v>
      </c>
      <c r="ED44" s="349">
        <f t="shared" si="28"/>
        <v>0</v>
      </c>
    </row>
    <row r="45" spans="2:134">
      <c r="B45" s="281" t="s">
        <v>117</v>
      </c>
      <c r="C45" s="345"/>
      <c r="D45" s="345"/>
      <c r="E45" s="345">
        <f>PF_BS_1_wout_Grant!E54</f>
        <v>0</v>
      </c>
      <c r="F45" s="345">
        <f>PF_BS_1_wout_Grant!F54-PF_BS_1_wout_Grant!E54</f>
        <v>0</v>
      </c>
      <c r="G45" s="345">
        <f>PF_BS_1_wout_Grant!G54-PF_BS_1_wout_Grant!F54</f>
        <v>0</v>
      </c>
      <c r="H45" s="345">
        <f>PF_BS_1_wout_Grant!H54-PF_BS_1_wout_Grant!G54</f>
        <v>0</v>
      </c>
      <c r="I45" s="345">
        <f>PF_BS_1_wout_Grant!I54-PF_BS_1_wout_Grant!H54</f>
        <v>0</v>
      </c>
      <c r="J45" s="345">
        <f>PF_BS_1_wout_Grant!J54-PF_BS_1_wout_Grant!I54</f>
        <v>0</v>
      </c>
      <c r="K45" s="345">
        <f>PF_BS_1_wout_Grant!K54-PF_BS_1_wout_Grant!J54</f>
        <v>0</v>
      </c>
      <c r="L45" s="345">
        <f>PF_BS_1_wout_Grant!L54-PF_BS_1_wout_Grant!K54</f>
        <v>0</v>
      </c>
      <c r="M45" s="345">
        <f>PF_BS_1_wout_Grant!M54-PF_BS_1_wout_Grant!L54</f>
        <v>0</v>
      </c>
      <c r="N45" s="345">
        <f>PF_BS_1_wout_Grant!N54-PF_BS_1_wout_Grant!M54</f>
        <v>0</v>
      </c>
      <c r="O45" s="345">
        <f>PF_BS_1_wout_Grant!O54-PF_BS_1_wout_Grant!N54</f>
        <v>0</v>
      </c>
      <c r="P45" s="346">
        <f>PF_BS_1_wout_Grant!P54-PF_BS_1_wout_Grant!O54</f>
        <v>0</v>
      </c>
      <c r="Q45" s="345">
        <f>PF_BS_1_wout_Grant!Q54-PF_BS_1_wout_Grant!P54</f>
        <v>0</v>
      </c>
      <c r="R45" s="345">
        <f>PF_BS_1_wout_Grant!R54-PF_BS_1_wout_Grant!Q54</f>
        <v>0</v>
      </c>
      <c r="S45" s="345">
        <f>PF_BS_1_wout_Grant!S54-PF_BS_1_wout_Grant!R54</f>
        <v>0</v>
      </c>
      <c r="T45" s="345">
        <f>PF_BS_1_wout_Grant!T54-PF_BS_1_wout_Grant!S54</f>
        <v>0</v>
      </c>
      <c r="U45" s="345">
        <f>PF_BS_1_wout_Grant!U54-PF_BS_1_wout_Grant!T54</f>
        <v>0</v>
      </c>
      <c r="V45" s="345">
        <f>PF_BS_1_wout_Grant!V54-PF_BS_1_wout_Grant!U54</f>
        <v>0</v>
      </c>
      <c r="W45" s="345">
        <f>PF_BS_1_wout_Grant!W54-PF_BS_1_wout_Grant!V54</f>
        <v>0</v>
      </c>
      <c r="X45" s="345">
        <f>PF_BS_1_wout_Grant!X54-PF_BS_1_wout_Grant!W54</f>
        <v>0</v>
      </c>
      <c r="Y45" s="345">
        <f>PF_BS_1_wout_Grant!Y54-PF_BS_1_wout_Grant!X54</f>
        <v>0</v>
      </c>
      <c r="Z45" s="345">
        <f>PF_BS_1_wout_Grant!Z54-PF_BS_1_wout_Grant!Y54</f>
        <v>0</v>
      </c>
      <c r="AA45" s="345">
        <f>PF_BS_1_wout_Grant!AA54-PF_BS_1_wout_Grant!Z54</f>
        <v>0</v>
      </c>
      <c r="AB45" s="346">
        <f>PF_BS_1_wout_Grant!AB54-PF_BS_1_wout_Grant!AA54</f>
        <v>0</v>
      </c>
      <c r="AC45" s="345">
        <f>PF_BS_1_wout_Grant!AC54-PF_BS_1_wout_Grant!AB54</f>
        <v>0</v>
      </c>
      <c r="AD45" s="345">
        <f>PF_BS_1_wout_Grant!AD54-PF_BS_1_wout_Grant!AC54</f>
        <v>0</v>
      </c>
      <c r="AE45" s="345">
        <f>PF_BS_1_wout_Grant!AE54-PF_BS_1_wout_Grant!AD54</f>
        <v>0</v>
      </c>
      <c r="AF45" s="345">
        <f>PF_BS_1_wout_Grant!AF54-PF_BS_1_wout_Grant!AE54</f>
        <v>0</v>
      </c>
      <c r="AG45" s="345">
        <f>PF_BS_1_wout_Grant!AG54-PF_BS_1_wout_Grant!AF54</f>
        <v>0</v>
      </c>
      <c r="AH45" s="345">
        <f>PF_BS_1_wout_Grant!AH54-PF_BS_1_wout_Grant!AG54</f>
        <v>0</v>
      </c>
      <c r="AI45" s="345">
        <f>PF_BS_1_wout_Grant!AI54-PF_BS_1_wout_Grant!AH54</f>
        <v>0</v>
      </c>
      <c r="AJ45" s="345">
        <f>PF_BS_1_wout_Grant!AJ54-PF_BS_1_wout_Grant!AI54</f>
        <v>0</v>
      </c>
      <c r="AK45" s="345">
        <f>PF_BS_1_wout_Grant!AK54-PF_BS_1_wout_Grant!AJ54</f>
        <v>0</v>
      </c>
      <c r="AL45" s="345">
        <f>PF_BS_1_wout_Grant!AL54-PF_BS_1_wout_Grant!AK54</f>
        <v>0</v>
      </c>
      <c r="AM45" s="345">
        <f>PF_BS_1_wout_Grant!AM54-PF_BS_1_wout_Grant!AL54</f>
        <v>0</v>
      </c>
      <c r="AN45" s="346">
        <f>PF_BS_1_wout_Grant!AN54-PF_BS_1_wout_Grant!AM54</f>
        <v>0</v>
      </c>
      <c r="AO45" s="345">
        <f>PF_BS_1_wout_Grant!AO54-PF_BS_1_wout_Grant!AN54</f>
        <v>0</v>
      </c>
      <c r="AP45" s="345">
        <f>PF_BS_1_wout_Grant!AP54-PF_BS_1_wout_Grant!AO54</f>
        <v>0</v>
      </c>
      <c r="AQ45" s="345">
        <f>PF_BS_1_wout_Grant!AQ54-PF_BS_1_wout_Grant!AP54</f>
        <v>0</v>
      </c>
      <c r="AR45" s="345">
        <f>PF_BS_1_wout_Grant!AR54-PF_BS_1_wout_Grant!AQ54</f>
        <v>0</v>
      </c>
      <c r="AS45" s="345">
        <f>PF_BS_1_wout_Grant!AS54-PF_BS_1_wout_Grant!AR54</f>
        <v>0</v>
      </c>
      <c r="AT45" s="345">
        <f>PF_BS_1_wout_Grant!AT54-PF_BS_1_wout_Grant!AS54</f>
        <v>0</v>
      </c>
      <c r="AU45" s="345">
        <f>PF_BS_1_wout_Grant!AU54-PF_BS_1_wout_Grant!AT54</f>
        <v>0</v>
      </c>
      <c r="AV45" s="345">
        <f>PF_BS_1_wout_Grant!AV54-PF_BS_1_wout_Grant!AU54</f>
        <v>0</v>
      </c>
      <c r="AW45" s="345">
        <f>PF_BS_1_wout_Grant!AW54-PF_BS_1_wout_Grant!AV54</f>
        <v>0</v>
      </c>
      <c r="AX45" s="345">
        <f>PF_BS_1_wout_Grant!AX54-PF_BS_1_wout_Grant!AW54</f>
        <v>0</v>
      </c>
      <c r="AY45" s="345">
        <f>PF_BS_1_wout_Grant!AY54-PF_BS_1_wout_Grant!AX54</f>
        <v>0</v>
      </c>
      <c r="AZ45" s="346">
        <f>PF_BS_1_wout_Grant!AZ54-PF_BS_1_wout_Grant!AY54</f>
        <v>0</v>
      </c>
      <c r="BA45" s="345">
        <f>PF_BS_1_wout_Grant!BA54-PF_BS_1_wout_Grant!AZ54</f>
        <v>0</v>
      </c>
      <c r="BB45" s="345">
        <f>PF_BS_1_wout_Grant!BB54-PF_BS_1_wout_Grant!BA54</f>
        <v>0</v>
      </c>
      <c r="BC45" s="345">
        <f>PF_BS_1_wout_Grant!BC54-PF_BS_1_wout_Grant!BB54</f>
        <v>0</v>
      </c>
      <c r="BD45" s="345">
        <f>PF_BS_1_wout_Grant!BD54-PF_BS_1_wout_Grant!BC54</f>
        <v>0</v>
      </c>
      <c r="BE45" s="345">
        <f>PF_BS_1_wout_Grant!BE54-PF_BS_1_wout_Grant!BD54</f>
        <v>0</v>
      </c>
      <c r="BF45" s="345">
        <f>PF_BS_1_wout_Grant!BF54-PF_BS_1_wout_Grant!BE54</f>
        <v>0</v>
      </c>
      <c r="BG45" s="345">
        <f>PF_BS_1_wout_Grant!BG54-PF_BS_1_wout_Grant!BF54</f>
        <v>0</v>
      </c>
      <c r="BH45" s="345">
        <f>PF_BS_1_wout_Grant!BH54-PF_BS_1_wout_Grant!BG54</f>
        <v>0</v>
      </c>
      <c r="BI45" s="345">
        <f>PF_BS_1_wout_Grant!BI54-PF_BS_1_wout_Grant!BH54</f>
        <v>0</v>
      </c>
      <c r="BJ45" s="345">
        <f>PF_BS_1_wout_Grant!BJ54-PF_BS_1_wout_Grant!BI54</f>
        <v>0</v>
      </c>
      <c r="BK45" s="345">
        <f>PF_BS_1_wout_Grant!BK54-PF_BS_1_wout_Grant!BJ54</f>
        <v>0</v>
      </c>
      <c r="BL45" s="346">
        <f>PF_BS_1_wout_Grant!BL54-PF_BS_1_wout_Grant!BK54</f>
        <v>0</v>
      </c>
      <c r="BM45" s="345">
        <f>PF_BS_1_wout_Grant!BM54-PF_BS_1_wout_Grant!BL54</f>
        <v>0</v>
      </c>
      <c r="BN45" s="345">
        <f>PF_BS_1_wout_Grant!BN54-PF_BS_1_wout_Grant!BM54</f>
        <v>0</v>
      </c>
      <c r="BO45" s="345">
        <f>PF_BS_1_wout_Grant!BO54-PF_BS_1_wout_Grant!BN54</f>
        <v>0</v>
      </c>
      <c r="BP45" s="345">
        <f>PF_BS_1_wout_Grant!BP54-PF_BS_1_wout_Grant!BO54</f>
        <v>0</v>
      </c>
      <c r="BQ45" s="345">
        <f>PF_BS_1_wout_Grant!BQ54-PF_BS_1_wout_Grant!BP54</f>
        <v>0</v>
      </c>
      <c r="BR45" s="345">
        <f>PF_BS_1_wout_Grant!BR54-PF_BS_1_wout_Grant!BQ54</f>
        <v>0</v>
      </c>
      <c r="BS45" s="345">
        <f>PF_BS_1_wout_Grant!BS54-PF_BS_1_wout_Grant!BR54</f>
        <v>0</v>
      </c>
      <c r="BT45" s="345">
        <f>PF_BS_1_wout_Grant!BT54-PF_BS_1_wout_Grant!BS54</f>
        <v>0</v>
      </c>
      <c r="BU45" s="345">
        <f>PF_BS_1_wout_Grant!BU54-PF_BS_1_wout_Grant!BT54</f>
        <v>0</v>
      </c>
      <c r="BV45" s="345">
        <f>PF_BS_1_wout_Grant!BV54-PF_BS_1_wout_Grant!BU54</f>
        <v>0</v>
      </c>
      <c r="BW45" s="345">
        <f>PF_BS_1_wout_Grant!BW54-PF_BS_1_wout_Grant!BV54</f>
        <v>0</v>
      </c>
      <c r="BX45" s="346">
        <f>PF_BS_1_wout_Grant!BX54-PF_BS_1_wout_Grant!BW54</f>
        <v>0</v>
      </c>
      <c r="BY45" s="345">
        <f>PF_BS_1_wout_Grant!BY54-PF_BS_1_wout_Grant!BX54</f>
        <v>0</v>
      </c>
      <c r="BZ45" s="345">
        <f>PF_BS_1_wout_Grant!BZ54-PF_BS_1_wout_Grant!BY54</f>
        <v>0</v>
      </c>
      <c r="CA45" s="345">
        <f>PF_BS_1_wout_Grant!CA54-PF_BS_1_wout_Grant!BZ54</f>
        <v>0</v>
      </c>
      <c r="CB45" s="345">
        <f>PF_BS_1_wout_Grant!CB54-PF_BS_1_wout_Grant!CA54</f>
        <v>0</v>
      </c>
      <c r="CC45" s="345">
        <f>PF_BS_1_wout_Grant!CC54-PF_BS_1_wout_Grant!CB54</f>
        <v>0</v>
      </c>
      <c r="CD45" s="345">
        <f>PF_BS_1_wout_Grant!CD54-PF_BS_1_wout_Grant!CC54</f>
        <v>0</v>
      </c>
      <c r="CE45" s="345">
        <f>PF_BS_1_wout_Grant!CE54-PF_BS_1_wout_Grant!CD54</f>
        <v>0</v>
      </c>
      <c r="CF45" s="345">
        <f>PF_BS_1_wout_Grant!CF54-PF_BS_1_wout_Grant!CE54</f>
        <v>0</v>
      </c>
      <c r="CG45" s="345">
        <f>PF_BS_1_wout_Grant!CG54-PF_BS_1_wout_Grant!CF54</f>
        <v>0</v>
      </c>
      <c r="CH45" s="345">
        <f>PF_BS_1_wout_Grant!CH54-PF_BS_1_wout_Grant!CG54</f>
        <v>0</v>
      </c>
      <c r="CI45" s="345">
        <f>PF_BS_1_wout_Grant!CI54-PF_BS_1_wout_Grant!CH54</f>
        <v>0</v>
      </c>
      <c r="CJ45" s="346">
        <f>PF_BS_1_wout_Grant!CJ54-PF_BS_1_wout_Grant!CI54</f>
        <v>0</v>
      </c>
      <c r="CK45" s="345">
        <f>PF_BS_1_wout_Grant!CK54-PF_BS_1_wout_Grant!CJ54</f>
        <v>0</v>
      </c>
      <c r="CL45" s="345">
        <f>PF_BS_1_wout_Grant!CL54-PF_BS_1_wout_Grant!CK54</f>
        <v>0</v>
      </c>
      <c r="CM45" s="345">
        <f>PF_BS_1_wout_Grant!CM54-PF_BS_1_wout_Grant!CL54</f>
        <v>0</v>
      </c>
      <c r="CN45" s="345">
        <f>PF_BS_1_wout_Grant!CN54-PF_BS_1_wout_Grant!CM54</f>
        <v>0</v>
      </c>
      <c r="CO45" s="345">
        <f>PF_BS_1_wout_Grant!CO54-PF_BS_1_wout_Grant!CN54</f>
        <v>0</v>
      </c>
      <c r="CP45" s="345">
        <f>PF_BS_1_wout_Grant!CP54-PF_BS_1_wout_Grant!CO54</f>
        <v>0</v>
      </c>
      <c r="CQ45" s="345">
        <f>PF_BS_1_wout_Grant!CQ54-PF_BS_1_wout_Grant!CP54</f>
        <v>0</v>
      </c>
      <c r="CR45" s="345">
        <f>PF_BS_1_wout_Grant!CR54-PF_BS_1_wout_Grant!CQ54</f>
        <v>0</v>
      </c>
      <c r="CS45" s="345">
        <f>PF_BS_1_wout_Grant!CS54-PF_BS_1_wout_Grant!CR54</f>
        <v>0</v>
      </c>
      <c r="CT45" s="345">
        <f>PF_BS_1_wout_Grant!CT54-PF_BS_1_wout_Grant!CS54</f>
        <v>0</v>
      </c>
      <c r="CU45" s="345">
        <f>PF_BS_1_wout_Grant!CU54-PF_BS_1_wout_Grant!CT54</f>
        <v>0</v>
      </c>
      <c r="CV45" s="346">
        <f>PF_BS_1_wout_Grant!CV54-PF_BS_1_wout_Grant!CU54</f>
        <v>0</v>
      </c>
      <c r="CW45" s="345">
        <f>PF_BS_1_wout_Grant!CW54-PF_BS_1_wout_Grant!CV54</f>
        <v>0</v>
      </c>
      <c r="CX45" s="345">
        <f>PF_BS_1_wout_Grant!CX54-PF_BS_1_wout_Grant!CW54</f>
        <v>0</v>
      </c>
      <c r="CY45" s="345">
        <f>PF_BS_1_wout_Grant!CY54-PF_BS_1_wout_Grant!CX54</f>
        <v>0</v>
      </c>
      <c r="CZ45" s="345">
        <f>PF_BS_1_wout_Grant!CZ54-PF_BS_1_wout_Grant!CY54</f>
        <v>0</v>
      </c>
      <c r="DA45" s="345">
        <f>PF_BS_1_wout_Grant!DA54-PF_BS_1_wout_Grant!CZ54</f>
        <v>0</v>
      </c>
      <c r="DB45" s="345">
        <f>PF_BS_1_wout_Grant!DB54-PF_BS_1_wout_Grant!DA54</f>
        <v>0</v>
      </c>
      <c r="DC45" s="345">
        <f>PF_BS_1_wout_Grant!DC54-PF_BS_1_wout_Grant!DB54</f>
        <v>0</v>
      </c>
      <c r="DD45" s="345">
        <f>PF_BS_1_wout_Grant!DD54-PF_BS_1_wout_Grant!DC54</f>
        <v>0</v>
      </c>
      <c r="DE45" s="345">
        <f>PF_BS_1_wout_Grant!DE54-PF_BS_1_wout_Grant!DD54</f>
        <v>0</v>
      </c>
      <c r="DF45" s="345">
        <f>PF_BS_1_wout_Grant!DF54-PF_BS_1_wout_Grant!DE54</f>
        <v>0</v>
      </c>
      <c r="DG45" s="345">
        <f>PF_BS_1_wout_Grant!DG54-PF_BS_1_wout_Grant!DF54</f>
        <v>0</v>
      </c>
      <c r="DH45" s="346">
        <f>PF_BS_1_wout_Grant!DH54-PF_BS_1_wout_Grant!DG54</f>
        <v>0</v>
      </c>
      <c r="DI45" s="345">
        <f>PF_BS_1_wout_Grant!DI54-PF_BS_1_wout_Grant!DH54</f>
        <v>0</v>
      </c>
      <c r="DJ45" s="345">
        <f>PF_BS_1_wout_Grant!DJ54-PF_BS_1_wout_Grant!DI54</f>
        <v>0</v>
      </c>
      <c r="DK45" s="345">
        <f>PF_BS_1_wout_Grant!DK54-PF_BS_1_wout_Grant!DJ54</f>
        <v>0</v>
      </c>
      <c r="DL45" s="345">
        <f>PF_BS_1_wout_Grant!DL54-PF_BS_1_wout_Grant!DK54</f>
        <v>0</v>
      </c>
      <c r="DM45" s="345">
        <f>PF_BS_1_wout_Grant!DM54-PF_BS_1_wout_Grant!DL54</f>
        <v>0</v>
      </c>
      <c r="DN45" s="345">
        <f>PF_BS_1_wout_Grant!DN54-PF_BS_1_wout_Grant!DM54</f>
        <v>0</v>
      </c>
      <c r="DO45" s="345">
        <f>PF_BS_1_wout_Grant!DO54-PF_BS_1_wout_Grant!DN54</f>
        <v>0</v>
      </c>
      <c r="DP45" s="345">
        <f>PF_BS_1_wout_Grant!DP54-PF_BS_1_wout_Grant!DO54</f>
        <v>0</v>
      </c>
      <c r="DQ45" s="345">
        <f>PF_BS_1_wout_Grant!DQ54-PF_BS_1_wout_Grant!DP54</f>
        <v>0</v>
      </c>
      <c r="DR45" s="345">
        <f>PF_BS_1_wout_Grant!DR54-PF_BS_1_wout_Grant!DQ54</f>
        <v>0</v>
      </c>
      <c r="DS45" s="345">
        <f>PF_BS_1_wout_Grant!DS54-PF_BS_1_wout_Grant!DR54</f>
        <v>0</v>
      </c>
      <c r="DT45" s="347">
        <f>PF_BS_1_wout_Grant!DT54-PF_BS_1_wout_Grant!DS54</f>
        <v>0</v>
      </c>
      <c r="DU45" s="348">
        <f t="shared" si="28"/>
        <v>0</v>
      </c>
      <c r="DV45" s="348">
        <f t="shared" si="28"/>
        <v>0</v>
      </c>
      <c r="DW45" s="348">
        <f t="shared" si="28"/>
        <v>0</v>
      </c>
      <c r="DX45" s="348">
        <f t="shared" si="28"/>
        <v>0</v>
      </c>
      <c r="DY45" s="348">
        <f t="shared" si="28"/>
        <v>0</v>
      </c>
      <c r="DZ45" s="348">
        <f t="shared" si="28"/>
        <v>0</v>
      </c>
      <c r="EA45" s="348">
        <f t="shared" si="28"/>
        <v>0</v>
      </c>
      <c r="EB45" s="348">
        <f t="shared" si="28"/>
        <v>0</v>
      </c>
      <c r="EC45" s="348">
        <f t="shared" si="28"/>
        <v>0</v>
      </c>
      <c r="ED45" s="349">
        <f t="shared" si="28"/>
        <v>0</v>
      </c>
    </row>
    <row r="46" spans="2:134">
      <c r="B46" s="281" t="s">
        <v>118</v>
      </c>
      <c r="C46" s="345"/>
      <c r="D46" s="345"/>
      <c r="E46" s="345">
        <f>PF_BS_1_wout_Grant!E49</f>
        <v>0</v>
      </c>
      <c r="F46" s="345">
        <f>PF_BS_1_wout_Grant!F49-PF_BS_1_wout_Grant!E49</f>
        <v>0</v>
      </c>
      <c r="G46" s="345">
        <f>PF_BS_1_wout_Grant!G49-PF_BS_1_wout_Grant!F49</f>
        <v>0</v>
      </c>
      <c r="H46" s="345">
        <f>PF_BS_1_wout_Grant!H49-PF_BS_1_wout_Grant!G49</f>
        <v>96370.650173515955</v>
      </c>
      <c r="I46" s="345">
        <f>PF_BS_1_wout_Grant!I49-PF_BS_1_wout_Grant!H49</f>
        <v>43033.872466930654</v>
      </c>
      <c r="J46" s="345">
        <f>PF_BS_1_wout_Grant!J49-PF_BS_1_wout_Grant!I49</f>
        <v>20779.45338521144</v>
      </c>
      <c r="K46" s="345">
        <f>PF_BS_1_wout_Grant!K49-PF_BS_1_wout_Grant!J49</f>
        <v>30724.085462568823</v>
      </c>
      <c r="L46" s="345">
        <f>PF_BS_1_wout_Grant!L49-PF_BS_1_wout_Grant!K49</f>
        <v>46744.500722544413</v>
      </c>
      <c r="M46" s="345">
        <f>PF_BS_1_wout_Grant!M49-PF_BS_1_wout_Grant!L49</f>
        <v>20180.353081714682</v>
      </c>
      <c r="N46" s="345">
        <f>PF_BS_1_wout_Grant!N49-PF_BS_1_wout_Grant!M49</f>
        <v>34332.392176998197</v>
      </c>
      <c r="O46" s="345">
        <f>PF_BS_1_wout_Grant!O49-PF_BS_1_wout_Grant!N49</f>
        <v>31350.278184266412</v>
      </c>
      <c r="P46" s="346">
        <f>PF_BS_1_wout_Grant!P49-PF_BS_1_wout_Grant!O49</f>
        <v>35912.928987070161</v>
      </c>
      <c r="Q46" s="345">
        <f>PF_BS_1_wout_Grant!Q49-PF_BS_1_wout_Grant!P49</f>
        <v>64401.966998952092</v>
      </c>
      <c r="R46" s="345">
        <f>PF_BS_1_wout_Grant!R49-PF_BS_1_wout_Grant!Q49</f>
        <v>68371.694542957586</v>
      </c>
      <c r="S46" s="345">
        <f>PF_BS_1_wout_Grant!S49-PF_BS_1_wout_Grant!R49</f>
        <v>29087.466071632865</v>
      </c>
      <c r="T46" s="345">
        <f>PF_BS_1_wout_Grant!T49-PF_BS_1_wout_Grant!S49</f>
        <v>51040.4819084513</v>
      </c>
      <c r="U46" s="345">
        <f>PF_BS_1_wout_Grant!U49-PF_BS_1_wout_Grant!T49</f>
        <v>59989.986923567136</v>
      </c>
      <c r="V46" s="345">
        <f>PF_BS_1_wout_Grant!V49-PF_BS_1_wout_Grant!U49</f>
        <v>23895.982311498607</v>
      </c>
      <c r="W46" s="345">
        <f>PF_BS_1_wout_Grant!W49-PF_BS_1_wout_Grant!V49</f>
        <v>57350.292442196747</v>
      </c>
      <c r="X46" s="345">
        <f>PF_BS_1_wout_Grant!X49-PF_BS_1_wout_Grant!W49</f>
        <v>54612.186431169044</v>
      </c>
      <c r="Y46" s="345">
        <f>PF_BS_1_wout_Grant!Y49-PF_BS_1_wout_Grant!X49</f>
        <v>30115.112945657573</v>
      </c>
      <c r="Z46" s="345">
        <f>PF_BS_1_wout_Grant!Z49-PF_BS_1_wout_Grant!Y49</f>
        <v>58655.864360387088</v>
      </c>
      <c r="AA46" s="345">
        <f>PF_BS_1_wout_Grant!AA49-PF_BS_1_wout_Grant!Z49</f>
        <v>49253.354959370103</v>
      </c>
      <c r="AB46" s="346">
        <f>PF_BS_1_wout_Grant!AB49-PF_BS_1_wout_Grant!AA49</f>
        <v>49708.320508964011</v>
      </c>
      <c r="AC46" s="345">
        <f>PF_BS_1_wout_Grant!AC49-PF_BS_1_wout_Grant!AB49</f>
        <v>-43125.456518712104</v>
      </c>
      <c r="AD46" s="345">
        <f>PF_BS_1_wout_Grant!AD49-PF_BS_1_wout_Grant!AC49</f>
        <v>-32821.692913715146</v>
      </c>
      <c r="AE46" s="345">
        <f>PF_BS_1_wout_Grant!AE49-PF_BS_1_wout_Grant!AD49</f>
        <v>9850.6558501318796</v>
      </c>
      <c r="AF46" s="345">
        <f>PF_BS_1_wout_Grant!AF49-PF_BS_1_wout_Grant!AE49</f>
        <v>9909.49040863337</v>
      </c>
      <c r="AG46" s="345">
        <f>PF_BS_1_wout_Grant!AG49-PF_BS_1_wout_Grant!AF49</f>
        <v>9968.9133127195528</v>
      </c>
      <c r="AH46" s="345">
        <f>PF_BS_1_wout_Grant!AH49-PF_BS_1_wout_Grant!AG49</f>
        <v>10028.930445846869</v>
      </c>
      <c r="AI46" s="345">
        <f>PF_BS_1_wout_Grant!AI49-PF_BS_1_wout_Grant!AH49</f>
        <v>10089.547750305268</v>
      </c>
      <c r="AJ46" s="345">
        <f>PF_BS_1_wout_Grant!AJ49-PF_BS_1_wout_Grant!AI49</f>
        <v>10150.771227808436</v>
      </c>
      <c r="AK46" s="345">
        <f>PF_BS_1_wout_Grant!AK49-PF_BS_1_wout_Grant!AJ49</f>
        <v>10212.606940086349</v>
      </c>
      <c r="AL46" s="345">
        <f>PF_BS_1_wout_Grant!AL49-PF_BS_1_wout_Grant!AK49</f>
        <v>10275.06100948737</v>
      </c>
      <c r="AM46" s="345">
        <f>PF_BS_1_wout_Grant!AM49-PF_BS_1_wout_Grant!AL49</f>
        <v>10338.1396195821</v>
      </c>
      <c r="AN46" s="346">
        <f>PF_BS_1_wout_Grant!AN49-PF_BS_1_wout_Grant!AM49</f>
        <v>10401.849015777931</v>
      </c>
      <c r="AO46" s="345">
        <f>PF_BS_1_wout_Grant!AO49-PF_BS_1_wout_Grant!AN49</f>
        <v>7849.9106619358063</v>
      </c>
      <c r="AP46" s="345">
        <f>PF_BS_1_wout_Grant!AP49-PF_BS_1_wout_Grant!AO49</f>
        <v>9989.1525185551727</v>
      </c>
      <c r="AQ46" s="345">
        <f>PF_BS_1_wout_Grant!AQ49-PF_BS_1_wout_Grant!AP49</f>
        <v>10089.044043740607</v>
      </c>
      <c r="AR46" s="345">
        <f>PF_BS_1_wout_Grant!AR49-PF_BS_1_wout_Grant!AQ49</f>
        <v>10189.934484178084</v>
      </c>
      <c r="AS46" s="345">
        <f>PF_BS_1_wout_Grant!AS49-PF_BS_1_wout_Grant!AR49</f>
        <v>10291.833829019917</v>
      </c>
      <c r="AT46" s="345">
        <f>PF_BS_1_wout_Grant!AT49-PF_BS_1_wout_Grant!AS49</f>
        <v>10394.752167309984</v>
      </c>
      <c r="AU46" s="345">
        <f>PF_BS_1_wout_Grant!AU49-PF_BS_1_wout_Grant!AT49</f>
        <v>10498.69968898315</v>
      </c>
      <c r="AV46" s="345">
        <f>PF_BS_1_wout_Grant!AV49-PF_BS_1_wout_Grant!AU49</f>
        <v>10603.686685872963</v>
      </c>
      <c r="AW46" s="345">
        <f>PF_BS_1_wout_Grant!AW49-PF_BS_1_wout_Grant!AV49</f>
        <v>10709.723552731797</v>
      </c>
      <c r="AX46" s="345">
        <f>PF_BS_1_wout_Grant!AX49-PF_BS_1_wout_Grant!AW49</f>
        <v>10816.820788259152</v>
      </c>
      <c r="AY46" s="345">
        <f>PF_BS_1_wout_Grant!AY49-PF_BS_1_wout_Grant!AX49</f>
        <v>10924.98899614159</v>
      </c>
      <c r="AZ46" s="346">
        <f>PF_BS_1_wout_Grant!AZ49-PF_BS_1_wout_Grant!AY49</f>
        <v>11034.238886103034</v>
      </c>
      <c r="BA46" s="345">
        <f>PF_BS_1_wout_Grant!BA49-PF_BS_1_wout_Grant!AZ49</f>
        <v>11144.581274964148</v>
      </c>
      <c r="BB46" s="345">
        <f>PF_BS_1_wout_Grant!BB49-PF_BS_1_wout_Grant!BA49</f>
        <v>11256.027087713592</v>
      </c>
      <c r="BC46" s="345">
        <f>PF_BS_1_wout_Grant!BC49-PF_BS_1_wout_Grant!BB49</f>
        <v>11368.587358590914</v>
      </c>
      <c r="BD46" s="345">
        <f>PF_BS_1_wout_Grant!BD49-PF_BS_1_wout_Grant!BC49</f>
        <v>11482.273232176667</v>
      </c>
      <c r="BE46" s="345">
        <f>PF_BS_1_wout_Grant!BE49-PF_BS_1_wout_Grant!BD49</f>
        <v>11597.095964498585</v>
      </c>
      <c r="BF46" s="345">
        <f>PF_BS_1_wout_Grant!BF49-PF_BS_1_wout_Grant!BE49</f>
        <v>11713.066924143583</v>
      </c>
      <c r="BG46" s="345">
        <f>PF_BS_1_wout_Grant!BG49-PF_BS_1_wout_Grant!BF49</f>
        <v>11830.197593384888</v>
      </c>
      <c r="BH46" s="345">
        <f>PF_BS_1_wout_Grant!BH49-PF_BS_1_wout_Grant!BG49</f>
        <v>11948.499569318723</v>
      </c>
      <c r="BI46" s="345">
        <f>PF_BS_1_wout_Grant!BI49-PF_BS_1_wout_Grant!BH49</f>
        <v>12067.984565012157</v>
      </c>
      <c r="BJ46" s="345">
        <f>PF_BS_1_wout_Grant!BJ49-PF_BS_1_wout_Grant!BI49</f>
        <v>12188.664410662139</v>
      </c>
      <c r="BK46" s="345">
        <f>PF_BS_1_wout_Grant!BK49-PF_BS_1_wout_Grant!BJ49</f>
        <v>12310.55105476873</v>
      </c>
      <c r="BL46" s="346">
        <f>PF_BS_1_wout_Grant!BL49-PF_BS_1_wout_Grant!BK49</f>
        <v>12433.656565316254</v>
      </c>
      <c r="BM46" s="345">
        <f>PF_BS_1_wout_Grant!BM49-PF_BS_1_wout_Grant!BL49</f>
        <v>12557.993130969582</v>
      </c>
      <c r="BN46" s="345">
        <f>PF_BS_1_wout_Grant!BN49-PF_BS_1_wout_Grant!BM49</f>
        <v>12683.573062279262</v>
      </c>
      <c r="BO46" s="345">
        <f>PF_BS_1_wout_Grant!BO49-PF_BS_1_wout_Grant!BN49</f>
        <v>12810.40879290225</v>
      </c>
      <c r="BP46" s="345">
        <f>PF_BS_1_wout_Grant!BP49-PF_BS_1_wout_Grant!BO49</f>
        <v>12938.512880831026</v>
      </c>
      <c r="BQ46" s="345">
        <f>PF_BS_1_wout_Grant!BQ49-PF_BS_1_wout_Grant!BP49</f>
        <v>13067.898009639466</v>
      </c>
      <c r="BR46" s="345">
        <f>PF_BS_1_wout_Grant!BR49-PF_BS_1_wout_Grant!BQ49</f>
        <v>13198.57698973571</v>
      </c>
      <c r="BS46" s="345">
        <f>PF_BS_1_wout_Grant!BS49-PF_BS_1_wout_Grant!BR49</f>
        <v>13330.562759633176</v>
      </c>
      <c r="BT46" s="345">
        <f>PF_BS_1_wout_Grant!BT49-PF_BS_1_wout_Grant!BS49</f>
        <v>13463.868387229508</v>
      </c>
      <c r="BU46" s="345">
        <f>PF_BS_1_wout_Grant!BU49-PF_BS_1_wout_Grant!BT49</f>
        <v>13598.507071101805</v>
      </c>
      <c r="BV46" s="345">
        <f>PF_BS_1_wout_Grant!BV49-PF_BS_1_wout_Grant!BU49</f>
        <v>13734.492141812807</v>
      </c>
      <c r="BW46" s="345">
        <f>PF_BS_1_wout_Grant!BW49-PF_BS_1_wout_Grant!BV49</f>
        <v>13871.837063230807</v>
      </c>
      <c r="BX46" s="346">
        <f>PF_BS_1_wout_Grant!BX49-PF_BS_1_wout_Grant!BW49</f>
        <v>14010.555433863308</v>
      </c>
      <c r="BY46" s="345">
        <f>PF_BS_1_wout_Grant!BY49-PF_BS_1_wout_Grant!BX49</f>
        <v>14150.660988201853</v>
      </c>
      <c r="BZ46" s="345">
        <f>PF_BS_1_wout_Grant!BZ49-PF_BS_1_wout_Grant!BY49</f>
        <v>14292.167598083848</v>
      </c>
      <c r="CA46" s="345">
        <f>PF_BS_1_wout_Grant!CA49-PF_BS_1_wout_Grant!BZ49</f>
        <v>14435.089274064871</v>
      </c>
      <c r="CB46" s="345">
        <f>PF_BS_1_wout_Grant!CB49-PF_BS_1_wout_Grant!CA49</f>
        <v>14579.440166805405</v>
      </c>
      <c r="CC46" s="345">
        <f>PF_BS_1_wout_Grant!CC49-PF_BS_1_wout_Grant!CB49</f>
        <v>14725.234568473417</v>
      </c>
      <c r="CD46" s="345">
        <f>PF_BS_1_wout_Grant!CD49-PF_BS_1_wout_Grant!CC49</f>
        <v>14872.4869141581</v>
      </c>
      <c r="CE46" s="345">
        <f>PF_BS_1_wout_Grant!CE49-PF_BS_1_wout_Grant!CD49</f>
        <v>15021.211783299688</v>
      </c>
      <c r="CF46" s="345">
        <f>PF_BS_1_wout_Grant!CF49-PF_BS_1_wout_Grant!CE49</f>
        <v>15171.423901132774</v>
      </c>
      <c r="CG46" s="345">
        <f>PF_BS_1_wout_Grant!CG49-PF_BS_1_wout_Grant!CF49</f>
        <v>15323.138140144059</v>
      </c>
      <c r="CH46" s="345">
        <f>PF_BS_1_wout_Grant!CH49-PF_BS_1_wout_Grant!CG49</f>
        <v>15476.369521545479</v>
      </c>
      <c r="CI46" s="345">
        <f>PF_BS_1_wout_Grant!CI49-PF_BS_1_wout_Grant!CH49</f>
        <v>15631.133216761053</v>
      </c>
      <c r="CJ46" s="346">
        <f>PF_BS_1_wout_Grant!CJ49-PF_BS_1_wout_Grant!CI49</f>
        <v>15787.444548928645</v>
      </c>
      <c r="CK46" s="345">
        <f>PF_BS_1_wout_Grant!CK49-PF_BS_1_wout_Grant!CJ49</f>
        <v>15945.318994417787</v>
      </c>
      <c r="CL46" s="345">
        <f>PF_BS_1_wout_Grant!CL49-PF_BS_1_wout_Grant!CK49</f>
        <v>16104.772184361937</v>
      </c>
      <c r="CM46" s="345">
        <f>PF_BS_1_wout_Grant!CM49-PF_BS_1_wout_Grant!CL49</f>
        <v>16265.819906205637</v>
      </c>
      <c r="CN46" s="345">
        <f>PF_BS_1_wout_Grant!CN49-PF_BS_1_wout_Grant!CM49</f>
        <v>16428.478105267743</v>
      </c>
      <c r="CO46" s="345">
        <f>PF_BS_1_wout_Grant!CO49-PF_BS_1_wout_Grant!CN49</f>
        <v>16592.762886320474</v>
      </c>
      <c r="CP46" s="345">
        <f>PF_BS_1_wout_Grant!CP49-PF_BS_1_wout_Grant!CO49</f>
        <v>16758.690515183611</v>
      </c>
      <c r="CQ46" s="345">
        <f>PF_BS_1_wout_Grant!CQ49-PF_BS_1_wout_Grant!CP49</f>
        <v>16926.277420335449</v>
      </c>
      <c r="CR46" s="345">
        <f>PF_BS_1_wout_Grant!CR49-PF_BS_1_wout_Grant!CQ49</f>
        <v>17095.540194538888</v>
      </c>
      <c r="CS46" s="345">
        <f>PF_BS_1_wout_Grant!CS49-PF_BS_1_wout_Grant!CR49</f>
        <v>17266.495596484048</v>
      </c>
      <c r="CT46" s="345">
        <f>PF_BS_1_wout_Grant!CT49-PF_BS_1_wout_Grant!CS49</f>
        <v>17439.160552449059</v>
      </c>
      <c r="CU46" s="345">
        <f>PF_BS_1_wout_Grant!CU49-PF_BS_1_wout_Grant!CT49</f>
        <v>17613.552157973405</v>
      </c>
      <c r="CV46" s="346">
        <f>PF_BS_1_wout_Grant!CV49-PF_BS_1_wout_Grant!CU49</f>
        <v>17789.687679553404</v>
      </c>
      <c r="CW46" s="345">
        <f>PF_BS_1_wout_Grant!CW49-PF_BS_1_wout_Grant!CV49</f>
        <v>17967.584556348622</v>
      </c>
      <c r="CX46" s="345">
        <f>PF_BS_1_wout_Grant!CX49-PF_BS_1_wout_Grant!CW49</f>
        <v>18147.260401912266</v>
      </c>
      <c r="CY46" s="345">
        <f>PF_BS_1_wout_Grant!CY49-PF_BS_1_wout_Grant!CX49</f>
        <v>18328.733005931601</v>
      </c>
      <c r="CZ46" s="345">
        <f>PF_BS_1_wout_Grant!CZ49-PF_BS_1_wout_Grant!CY49</f>
        <v>18512.020335990703</v>
      </c>
      <c r="DA46" s="345">
        <f>PF_BS_1_wout_Grant!DA49-PF_BS_1_wout_Grant!CZ49</f>
        <v>18697.140539350454</v>
      </c>
      <c r="DB46" s="345">
        <f>PF_BS_1_wout_Grant!DB49-PF_BS_1_wout_Grant!DA49</f>
        <v>18884.111944744131</v>
      </c>
      <c r="DC46" s="345">
        <f>PF_BS_1_wout_Grant!DC49-PF_BS_1_wout_Grant!DB49</f>
        <v>19072.953064191621</v>
      </c>
      <c r="DD46" s="345">
        <f>PF_BS_1_wout_Grant!DD49-PF_BS_1_wout_Grant!DC49</f>
        <v>19263.68259483343</v>
      </c>
      <c r="DE46" s="345">
        <f>PF_BS_1_wout_Grant!DE49-PF_BS_1_wout_Grant!DD49</f>
        <v>19456.319420781918</v>
      </c>
      <c r="DF46" s="345">
        <f>PF_BS_1_wout_Grant!DF49-PF_BS_1_wout_Grant!DE49</f>
        <v>19650.882614989532</v>
      </c>
      <c r="DG46" s="345">
        <f>PF_BS_1_wout_Grant!DG49-PF_BS_1_wout_Grant!DF49</f>
        <v>19847.391441139625</v>
      </c>
      <c r="DH46" s="346">
        <f>PF_BS_1_wout_Grant!DH49-PF_BS_1_wout_Grant!DG49</f>
        <v>20045.865355550777</v>
      </c>
      <c r="DI46" s="345">
        <f>PF_BS_1_wout_Grant!DI49-PF_BS_1_wout_Grant!DH49</f>
        <v>20246.324009106494</v>
      </c>
      <c r="DJ46" s="345">
        <f>PF_BS_1_wout_Grant!DJ49-PF_BS_1_wout_Grant!DI49</f>
        <v>20448.787249197485</v>
      </c>
      <c r="DK46" s="345">
        <f>PF_BS_1_wout_Grant!DK49-PF_BS_1_wout_Grant!DJ49</f>
        <v>20653.275121689541</v>
      </c>
      <c r="DL46" s="345">
        <f>PF_BS_1_wout_Grant!DL49-PF_BS_1_wout_Grant!DK49</f>
        <v>20859.807872906327</v>
      </c>
      <c r="DM46" s="345">
        <f>PF_BS_1_wout_Grant!DM49-PF_BS_1_wout_Grant!DL49</f>
        <v>21068.405951635214</v>
      </c>
      <c r="DN46" s="345">
        <f>PF_BS_1_wout_Grant!DN49-PF_BS_1_wout_Grant!DM49</f>
        <v>21279.090011151973</v>
      </c>
      <c r="DO46" s="345">
        <f>PF_BS_1_wout_Grant!DO49-PF_BS_1_wout_Grant!DN49</f>
        <v>21491.880911263172</v>
      </c>
      <c r="DP46" s="345">
        <f>PF_BS_1_wout_Grant!DP49-PF_BS_1_wout_Grant!DO49</f>
        <v>21706.799720375799</v>
      </c>
      <c r="DQ46" s="345">
        <f>PF_BS_1_wout_Grant!DQ49-PF_BS_1_wout_Grant!DP49</f>
        <v>21923.867717579938</v>
      </c>
      <c r="DR46" s="345">
        <f>PF_BS_1_wout_Grant!DR49-PF_BS_1_wout_Grant!DQ49</f>
        <v>22143.106394755654</v>
      </c>
      <c r="DS46" s="345">
        <f>PF_BS_1_wout_Grant!DS49-PF_BS_1_wout_Grant!DR49</f>
        <v>22364.537458702922</v>
      </c>
      <c r="DT46" s="347">
        <f>PF_BS_1_wout_Grant!DT49-PF_BS_1_wout_Grant!DS49</f>
        <v>22588.182833290193</v>
      </c>
      <c r="DU46" s="348">
        <f t="shared" si="28"/>
        <v>359428.51464082074</v>
      </c>
      <c r="DV46" s="348">
        <f t="shared" si="28"/>
        <v>596482.71040480409</v>
      </c>
      <c r="DW46" s="348">
        <f t="shared" si="28"/>
        <v>25278.816147951875</v>
      </c>
      <c r="DX46" s="348">
        <f t="shared" si="28"/>
        <v>123392.78630283126</v>
      </c>
      <c r="DY46" s="348">
        <f t="shared" si="28"/>
        <v>141341.18560055038</v>
      </c>
      <c r="DZ46" s="348">
        <f t="shared" si="28"/>
        <v>159266.78572322871</v>
      </c>
      <c r="EA46" s="348">
        <f t="shared" si="28"/>
        <v>179465.80062159919</v>
      </c>
      <c r="EB46" s="348">
        <f t="shared" si="28"/>
        <v>202226.55619309144</v>
      </c>
      <c r="EC46" s="348">
        <f t="shared" si="28"/>
        <v>227873.94527576468</v>
      </c>
      <c r="ED46" s="349">
        <f t="shared" si="28"/>
        <v>256774.06525165471</v>
      </c>
    </row>
    <row r="47" spans="2:134">
      <c r="B47" s="301" t="s">
        <v>102</v>
      </c>
      <c r="C47" s="356"/>
      <c r="D47" s="356"/>
      <c r="E47" s="356">
        <f>SUBTOTAL(9,E44:E46)</f>
        <v>0</v>
      </c>
      <c r="F47" s="356">
        <f>SUBTOTAL(9,F44:F46)</f>
        <v>0</v>
      </c>
      <c r="G47" s="356">
        <f t="shared" ref="G47:BR47" si="29">SUBTOTAL(9,G44:G46)</f>
        <v>0</v>
      </c>
      <c r="H47" s="356">
        <f t="shared" si="29"/>
        <v>96370.650173515955</v>
      </c>
      <c r="I47" s="356">
        <f t="shared" si="29"/>
        <v>43033.872466930654</v>
      </c>
      <c r="J47" s="356">
        <f t="shared" si="29"/>
        <v>20779.45338521144</v>
      </c>
      <c r="K47" s="356">
        <f t="shared" si="29"/>
        <v>30724.085462568823</v>
      </c>
      <c r="L47" s="356">
        <f t="shared" si="29"/>
        <v>46744.500722544413</v>
      </c>
      <c r="M47" s="356">
        <f t="shared" si="29"/>
        <v>20180.353081714682</v>
      </c>
      <c r="N47" s="356">
        <f t="shared" si="29"/>
        <v>34332.392176998197</v>
      </c>
      <c r="O47" s="356">
        <f t="shared" si="29"/>
        <v>31350.278184266412</v>
      </c>
      <c r="P47" s="357">
        <f t="shared" si="29"/>
        <v>35912.928987070161</v>
      </c>
      <c r="Q47" s="356">
        <f t="shared" si="29"/>
        <v>64401.966998952092</v>
      </c>
      <c r="R47" s="356">
        <f t="shared" si="29"/>
        <v>68371.694542957586</v>
      </c>
      <c r="S47" s="356">
        <f t="shared" si="29"/>
        <v>29087.466071632865</v>
      </c>
      <c r="T47" s="356">
        <f t="shared" si="29"/>
        <v>51040.4819084513</v>
      </c>
      <c r="U47" s="356">
        <f t="shared" si="29"/>
        <v>59989.986923567136</v>
      </c>
      <c r="V47" s="356">
        <f t="shared" si="29"/>
        <v>23895.982311498607</v>
      </c>
      <c r="W47" s="356">
        <f t="shared" si="29"/>
        <v>57350.292442196747</v>
      </c>
      <c r="X47" s="356">
        <f t="shared" si="29"/>
        <v>54612.186431169044</v>
      </c>
      <c r="Y47" s="356">
        <f t="shared" si="29"/>
        <v>30115.112945657573</v>
      </c>
      <c r="Z47" s="356">
        <f t="shared" si="29"/>
        <v>58655.864360387088</v>
      </c>
      <c r="AA47" s="356">
        <f t="shared" si="29"/>
        <v>49253.354959370103</v>
      </c>
      <c r="AB47" s="357">
        <f t="shared" si="29"/>
        <v>49708.320508964011</v>
      </c>
      <c r="AC47" s="356">
        <f t="shared" si="29"/>
        <v>-43125.456518712104</v>
      </c>
      <c r="AD47" s="356">
        <f t="shared" si="29"/>
        <v>-32821.692913715146</v>
      </c>
      <c r="AE47" s="356">
        <f t="shared" si="29"/>
        <v>9850.6558501318796</v>
      </c>
      <c r="AF47" s="356">
        <f t="shared" si="29"/>
        <v>9909.49040863337</v>
      </c>
      <c r="AG47" s="356">
        <f t="shared" si="29"/>
        <v>9968.9133127195528</v>
      </c>
      <c r="AH47" s="356">
        <f t="shared" si="29"/>
        <v>10028.930445846869</v>
      </c>
      <c r="AI47" s="356">
        <f t="shared" si="29"/>
        <v>10089.547750305268</v>
      </c>
      <c r="AJ47" s="356">
        <f t="shared" si="29"/>
        <v>10150.771227808436</v>
      </c>
      <c r="AK47" s="356">
        <f t="shared" si="29"/>
        <v>10212.606940086349</v>
      </c>
      <c r="AL47" s="356">
        <f t="shared" si="29"/>
        <v>10275.06100948737</v>
      </c>
      <c r="AM47" s="356">
        <f t="shared" si="29"/>
        <v>10338.1396195821</v>
      </c>
      <c r="AN47" s="357">
        <f t="shared" si="29"/>
        <v>10401.849015777931</v>
      </c>
      <c r="AO47" s="356">
        <f t="shared" si="29"/>
        <v>7849.9106619358063</v>
      </c>
      <c r="AP47" s="356">
        <f t="shared" si="29"/>
        <v>9989.1525185551727</v>
      </c>
      <c r="AQ47" s="356">
        <f t="shared" si="29"/>
        <v>10089.044043740607</v>
      </c>
      <c r="AR47" s="356">
        <f t="shared" si="29"/>
        <v>10189.934484178084</v>
      </c>
      <c r="AS47" s="356">
        <f t="shared" si="29"/>
        <v>10291.833829019917</v>
      </c>
      <c r="AT47" s="356">
        <f t="shared" si="29"/>
        <v>10394.752167309984</v>
      </c>
      <c r="AU47" s="356">
        <f t="shared" si="29"/>
        <v>10498.69968898315</v>
      </c>
      <c r="AV47" s="356">
        <f t="shared" si="29"/>
        <v>10603.686685872963</v>
      </c>
      <c r="AW47" s="356">
        <f t="shared" si="29"/>
        <v>10709.723552731797</v>
      </c>
      <c r="AX47" s="356">
        <f t="shared" si="29"/>
        <v>10816.820788259152</v>
      </c>
      <c r="AY47" s="356">
        <f t="shared" si="29"/>
        <v>10924.98899614159</v>
      </c>
      <c r="AZ47" s="357">
        <f t="shared" si="29"/>
        <v>11034.238886103034</v>
      </c>
      <c r="BA47" s="356">
        <f t="shared" si="29"/>
        <v>11144.581274964148</v>
      </c>
      <c r="BB47" s="356">
        <f t="shared" si="29"/>
        <v>11256.027087713592</v>
      </c>
      <c r="BC47" s="356">
        <f t="shared" si="29"/>
        <v>11368.587358590914</v>
      </c>
      <c r="BD47" s="356">
        <f t="shared" si="29"/>
        <v>11482.273232176667</v>
      </c>
      <c r="BE47" s="356">
        <f t="shared" si="29"/>
        <v>11597.095964498585</v>
      </c>
      <c r="BF47" s="356">
        <f t="shared" si="29"/>
        <v>11713.066924143583</v>
      </c>
      <c r="BG47" s="356">
        <f t="shared" si="29"/>
        <v>11830.197593384888</v>
      </c>
      <c r="BH47" s="356">
        <f t="shared" si="29"/>
        <v>11948.499569318723</v>
      </c>
      <c r="BI47" s="356">
        <f t="shared" si="29"/>
        <v>12067.984565012157</v>
      </c>
      <c r="BJ47" s="356">
        <f t="shared" si="29"/>
        <v>12188.664410662139</v>
      </c>
      <c r="BK47" s="356">
        <f t="shared" si="29"/>
        <v>12310.55105476873</v>
      </c>
      <c r="BL47" s="357">
        <f t="shared" si="29"/>
        <v>12433.656565316254</v>
      </c>
      <c r="BM47" s="356">
        <f t="shared" si="29"/>
        <v>12557.993130969582</v>
      </c>
      <c r="BN47" s="356">
        <f t="shared" si="29"/>
        <v>12683.573062279262</v>
      </c>
      <c r="BO47" s="356">
        <f t="shared" si="29"/>
        <v>12810.40879290225</v>
      </c>
      <c r="BP47" s="356">
        <f t="shared" si="29"/>
        <v>12938.512880831026</v>
      </c>
      <c r="BQ47" s="356">
        <f t="shared" si="29"/>
        <v>13067.898009639466</v>
      </c>
      <c r="BR47" s="356">
        <f t="shared" si="29"/>
        <v>13198.57698973571</v>
      </c>
      <c r="BS47" s="356">
        <f t="shared" ref="BS47:DT47" si="30">SUBTOTAL(9,BS44:BS46)</f>
        <v>13330.562759633176</v>
      </c>
      <c r="BT47" s="356">
        <f t="shared" si="30"/>
        <v>13463.868387229508</v>
      </c>
      <c r="BU47" s="356">
        <f t="shared" si="30"/>
        <v>13598.507071101805</v>
      </c>
      <c r="BV47" s="356">
        <f t="shared" si="30"/>
        <v>13734.492141812807</v>
      </c>
      <c r="BW47" s="356">
        <f t="shared" si="30"/>
        <v>13871.837063230807</v>
      </c>
      <c r="BX47" s="357">
        <f t="shared" si="30"/>
        <v>14010.555433863308</v>
      </c>
      <c r="BY47" s="356">
        <f t="shared" si="30"/>
        <v>14150.660988201853</v>
      </c>
      <c r="BZ47" s="356">
        <f t="shared" si="30"/>
        <v>14292.167598083848</v>
      </c>
      <c r="CA47" s="356">
        <f t="shared" si="30"/>
        <v>14435.089274064871</v>
      </c>
      <c r="CB47" s="356">
        <f t="shared" si="30"/>
        <v>14579.440166805405</v>
      </c>
      <c r="CC47" s="356">
        <f t="shared" si="30"/>
        <v>14725.234568473417</v>
      </c>
      <c r="CD47" s="356">
        <f t="shared" si="30"/>
        <v>14872.4869141581</v>
      </c>
      <c r="CE47" s="356">
        <f t="shared" si="30"/>
        <v>15021.211783299688</v>
      </c>
      <c r="CF47" s="356">
        <f t="shared" si="30"/>
        <v>15171.423901132774</v>
      </c>
      <c r="CG47" s="356">
        <f t="shared" si="30"/>
        <v>15323.138140144059</v>
      </c>
      <c r="CH47" s="356">
        <f t="shared" si="30"/>
        <v>15476.369521545479</v>
      </c>
      <c r="CI47" s="356">
        <f t="shared" si="30"/>
        <v>15631.133216761053</v>
      </c>
      <c r="CJ47" s="357">
        <f t="shared" si="30"/>
        <v>15787.444548928645</v>
      </c>
      <c r="CK47" s="356">
        <f t="shared" si="30"/>
        <v>15945.318994417787</v>
      </c>
      <c r="CL47" s="356">
        <f t="shared" si="30"/>
        <v>16104.772184361937</v>
      </c>
      <c r="CM47" s="356">
        <f t="shared" si="30"/>
        <v>16265.819906205637</v>
      </c>
      <c r="CN47" s="356">
        <f t="shared" si="30"/>
        <v>16428.478105267743</v>
      </c>
      <c r="CO47" s="356">
        <f t="shared" si="30"/>
        <v>16592.762886320474</v>
      </c>
      <c r="CP47" s="356">
        <f t="shared" si="30"/>
        <v>16758.690515183611</v>
      </c>
      <c r="CQ47" s="356">
        <f t="shared" si="30"/>
        <v>16926.277420335449</v>
      </c>
      <c r="CR47" s="356">
        <f t="shared" si="30"/>
        <v>17095.540194538888</v>
      </c>
      <c r="CS47" s="356">
        <f t="shared" si="30"/>
        <v>17266.495596484048</v>
      </c>
      <c r="CT47" s="356">
        <f t="shared" si="30"/>
        <v>17439.160552449059</v>
      </c>
      <c r="CU47" s="356">
        <f t="shared" si="30"/>
        <v>17613.552157973405</v>
      </c>
      <c r="CV47" s="357">
        <f t="shared" si="30"/>
        <v>17789.687679553404</v>
      </c>
      <c r="CW47" s="356">
        <f t="shared" si="30"/>
        <v>17967.584556348622</v>
      </c>
      <c r="CX47" s="356">
        <f t="shared" si="30"/>
        <v>18147.260401912266</v>
      </c>
      <c r="CY47" s="356">
        <f t="shared" si="30"/>
        <v>18328.733005931601</v>
      </c>
      <c r="CZ47" s="356">
        <f t="shared" si="30"/>
        <v>18512.020335990703</v>
      </c>
      <c r="DA47" s="356">
        <f t="shared" si="30"/>
        <v>18697.140539350454</v>
      </c>
      <c r="DB47" s="356">
        <f t="shared" si="30"/>
        <v>18884.111944744131</v>
      </c>
      <c r="DC47" s="356">
        <f t="shared" si="30"/>
        <v>19072.953064191621</v>
      </c>
      <c r="DD47" s="356">
        <f t="shared" si="30"/>
        <v>19263.68259483343</v>
      </c>
      <c r="DE47" s="356">
        <f t="shared" si="30"/>
        <v>19456.319420781918</v>
      </c>
      <c r="DF47" s="356">
        <f t="shared" si="30"/>
        <v>19650.882614989532</v>
      </c>
      <c r="DG47" s="356">
        <f t="shared" si="30"/>
        <v>19847.391441139625</v>
      </c>
      <c r="DH47" s="357">
        <f t="shared" si="30"/>
        <v>20045.865355550777</v>
      </c>
      <c r="DI47" s="356">
        <f t="shared" si="30"/>
        <v>20246.324009106494</v>
      </c>
      <c r="DJ47" s="356">
        <f t="shared" si="30"/>
        <v>20448.787249197485</v>
      </c>
      <c r="DK47" s="356">
        <f t="shared" si="30"/>
        <v>20653.275121689541</v>
      </c>
      <c r="DL47" s="356">
        <f t="shared" si="30"/>
        <v>20859.807872906327</v>
      </c>
      <c r="DM47" s="356">
        <f t="shared" si="30"/>
        <v>21068.405951635214</v>
      </c>
      <c r="DN47" s="356">
        <f t="shared" si="30"/>
        <v>21279.090011151973</v>
      </c>
      <c r="DO47" s="356">
        <f t="shared" si="30"/>
        <v>21491.880911263172</v>
      </c>
      <c r="DP47" s="356">
        <f t="shared" si="30"/>
        <v>21706.799720375799</v>
      </c>
      <c r="DQ47" s="356">
        <f t="shared" si="30"/>
        <v>21923.867717579938</v>
      </c>
      <c r="DR47" s="356">
        <f t="shared" si="30"/>
        <v>22143.106394755654</v>
      </c>
      <c r="DS47" s="356">
        <f t="shared" si="30"/>
        <v>22364.537458702922</v>
      </c>
      <c r="DT47" s="358">
        <f t="shared" si="30"/>
        <v>22588.182833290193</v>
      </c>
      <c r="DU47" s="359">
        <f t="shared" si="28"/>
        <v>359428.51464082074</v>
      </c>
      <c r="DV47" s="359">
        <f t="shared" si="28"/>
        <v>596482.71040480409</v>
      </c>
      <c r="DW47" s="359">
        <f t="shared" si="28"/>
        <v>25278.816147951875</v>
      </c>
      <c r="DX47" s="359">
        <f t="shared" si="28"/>
        <v>123392.78630283126</v>
      </c>
      <c r="DY47" s="359">
        <f t="shared" si="28"/>
        <v>141341.18560055038</v>
      </c>
      <c r="DZ47" s="359">
        <f t="shared" si="28"/>
        <v>159266.78572322871</v>
      </c>
      <c r="EA47" s="359">
        <f t="shared" si="28"/>
        <v>179465.80062159919</v>
      </c>
      <c r="EB47" s="359">
        <f t="shared" si="28"/>
        <v>202226.55619309144</v>
      </c>
      <c r="EC47" s="359">
        <f t="shared" si="28"/>
        <v>227873.94527576468</v>
      </c>
      <c r="ED47" s="360">
        <f t="shared" si="28"/>
        <v>256774.06525165471</v>
      </c>
    </row>
    <row r="48" spans="2:134">
      <c r="B48" s="361" t="s">
        <v>119</v>
      </c>
      <c r="C48" s="362"/>
      <c r="D48" s="362"/>
      <c r="E48" s="362">
        <f>E38+E42+E47</f>
        <v>0</v>
      </c>
      <c r="F48" s="362">
        <f>F38+F42+F47</f>
        <v>0</v>
      </c>
      <c r="G48" s="362">
        <f t="shared" ref="G48:BR48" si="31">G38+G42+G47</f>
        <v>0</v>
      </c>
      <c r="H48" s="362">
        <f t="shared" si="31"/>
        <v>0</v>
      </c>
      <c r="I48" s="362">
        <f t="shared" si="31"/>
        <v>0</v>
      </c>
      <c r="J48" s="362">
        <f t="shared" si="31"/>
        <v>0</v>
      </c>
      <c r="K48" s="362">
        <f t="shared" si="31"/>
        <v>0</v>
      </c>
      <c r="L48" s="362">
        <f t="shared" si="31"/>
        <v>0</v>
      </c>
      <c r="M48" s="362">
        <f t="shared" si="31"/>
        <v>0</v>
      </c>
      <c r="N48" s="362">
        <f t="shared" si="31"/>
        <v>0</v>
      </c>
      <c r="O48" s="362">
        <f t="shared" si="31"/>
        <v>0</v>
      </c>
      <c r="P48" s="363">
        <f t="shared" si="31"/>
        <v>0</v>
      </c>
      <c r="Q48" s="362">
        <f t="shared" si="31"/>
        <v>0</v>
      </c>
      <c r="R48" s="362">
        <f t="shared" si="31"/>
        <v>0</v>
      </c>
      <c r="S48" s="362">
        <f t="shared" si="31"/>
        <v>0</v>
      </c>
      <c r="T48" s="362">
        <f t="shared" si="31"/>
        <v>0</v>
      </c>
      <c r="U48" s="362">
        <f t="shared" si="31"/>
        <v>0</v>
      </c>
      <c r="V48" s="362">
        <f t="shared" si="31"/>
        <v>2.9103830456733704E-11</v>
      </c>
      <c r="W48" s="362">
        <f t="shared" si="31"/>
        <v>-7.2759576141834259E-11</v>
      </c>
      <c r="X48" s="362">
        <f t="shared" si="31"/>
        <v>0</v>
      </c>
      <c r="Y48" s="362">
        <f t="shared" si="31"/>
        <v>0</v>
      </c>
      <c r="Z48" s="362">
        <f t="shared" si="31"/>
        <v>8.7311491370201111E-11</v>
      </c>
      <c r="AA48" s="362">
        <f t="shared" si="31"/>
        <v>-8.0035533756017685E-11</v>
      </c>
      <c r="AB48" s="363">
        <f t="shared" si="31"/>
        <v>0</v>
      </c>
      <c r="AC48" s="362">
        <f t="shared" si="31"/>
        <v>0</v>
      </c>
      <c r="AD48" s="362">
        <f t="shared" si="31"/>
        <v>8.7311491370201111E-11</v>
      </c>
      <c r="AE48" s="362">
        <f t="shared" si="31"/>
        <v>-8.3673512563109398E-11</v>
      </c>
      <c r="AF48" s="362">
        <f t="shared" si="31"/>
        <v>8.7311491370201111E-11</v>
      </c>
      <c r="AG48" s="362">
        <f t="shared" si="31"/>
        <v>-6.184563972055912E-11</v>
      </c>
      <c r="AH48" s="362">
        <f t="shared" si="31"/>
        <v>5.8207660913467407E-11</v>
      </c>
      <c r="AI48" s="362">
        <f t="shared" si="31"/>
        <v>0</v>
      </c>
      <c r="AJ48" s="362">
        <f t="shared" si="31"/>
        <v>-1.4551915228366852E-11</v>
      </c>
      <c r="AK48" s="362">
        <f t="shared" si="31"/>
        <v>-6.9121597334742546E-11</v>
      </c>
      <c r="AL48" s="362">
        <f t="shared" si="31"/>
        <v>9.0949470177292824E-11</v>
      </c>
      <c r="AM48" s="362">
        <f t="shared" si="31"/>
        <v>-5.8207660913467407E-11</v>
      </c>
      <c r="AN48" s="363">
        <f t="shared" si="31"/>
        <v>-4.7293724492192268E-11</v>
      </c>
      <c r="AO48" s="362">
        <f t="shared" si="31"/>
        <v>3.9108272176235914E-11</v>
      </c>
      <c r="AP48" s="362">
        <f t="shared" si="31"/>
        <v>4.7293724492192268E-11</v>
      </c>
      <c r="AQ48" s="362">
        <f t="shared" si="31"/>
        <v>-6.9121597334742546E-11</v>
      </c>
      <c r="AR48" s="362">
        <f t="shared" si="31"/>
        <v>0</v>
      </c>
      <c r="AS48" s="362">
        <f t="shared" si="31"/>
        <v>5.4569682106375694E-11</v>
      </c>
      <c r="AT48" s="362">
        <f t="shared" si="31"/>
        <v>-8.0035533756017685E-11</v>
      </c>
      <c r="AU48" s="362">
        <f t="shared" si="31"/>
        <v>0</v>
      </c>
      <c r="AV48" s="362">
        <f t="shared" si="31"/>
        <v>-3.4560798667371273E-11</v>
      </c>
      <c r="AW48" s="362">
        <f t="shared" si="31"/>
        <v>7.2759576141834259E-11</v>
      </c>
      <c r="AX48" s="362">
        <f t="shared" si="31"/>
        <v>1.0913936421275139E-10</v>
      </c>
      <c r="AY48" s="362">
        <f t="shared" si="31"/>
        <v>-4.3655745685100555E-11</v>
      </c>
      <c r="AZ48" s="363">
        <f t="shared" si="31"/>
        <v>-1.6370904631912708E-11</v>
      </c>
      <c r="BA48" s="362">
        <f t="shared" si="31"/>
        <v>6.730260793119669E-11</v>
      </c>
      <c r="BB48" s="362">
        <f t="shared" si="31"/>
        <v>-1.2732925824820995E-10</v>
      </c>
      <c r="BC48" s="362">
        <f t="shared" si="31"/>
        <v>5.4569682106375694E-11</v>
      </c>
      <c r="BD48" s="362">
        <f t="shared" si="31"/>
        <v>-1.0186340659856796E-10</v>
      </c>
      <c r="BE48" s="362">
        <f t="shared" si="31"/>
        <v>5.2750692702829838E-11</v>
      </c>
      <c r="BF48" s="362">
        <f t="shared" si="31"/>
        <v>6.3664629124104977E-11</v>
      </c>
      <c r="BG48" s="362">
        <f t="shared" si="31"/>
        <v>-6.5483618527650833E-11</v>
      </c>
      <c r="BH48" s="362">
        <f t="shared" si="31"/>
        <v>-8.3673512563109398E-11</v>
      </c>
      <c r="BI48" s="362">
        <f t="shared" si="31"/>
        <v>1.6370904631912708E-10</v>
      </c>
      <c r="BJ48" s="362">
        <f t="shared" si="31"/>
        <v>2.7284841053187847E-11</v>
      </c>
      <c r="BK48" s="362">
        <f t="shared" si="31"/>
        <v>0</v>
      </c>
      <c r="BL48" s="363">
        <f t="shared" si="31"/>
        <v>-1.673470251262188E-10</v>
      </c>
      <c r="BM48" s="362">
        <f t="shared" si="31"/>
        <v>0</v>
      </c>
      <c r="BN48" s="362">
        <f t="shared" si="31"/>
        <v>-1.8189894035458565E-11</v>
      </c>
      <c r="BO48" s="362">
        <f t="shared" si="31"/>
        <v>1.7826096154749393E-10</v>
      </c>
      <c r="BP48" s="362">
        <f t="shared" si="31"/>
        <v>-6.9121597334742546E-11</v>
      </c>
      <c r="BQ48" s="362">
        <f t="shared" si="31"/>
        <v>6.184563972055912E-11</v>
      </c>
      <c r="BR48" s="362">
        <f t="shared" si="31"/>
        <v>-9.0949470177292824E-11</v>
      </c>
      <c r="BS48" s="362">
        <f t="shared" ref="BS48:DT48" si="32">BS38+BS42+BS47</f>
        <v>1.8189894035458565E-11</v>
      </c>
      <c r="BT48" s="362">
        <f t="shared" si="32"/>
        <v>1.8189894035458565E-11</v>
      </c>
      <c r="BU48" s="362">
        <f t="shared" si="32"/>
        <v>1.8189894035458565E-11</v>
      </c>
      <c r="BV48" s="362">
        <f t="shared" si="32"/>
        <v>0</v>
      </c>
      <c r="BW48" s="362">
        <f t="shared" si="32"/>
        <v>-1.2369127944111824E-10</v>
      </c>
      <c r="BX48" s="363">
        <f t="shared" si="32"/>
        <v>6.9121597334742546E-11</v>
      </c>
      <c r="BY48" s="362">
        <f t="shared" si="32"/>
        <v>-1.8189894035458565E-11</v>
      </c>
      <c r="BZ48" s="362">
        <f t="shared" si="32"/>
        <v>-4.3655745685100555E-11</v>
      </c>
      <c r="CA48" s="362">
        <f t="shared" si="32"/>
        <v>1.4188117347657681E-10</v>
      </c>
      <c r="CB48" s="362">
        <f t="shared" si="32"/>
        <v>2.9103830456733704E-11</v>
      </c>
      <c r="CC48" s="362">
        <f t="shared" si="32"/>
        <v>-1.4551915228366852E-11</v>
      </c>
      <c r="CD48" s="362">
        <f t="shared" si="32"/>
        <v>-6.5483618527650833E-11</v>
      </c>
      <c r="CE48" s="362">
        <f t="shared" si="32"/>
        <v>-5.8207660913467407E-11</v>
      </c>
      <c r="CF48" s="362">
        <f t="shared" si="32"/>
        <v>2.9103830456733704E-11</v>
      </c>
      <c r="CG48" s="362">
        <f t="shared" si="32"/>
        <v>0</v>
      </c>
      <c r="CH48" s="362">
        <f t="shared" si="32"/>
        <v>-3.2741809263825417E-11</v>
      </c>
      <c r="CI48" s="362">
        <f t="shared" si="32"/>
        <v>8.7311491370201111E-11</v>
      </c>
      <c r="CJ48" s="363">
        <f t="shared" si="32"/>
        <v>6.9121597334742546E-11</v>
      </c>
      <c r="CK48" s="362">
        <f t="shared" si="32"/>
        <v>-7.6397554948925972E-11</v>
      </c>
      <c r="CL48" s="362">
        <f t="shared" si="32"/>
        <v>-1.0550138540565968E-10</v>
      </c>
      <c r="CM48" s="362">
        <f t="shared" si="32"/>
        <v>-2.1827872842550278E-11</v>
      </c>
      <c r="CN48" s="362">
        <f t="shared" si="32"/>
        <v>0</v>
      </c>
      <c r="CO48" s="362">
        <f t="shared" si="32"/>
        <v>8.0035533756017685E-11</v>
      </c>
      <c r="CP48" s="362">
        <f t="shared" si="32"/>
        <v>0</v>
      </c>
      <c r="CQ48" s="362">
        <f t="shared" si="32"/>
        <v>0</v>
      </c>
      <c r="CR48" s="362">
        <f t="shared" si="32"/>
        <v>9.822542779147625E-11</v>
      </c>
      <c r="CS48" s="362">
        <f t="shared" si="32"/>
        <v>-1.3096723705530167E-10</v>
      </c>
      <c r="CT48" s="362">
        <f t="shared" si="32"/>
        <v>4.0017766878008842E-11</v>
      </c>
      <c r="CU48" s="362">
        <f t="shared" si="32"/>
        <v>-1.0186340659856796E-10</v>
      </c>
      <c r="CV48" s="363">
        <f t="shared" si="32"/>
        <v>1.6007106751203537E-10</v>
      </c>
      <c r="CW48" s="362">
        <f t="shared" si="32"/>
        <v>-1.5643308870494366E-10</v>
      </c>
      <c r="CX48" s="362">
        <f t="shared" si="32"/>
        <v>0</v>
      </c>
      <c r="CY48" s="362">
        <f t="shared" si="32"/>
        <v>2.1464074961841106E-10</v>
      </c>
      <c r="CZ48" s="362">
        <f t="shared" si="32"/>
        <v>0</v>
      </c>
      <c r="DA48" s="362">
        <f t="shared" si="32"/>
        <v>-1.5643308870494366E-10</v>
      </c>
      <c r="DB48" s="362">
        <f t="shared" si="32"/>
        <v>0</v>
      </c>
      <c r="DC48" s="362">
        <f t="shared" si="32"/>
        <v>6.5483618527650833E-11</v>
      </c>
      <c r="DD48" s="362">
        <f t="shared" si="32"/>
        <v>-4.3655745685100555E-11</v>
      </c>
      <c r="DE48" s="362">
        <f t="shared" si="32"/>
        <v>1.127773430198431E-10</v>
      </c>
      <c r="DF48" s="362">
        <f t="shared" si="32"/>
        <v>-9.4587448984384537E-11</v>
      </c>
      <c r="DG48" s="362">
        <f t="shared" si="32"/>
        <v>1.0550138540565968E-10</v>
      </c>
      <c r="DH48" s="363">
        <f t="shared" si="32"/>
        <v>-1.3824319466948509E-10</v>
      </c>
      <c r="DI48" s="362">
        <f t="shared" si="32"/>
        <v>7.2759576141834259E-11</v>
      </c>
      <c r="DJ48" s="362">
        <f t="shared" si="32"/>
        <v>0</v>
      </c>
      <c r="DK48" s="362">
        <f t="shared" si="32"/>
        <v>7.6397554948925972E-11</v>
      </c>
      <c r="DL48" s="362">
        <f t="shared" si="32"/>
        <v>-3.2741809263825417E-11</v>
      </c>
      <c r="DM48" s="362">
        <f t="shared" si="32"/>
        <v>-2.1100277081131935E-10</v>
      </c>
      <c r="DN48" s="362">
        <f t="shared" si="32"/>
        <v>1.964508555829525E-10</v>
      </c>
      <c r="DO48" s="362">
        <f t="shared" si="32"/>
        <v>-1.2369127944111824E-10</v>
      </c>
      <c r="DP48" s="362">
        <f t="shared" si="32"/>
        <v>-1.2732925824820995E-10</v>
      </c>
      <c r="DQ48" s="362">
        <f t="shared" si="32"/>
        <v>2.5465851649641991E-10</v>
      </c>
      <c r="DR48" s="362">
        <f t="shared" si="32"/>
        <v>1.7098500393331051E-10</v>
      </c>
      <c r="DS48" s="362">
        <f t="shared" si="32"/>
        <v>-1.2005330063402653E-10</v>
      </c>
      <c r="DT48" s="364">
        <f t="shared" si="32"/>
        <v>1.2369127944111824E-10</v>
      </c>
      <c r="DU48" s="365">
        <f t="shared" si="28"/>
        <v>0</v>
      </c>
      <c r="DV48" s="365">
        <f t="shared" si="28"/>
        <v>-3.637978807091713E-11</v>
      </c>
      <c r="DW48" s="365">
        <f t="shared" si="28"/>
        <v>-1.0913936421275139E-11</v>
      </c>
      <c r="DX48" s="365">
        <f t="shared" si="28"/>
        <v>7.9126039054244757E-11</v>
      </c>
      <c r="DY48" s="365">
        <f t="shared" si="28"/>
        <v>-1.1641532182693481E-10</v>
      </c>
      <c r="DZ48" s="365">
        <f t="shared" si="28"/>
        <v>6.184563972055912E-11</v>
      </c>
      <c r="EA48" s="365">
        <f t="shared" si="28"/>
        <v>1.2369127944111824E-10</v>
      </c>
      <c r="EB48" s="365">
        <f t="shared" si="28"/>
        <v>-5.8207660913467407E-11</v>
      </c>
      <c r="EC48" s="365">
        <f t="shared" si="28"/>
        <v>-9.0949470177292824E-11</v>
      </c>
      <c r="ED48" s="366">
        <f t="shared" si="28"/>
        <v>2.801243681460619E-10</v>
      </c>
    </row>
    <row r="49" spans="2:134">
      <c r="B49" s="281" t="s">
        <v>120</v>
      </c>
      <c r="C49" s="356"/>
      <c r="D49" s="356"/>
      <c r="E49" s="356">
        <v>0</v>
      </c>
      <c r="F49" s="356">
        <f>E50</f>
        <v>0</v>
      </c>
      <c r="G49" s="356">
        <f t="shared" ref="G49:BR49" si="33">F50</f>
        <v>0</v>
      </c>
      <c r="H49" s="356">
        <f t="shared" si="33"/>
        <v>0</v>
      </c>
      <c r="I49" s="356">
        <f t="shared" si="33"/>
        <v>0</v>
      </c>
      <c r="J49" s="356">
        <f t="shared" si="33"/>
        <v>0</v>
      </c>
      <c r="K49" s="356">
        <f t="shared" si="33"/>
        <v>0</v>
      </c>
      <c r="L49" s="356">
        <f t="shared" si="33"/>
        <v>0</v>
      </c>
      <c r="M49" s="356">
        <f t="shared" si="33"/>
        <v>0</v>
      </c>
      <c r="N49" s="356">
        <f t="shared" si="33"/>
        <v>0</v>
      </c>
      <c r="O49" s="356">
        <f t="shared" si="33"/>
        <v>0</v>
      </c>
      <c r="P49" s="357">
        <f t="shared" si="33"/>
        <v>0</v>
      </c>
      <c r="Q49" s="356">
        <f t="shared" si="33"/>
        <v>0</v>
      </c>
      <c r="R49" s="356">
        <f t="shared" si="33"/>
        <v>0</v>
      </c>
      <c r="S49" s="356">
        <f t="shared" si="33"/>
        <v>0</v>
      </c>
      <c r="T49" s="356">
        <f t="shared" si="33"/>
        <v>0</v>
      </c>
      <c r="U49" s="356">
        <f t="shared" si="33"/>
        <v>0</v>
      </c>
      <c r="V49" s="356">
        <f t="shared" si="33"/>
        <v>0</v>
      </c>
      <c r="W49" s="356">
        <f t="shared" si="33"/>
        <v>2.9103830456733704E-11</v>
      </c>
      <c r="X49" s="356">
        <f t="shared" si="33"/>
        <v>-4.3655745685100555E-11</v>
      </c>
      <c r="Y49" s="356">
        <f t="shared" si="33"/>
        <v>-4.3655745685100555E-11</v>
      </c>
      <c r="Z49" s="356">
        <f t="shared" si="33"/>
        <v>-4.3655745685100555E-11</v>
      </c>
      <c r="AA49" s="356">
        <f t="shared" si="33"/>
        <v>4.3655745685100555E-11</v>
      </c>
      <c r="AB49" s="357">
        <f t="shared" si="33"/>
        <v>-3.637978807091713E-11</v>
      </c>
      <c r="AC49" s="356">
        <f t="shared" si="33"/>
        <v>-3.637978807091713E-11</v>
      </c>
      <c r="AD49" s="356">
        <f t="shared" si="33"/>
        <v>-3.637978807091713E-11</v>
      </c>
      <c r="AE49" s="356">
        <f t="shared" si="33"/>
        <v>5.0931703299283981E-11</v>
      </c>
      <c r="AF49" s="356">
        <f t="shared" si="33"/>
        <v>-3.2741809263825417E-11</v>
      </c>
      <c r="AG49" s="356">
        <f t="shared" si="33"/>
        <v>5.4569682106375694E-11</v>
      </c>
      <c r="AH49" s="356">
        <f t="shared" si="33"/>
        <v>-7.2759576141834259E-12</v>
      </c>
      <c r="AI49" s="356">
        <f t="shared" si="33"/>
        <v>5.0931703299283981E-11</v>
      </c>
      <c r="AJ49" s="356">
        <f t="shared" si="33"/>
        <v>5.0931703299283981E-11</v>
      </c>
      <c r="AK49" s="356">
        <f t="shared" si="33"/>
        <v>3.637978807091713E-11</v>
      </c>
      <c r="AL49" s="356">
        <f t="shared" si="33"/>
        <v>-3.2741809263825417E-11</v>
      </c>
      <c r="AM49" s="356">
        <f t="shared" si="33"/>
        <v>5.8207660913467407E-11</v>
      </c>
      <c r="AN49" s="357">
        <f t="shared" si="33"/>
        <v>0</v>
      </c>
      <c r="AO49" s="356">
        <f t="shared" si="33"/>
        <v>-4.7293724492192268E-11</v>
      </c>
      <c r="AP49" s="356">
        <f t="shared" si="33"/>
        <v>-8.1854523159563541E-12</v>
      </c>
      <c r="AQ49" s="356">
        <f t="shared" si="33"/>
        <v>3.9108272176235914E-11</v>
      </c>
      <c r="AR49" s="356">
        <f t="shared" si="33"/>
        <v>-3.0013325158506632E-11</v>
      </c>
      <c r="AS49" s="356">
        <f t="shared" si="33"/>
        <v>-3.0013325158506632E-11</v>
      </c>
      <c r="AT49" s="356">
        <f t="shared" si="33"/>
        <v>2.4556356947869062E-11</v>
      </c>
      <c r="AU49" s="356">
        <f t="shared" si="33"/>
        <v>-5.5479176808148623E-11</v>
      </c>
      <c r="AV49" s="356">
        <f t="shared" si="33"/>
        <v>-5.5479176808148623E-11</v>
      </c>
      <c r="AW49" s="356">
        <f t="shared" si="33"/>
        <v>-9.0039975475519896E-11</v>
      </c>
      <c r="AX49" s="356">
        <f t="shared" si="33"/>
        <v>-1.7280399333685637E-11</v>
      </c>
      <c r="AY49" s="356">
        <f t="shared" si="33"/>
        <v>9.1858964879065752E-11</v>
      </c>
      <c r="AZ49" s="357">
        <f t="shared" si="33"/>
        <v>4.8203219193965197E-11</v>
      </c>
      <c r="BA49" s="356">
        <f t="shared" si="33"/>
        <v>3.1832314562052488E-11</v>
      </c>
      <c r="BB49" s="356">
        <f t="shared" si="33"/>
        <v>9.9134922493249178E-11</v>
      </c>
      <c r="BC49" s="356">
        <f t="shared" si="33"/>
        <v>-2.8194335754960775E-11</v>
      </c>
      <c r="BD49" s="356">
        <f t="shared" si="33"/>
        <v>2.6375346351414919E-11</v>
      </c>
      <c r="BE49" s="356">
        <f t="shared" si="33"/>
        <v>-7.5488060247153044E-11</v>
      </c>
      <c r="BF49" s="356">
        <f t="shared" si="33"/>
        <v>-2.2737367544323206E-11</v>
      </c>
      <c r="BG49" s="356">
        <f t="shared" si="33"/>
        <v>4.0927261579781771E-11</v>
      </c>
      <c r="BH49" s="356">
        <f t="shared" si="33"/>
        <v>-2.4556356947869062E-11</v>
      </c>
      <c r="BI49" s="356">
        <f t="shared" si="33"/>
        <v>-1.0822986951097846E-10</v>
      </c>
      <c r="BJ49" s="356">
        <f t="shared" si="33"/>
        <v>5.5479176808148623E-11</v>
      </c>
      <c r="BK49" s="356">
        <f t="shared" si="33"/>
        <v>8.276401786133647E-11</v>
      </c>
      <c r="BL49" s="357">
        <f t="shared" si="33"/>
        <v>8.276401786133647E-11</v>
      </c>
      <c r="BM49" s="356">
        <f t="shared" si="33"/>
        <v>-8.4583007264882326E-11</v>
      </c>
      <c r="BN49" s="356">
        <f t="shared" si="33"/>
        <v>-8.4583007264882326E-11</v>
      </c>
      <c r="BO49" s="356">
        <f t="shared" si="33"/>
        <v>-1.0277290130034089E-10</v>
      </c>
      <c r="BP49" s="356">
        <f t="shared" si="33"/>
        <v>7.5488060247153044E-11</v>
      </c>
      <c r="BQ49" s="356">
        <f t="shared" si="33"/>
        <v>6.3664629124104977E-12</v>
      </c>
      <c r="BR49" s="356">
        <f t="shared" si="33"/>
        <v>6.8212102632969618E-11</v>
      </c>
      <c r="BS49" s="356">
        <f t="shared" ref="BS49:DT49" si="34">BR50</f>
        <v>-2.2737367544323206E-11</v>
      </c>
      <c r="BT49" s="356">
        <f t="shared" si="34"/>
        <v>-4.5474735088646412E-12</v>
      </c>
      <c r="BU49" s="356">
        <f t="shared" si="34"/>
        <v>1.3642420526593924E-11</v>
      </c>
      <c r="BV49" s="356">
        <f t="shared" si="34"/>
        <v>3.1832314562052488E-11</v>
      </c>
      <c r="BW49" s="356">
        <f t="shared" si="34"/>
        <v>3.1832314562052488E-11</v>
      </c>
      <c r="BX49" s="357">
        <f t="shared" si="34"/>
        <v>-9.1858964879065752E-11</v>
      </c>
      <c r="BY49" s="356">
        <f t="shared" si="34"/>
        <v>-2.2737367544323206E-11</v>
      </c>
      <c r="BZ49" s="356">
        <f t="shared" si="34"/>
        <v>-4.0927261579781771E-11</v>
      </c>
      <c r="CA49" s="356">
        <f t="shared" si="34"/>
        <v>-8.4583007264882326E-11</v>
      </c>
      <c r="CB49" s="356">
        <f t="shared" si="34"/>
        <v>5.7298166211694479E-11</v>
      </c>
      <c r="CC49" s="356">
        <f t="shared" si="34"/>
        <v>8.6401996668428183E-11</v>
      </c>
      <c r="CD49" s="356">
        <f t="shared" si="34"/>
        <v>7.1850081440061331E-11</v>
      </c>
      <c r="CE49" s="356">
        <f t="shared" si="34"/>
        <v>6.3664629124104977E-12</v>
      </c>
      <c r="CF49" s="356">
        <f t="shared" si="34"/>
        <v>-5.184119800105691E-11</v>
      </c>
      <c r="CG49" s="356">
        <f t="shared" si="34"/>
        <v>-2.2737367544323206E-11</v>
      </c>
      <c r="CH49" s="356">
        <f t="shared" si="34"/>
        <v>-2.2737367544323206E-11</v>
      </c>
      <c r="CI49" s="356">
        <f t="shared" si="34"/>
        <v>-5.5479176808148623E-11</v>
      </c>
      <c r="CJ49" s="357">
        <f t="shared" si="34"/>
        <v>3.1832314562052488E-11</v>
      </c>
      <c r="CK49" s="356">
        <f t="shared" si="34"/>
        <v>1.0095391189679503E-10</v>
      </c>
      <c r="CL49" s="356">
        <f t="shared" si="34"/>
        <v>2.4556356947869062E-11</v>
      </c>
      <c r="CM49" s="356">
        <f t="shared" si="34"/>
        <v>-8.0945028457790613E-11</v>
      </c>
      <c r="CN49" s="356">
        <f t="shared" si="34"/>
        <v>-1.0277290130034089E-10</v>
      </c>
      <c r="CO49" s="356">
        <f t="shared" si="34"/>
        <v>-1.0277290130034089E-10</v>
      </c>
      <c r="CP49" s="356">
        <f t="shared" si="34"/>
        <v>-2.2737367544323206E-11</v>
      </c>
      <c r="CQ49" s="356">
        <f t="shared" si="34"/>
        <v>-2.2737367544323206E-11</v>
      </c>
      <c r="CR49" s="356">
        <f t="shared" si="34"/>
        <v>-2.2737367544323206E-11</v>
      </c>
      <c r="CS49" s="356">
        <f t="shared" si="34"/>
        <v>7.5488060247153044E-11</v>
      </c>
      <c r="CT49" s="356">
        <f t="shared" si="34"/>
        <v>-5.5479176808148623E-11</v>
      </c>
      <c r="CU49" s="356">
        <f t="shared" si="34"/>
        <v>-1.546140993013978E-11</v>
      </c>
      <c r="CV49" s="357">
        <f t="shared" si="34"/>
        <v>-1.1732481652870774E-10</v>
      </c>
      <c r="CW49" s="356">
        <f t="shared" si="34"/>
        <v>4.2746250983327627E-11</v>
      </c>
      <c r="CX49" s="356">
        <f t="shared" si="34"/>
        <v>-1.1368683772161603E-10</v>
      </c>
      <c r="CY49" s="356">
        <f t="shared" si="34"/>
        <v>-1.1368683772161603E-10</v>
      </c>
      <c r="CZ49" s="356">
        <f t="shared" si="34"/>
        <v>1.0095391189679503E-10</v>
      </c>
      <c r="DA49" s="356">
        <f t="shared" si="34"/>
        <v>1.0095391189679503E-10</v>
      </c>
      <c r="DB49" s="356">
        <f t="shared" si="34"/>
        <v>-5.5479176808148623E-11</v>
      </c>
      <c r="DC49" s="356">
        <f t="shared" si="34"/>
        <v>-5.5479176808148623E-11</v>
      </c>
      <c r="DD49" s="356">
        <f t="shared" si="34"/>
        <v>1.0004441719502211E-11</v>
      </c>
      <c r="DE49" s="356">
        <f t="shared" si="34"/>
        <v>-3.3651303965598345E-11</v>
      </c>
      <c r="DF49" s="356">
        <f t="shared" si="34"/>
        <v>7.9126039054244757E-11</v>
      </c>
      <c r="DG49" s="356">
        <f t="shared" si="34"/>
        <v>-1.546140993013978E-11</v>
      </c>
      <c r="DH49" s="357">
        <f t="shared" si="34"/>
        <v>9.0039975475519896E-11</v>
      </c>
      <c r="DI49" s="356">
        <f t="shared" si="34"/>
        <v>-4.8203219193965197E-11</v>
      </c>
      <c r="DJ49" s="356">
        <f t="shared" si="34"/>
        <v>2.4556356947869062E-11</v>
      </c>
      <c r="DK49" s="356">
        <f t="shared" si="34"/>
        <v>2.4556356947869062E-11</v>
      </c>
      <c r="DL49" s="356">
        <f t="shared" si="34"/>
        <v>1.0095391189679503E-10</v>
      </c>
      <c r="DM49" s="356">
        <f t="shared" si="34"/>
        <v>6.8212102632969618E-11</v>
      </c>
      <c r="DN49" s="356">
        <f t="shared" si="34"/>
        <v>-1.4279066817834973E-10</v>
      </c>
      <c r="DO49" s="356">
        <f t="shared" si="34"/>
        <v>5.3660187404602766E-11</v>
      </c>
      <c r="DP49" s="356">
        <f t="shared" si="34"/>
        <v>-7.0031092036515474E-11</v>
      </c>
      <c r="DQ49" s="356">
        <f t="shared" si="34"/>
        <v>-1.9736035028472543E-10</v>
      </c>
      <c r="DR49" s="356">
        <f t="shared" si="34"/>
        <v>5.7298166211694479E-11</v>
      </c>
      <c r="DS49" s="356">
        <f t="shared" si="34"/>
        <v>2.2828317014500499E-10</v>
      </c>
      <c r="DT49" s="358">
        <f t="shared" si="34"/>
        <v>1.0822986951097846E-10</v>
      </c>
      <c r="DU49" s="359">
        <f t="shared" ref="DU49:ED50" si="35">SUMIF($E$22:$DT$22,DU$24,$E49:$DT49)</f>
        <v>0</v>
      </c>
      <c r="DV49" s="359">
        <f t="shared" si="35"/>
        <v>-3.637978807091713E-11</v>
      </c>
      <c r="DW49" s="359">
        <f t="shared" si="35"/>
        <v>0</v>
      </c>
      <c r="DX49" s="359">
        <f t="shared" si="35"/>
        <v>4.8203219193965197E-11</v>
      </c>
      <c r="DY49" s="359">
        <f t="shared" si="35"/>
        <v>8.276401786133647E-11</v>
      </c>
      <c r="DZ49" s="359">
        <f t="shared" si="35"/>
        <v>-9.1858964879065752E-11</v>
      </c>
      <c r="EA49" s="359">
        <f t="shared" si="35"/>
        <v>3.1832314562052488E-11</v>
      </c>
      <c r="EB49" s="359">
        <f t="shared" si="35"/>
        <v>-1.1732481652870774E-10</v>
      </c>
      <c r="EC49" s="359">
        <f t="shared" si="35"/>
        <v>9.0039975475519896E-11</v>
      </c>
      <c r="ED49" s="360">
        <f t="shared" si="35"/>
        <v>1.0822986951097846E-10</v>
      </c>
    </row>
    <row r="50" spans="2:134" ht="15.75" thickBot="1">
      <c r="B50" s="322" t="s">
        <v>103</v>
      </c>
      <c r="C50" s="367"/>
      <c r="D50" s="367"/>
      <c r="E50" s="367">
        <f>E48+E49</f>
        <v>0</v>
      </c>
      <c r="F50" s="367">
        <f>F48+F49</f>
        <v>0</v>
      </c>
      <c r="G50" s="367">
        <f t="shared" ref="G50:BR50" si="36">G48+G49</f>
        <v>0</v>
      </c>
      <c r="H50" s="367">
        <f t="shared" si="36"/>
        <v>0</v>
      </c>
      <c r="I50" s="367">
        <f t="shared" si="36"/>
        <v>0</v>
      </c>
      <c r="J50" s="367">
        <f t="shared" si="36"/>
        <v>0</v>
      </c>
      <c r="K50" s="367">
        <f t="shared" si="36"/>
        <v>0</v>
      </c>
      <c r="L50" s="367">
        <f t="shared" si="36"/>
        <v>0</v>
      </c>
      <c r="M50" s="367">
        <f t="shared" si="36"/>
        <v>0</v>
      </c>
      <c r="N50" s="367">
        <f t="shared" si="36"/>
        <v>0</v>
      </c>
      <c r="O50" s="367">
        <f t="shared" si="36"/>
        <v>0</v>
      </c>
      <c r="P50" s="368">
        <f t="shared" si="36"/>
        <v>0</v>
      </c>
      <c r="Q50" s="367">
        <f t="shared" si="36"/>
        <v>0</v>
      </c>
      <c r="R50" s="367">
        <f t="shared" si="36"/>
        <v>0</v>
      </c>
      <c r="S50" s="367">
        <f t="shared" si="36"/>
        <v>0</v>
      </c>
      <c r="T50" s="367">
        <f t="shared" si="36"/>
        <v>0</v>
      </c>
      <c r="U50" s="367">
        <f t="shared" si="36"/>
        <v>0</v>
      </c>
      <c r="V50" s="367">
        <f t="shared" si="36"/>
        <v>2.9103830456733704E-11</v>
      </c>
      <c r="W50" s="367">
        <f t="shared" si="36"/>
        <v>-4.3655745685100555E-11</v>
      </c>
      <c r="X50" s="367">
        <f t="shared" si="36"/>
        <v>-4.3655745685100555E-11</v>
      </c>
      <c r="Y50" s="367">
        <f t="shared" si="36"/>
        <v>-4.3655745685100555E-11</v>
      </c>
      <c r="Z50" s="367">
        <f t="shared" si="36"/>
        <v>4.3655745685100555E-11</v>
      </c>
      <c r="AA50" s="367">
        <f t="shared" si="36"/>
        <v>-3.637978807091713E-11</v>
      </c>
      <c r="AB50" s="368">
        <f t="shared" si="36"/>
        <v>-3.637978807091713E-11</v>
      </c>
      <c r="AC50" s="367">
        <f t="shared" si="36"/>
        <v>-3.637978807091713E-11</v>
      </c>
      <c r="AD50" s="367">
        <f t="shared" si="36"/>
        <v>5.0931703299283981E-11</v>
      </c>
      <c r="AE50" s="367">
        <f t="shared" si="36"/>
        <v>-3.2741809263825417E-11</v>
      </c>
      <c r="AF50" s="367">
        <f t="shared" si="36"/>
        <v>5.4569682106375694E-11</v>
      </c>
      <c r="AG50" s="367">
        <f t="shared" si="36"/>
        <v>-7.2759576141834259E-12</v>
      </c>
      <c r="AH50" s="367">
        <f t="shared" si="36"/>
        <v>5.0931703299283981E-11</v>
      </c>
      <c r="AI50" s="367">
        <f t="shared" si="36"/>
        <v>5.0931703299283981E-11</v>
      </c>
      <c r="AJ50" s="367">
        <f t="shared" si="36"/>
        <v>3.637978807091713E-11</v>
      </c>
      <c r="AK50" s="367">
        <f t="shared" si="36"/>
        <v>-3.2741809263825417E-11</v>
      </c>
      <c r="AL50" s="367">
        <f t="shared" si="36"/>
        <v>5.8207660913467407E-11</v>
      </c>
      <c r="AM50" s="367">
        <f t="shared" si="36"/>
        <v>0</v>
      </c>
      <c r="AN50" s="368">
        <f t="shared" si="36"/>
        <v>-4.7293724492192268E-11</v>
      </c>
      <c r="AO50" s="367">
        <f t="shared" si="36"/>
        <v>-8.1854523159563541E-12</v>
      </c>
      <c r="AP50" s="367">
        <f t="shared" si="36"/>
        <v>3.9108272176235914E-11</v>
      </c>
      <c r="AQ50" s="367">
        <f t="shared" si="36"/>
        <v>-3.0013325158506632E-11</v>
      </c>
      <c r="AR50" s="367">
        <f t="shared" si="36"/>
        <v>-3.0013325158506632E-11</v>
      </c>
      <c r="AS50" s="367">
        <f t="shared" si="36"/>
        <v>2.4556356947869062E-11</v>
      </c>
      <c r="AT50" s="367">
        <f t="shared" si="36"/>
        <v>-5.5479176808148623E-11</v>
      </c>
      <c r="AU50" s="367">
        <f t="shared" si="36"/>
        <v>-5.5479176808148623E-11</v>
      </c>
      <c r="AV50" s="367">
        <f t="shared" si="36"/>
        <v>-9.0039975475519896E-11</v>
      </c>
      <c r="AW50" s="367">
        <f t="shared" si="36"/>
        <v>-1.7280399333685637E-11</v>
      </c>
      <c r="AX50" s="367">
        <f t="shared" si="36"/>
        <v>9.1858964879065752E-11</v>
      </c>
      <c r="AY50" s="367">
        <f t="shared" si="36"/>
        <v>4.8203219193965197E-11</v>
      </c>
      <c r="AZ50" s="368">
        <f t="shared" si="36"/>
        <v>3.1832314562052488E-11</v>
      </c>
      <c r="BA50" s="367">
        <f t="shared" si="36"/>
        <v>9.9134922493249178E-11</v>
      </c>
      <c r="BB50" s="367">
        <f t="shared" si="36"/>
        <v>-2.8194335754960775E-11</v>
      </c>
      <c r="BC50" s="367">
        <f t="shared" si="36"/>
        <v>2.6375346351414919E-11</v>
      </c>
      <c r="BD50" s="367">
        <f t="shared" si="36"/>
        <v>-7.5488060247153044E-11</v>
      </c>
      <c r="BE50" s="367">
        <f t="shared" si="36"/>
        <v>-2.2737367544323206E-11</v>
      </c>
      <c r="BF50" s="367">
        <f t="shared" si="36"/>
        <v>4.0927261579781771E-11</v>
      </c>
      <c r="BG50" s="367">
        <f t="shared" si="36"/>
        <v>-2.4556356947869062E-11</v>
      </c>
      <c r="BH50" s="367">
        <f t="shared" si="36"/>
        <v>-1.0822986951097846E-10</v>
      </c>
      <c r="BI50" s="367">
        <f t="shared" si="36"/>
        <v>5.5479176808148623E-11</v>
      </c>
      <c r="BJ50" s="367">
        <f t="shared" si="36"/>
        <v>8.276401786133647E-11</v>
      </c>
      <c r="BK50" s="367">
        <f t="shared" si="36"/>
        <v>8.276401786133647E-11</v>
      </c>
      <c r="BL50" s="368">
        <f t="shared" si="36"/>
        <v>-8.4583007264882326E-11</v>
      </c>
      <c r="BM50" s="367">
        <f t="shared" si="36"/>
        <v>-8.4583007264882326E-11</v>
      </c>
      <c r="BN50" s="367">
        <f t="shared" si="36"/>
        <v>-1.0277290130034089E-10</v>
      </c>
      <c r="BO50" s="367">
        <f t="shared" si="36"/>
        <v>7.5488060247153044E-11</v>
      </c>
      <c r="BP50" s="367">
        <f t="shared" si="36"/>
        <v>6.3664629124104977E-12</v>
      </c>
      <c r="BQ50" s="367">
        <f t="shared" si="36"/>
        <v>6.8212102632969618E-11</v>
      </c>
      <c r="BR50" s="367">
        <f t="shared" si="36"/>
        <v>-2.2737367544323206E-11</v>
      </c>
      <c r="BS50" s="367">
        <f t="shared" ref="BS50:DT50" si="37">BS48+BS49</f>
        <v>-4.5474735088646412E-12</v>
      </c>
      <c r="BT50" s="367">
        <f t="shared" si="37"/>
        <v>1.3642420526593924E-11</v>
      </c>
      <c r="BU50" s="367">
        <f t="shared" si="37"/>
        <v>3.1832314562052488E-11</v>
      </c>
      <c r="BV50" s="367">
        <f t="shared" si="37"/>
        <v>3.1832314562052488E-11</v>
      </c>
      <c r="BW50" s="367">
        <f t="shared" si="37"/>
        <v>-9.1858964879065752E-11</v>
      </c>
      <c r="BX50" s="368">
        <f t="shared" si="37"/>
        <v>-2.2737367544323206E-11</v>
      </c>
      <c r="BY50" s="367">
        <f t="shared" si="37"/>
        <v>-4.0927261579781771E-11</v>
      </c>
      <c r="BZ50" s="367">
        <f t="shared" si="37"/>
        <v>-8.4583007264882326E-11</v>
      </c>
      <c r="CA50" s="367">
        <f t="shared" si="37"/>
        <v>5.7298166211694479E-11</v>
      </c>
      <c r="CB50" s="367">
        <f t="shared" si="37"/>
        <v>8.6401996668428183E-11</v>
      </c>
      <c r="CC50" s="367">
        <f t="shared" si="37"/>
        <v>7.1850081440061331E-11</v>
      </c>
      <c r="CD50" s="367">
        <f t="shared" si="37"/>
        <v>6.3664629124104977E-12</v>
      </c>
      <c r="CE50" s="367">
        <f t="shared" si="37"/>
        <v>-5.184119800105691E-11</v>
      </c>
      <c r="CF50" s="367">
        <f t="shared" si="37"/>
        <v>-2.2737367544323206E-11</v>
      </c>
      <c r="CG50" s="367">
        <f t="shared" si="37"/>
        <v>-2.2737367544323206E-11</v>
      </c>
      <c r="CH50" s="367">
        <f t="shared" si="37"/>
        <v>-5.5479176808148623E-11</v>
      </c>
      <c r="CI50" s="367">
        <f t="shared" si="37"/>
        <v>3.1832314562052488E-11</v>
      </c>
      <c r="CJ50" s="368">
        <f t="shared" si="37"/>
        <v>1.0095391189679503E-10</v>
      </c>
      <c r="CK50" s="367">
        <f t="shared" si="37"/>
        <v>2.4556356947869062E-11</v>
      </c>
      <c r="CL50" s="367">
        <f t="shared" si="37"/>
        <v>-8.0945028457790613E-11</v>
      </c>
      <c r="CM50" s="367">
        <f t="shared" si="37"/>
        <v>-1.0277290130034089E-10</v>
      </c>
      <c r="CN50" s="367">
        <f t="shared" si="37"/>
        <v>-1.0277290130034089E-10</v>
      </c>
      <c r="CO50" s="367">
        <f t="shared" si="37"/>
        <v>-2.2737367544323206E-11</v>
      </c>
      <c r="CP50" s="367">
        <f t="shared" si="37"/>
        <v>-2.2737367544323206E-11</v>
      </c>
      <c r="CQ50" s="367">
        <f t="shared" si="37"/>
        <v>-2.2737367544323206E-11</v>
      </c>
      <c r="CR50" s="367">
        <f t="shared" si="37"/>
        <v>7.5488060247153044E-11</v>
      </c>
      <c r="CS50" s="367">
        <f t="shared" si="37"/>
        <v>-5.5479176808148623E-11</v>
      </c>
      <c r="CT50" s="367">
        <f t="shared" si="37"/>
        <v>-1.546140993013978E-11</v>
      </c>
      <c r="CU50" s="367">
        <f t="shared" si="37"/>
        <v>-1.1732481652870774E-10</v>
      </c>
      <c r="CV50" s="368">
        <f t="shared" si="37"/>
        <v>4.2746250983327627E-11</v>
      </c>
      <c r="CW50" s="367">
        <f t="shared" si="37"/>
        <v>-1.1368683772161603E-10</v>
      </c>
      <c r="CX50" s="367">
        <f t="shared" si="37"/>
        <v>-1.1368683772161603E-10</v>
      </c>
      <c r="CY50" s="367">
        <f t="shared" si="37"/>
        <v>1.0095391189679503E-10</v>
      </c>
      <c r="CZ50" s="367">
        <f t="shared" si="37"/>
        <v>1.0095391189679503E-10</v>
      </c>
      <c r="DA50" s="367">
        <f t="shared" si="37"/>
        <v>-5.5479176808148623E-11</v>
      </c>
      <c r="DB50" s="367">
        <f t="shared" si="37"/>
        <v>-5.5479176808148623E-11</v>
      </c>
      <c r="DC50" s="367">
        <f t="shared" si="37"/>
        <v>1.0004441719502211E-11</v>
      </c>
      <c r="DD50" s="367">
        <f t="shared" si="37"/>
        <v>-3.3651303965598345E-11</v>
      </c>
      <c r="DE50" s="367">
        <f t="shared" si="37"/>
        <v>7.9126039054244757E-11</v>
      </c>
      <c r="DF50" s="367">
        <f t="shared" si="37"/>
        <v>-1.546140993013978E-11</v>
      </c>
      <c r="DG50" s="367">
        <f t="shared" si="37"/>
        <v>9.0039975475519896E-11</v>
      </c>
      <c r="DH50" s="368">
        <f t="shared" si="37"/>
        <v>-4.8203219193965197E-11</v>
      </c>
      <c r="DI50" s="367">
        <f t="shared" si="37"/>
        <v>2.4556356947869062E-11</v>
      </c>
      <c r="DJ50" s="367">
        <f t="shared" si="37"/>
        <v>2.4556356947869062E-11</v>
      </c>
      <c r="DK50" s="367">
        <f t="shared" si="37"/>
        <v>1.0095391189679503E-10</v>
      </c>
      <c r="DL50" s="367">
        <f t="shared" si="37"/>
        <v>6.8212102632969618E-11</v>
      </c>
      <c r="DM50" s="367">
        <f t="shared" si="37"/>
        <v>-1.4279066817834973E-10</v>
      </c>
      <c r="DN50" s="367">
        <f t="shared" si="37"/>
        <v>5.3660187404602766E-11</v>
      </c>
      <c r="DO50" s="367">
        <f t="shared" si="37"/>
        <v>-7.0031092036515474E-11</v>
      </c>
      <c r="DP50" s="367">
        <f t="shared" si="37"/>
        <v>-1.9736035028472543E-10</v>
      </c>
      <c r="DQ50" s="367">
        <f t="shared" si="37"/>
        <v>5.7298166211694479E-11</v>
      </c>
      <c r="DR50" s="367">
        <f t="shared" si="37"/>
        <v>2.2828317014500499E-10</v>
      </c>
      <c r="DS50" s="367">
        <f t="shared" si="37"/>
        <v>1.0822986951097846E-10</v>
      </c>
      <c r="DT50" s="369">
        <f t="shared" si="37"/>
        <v>2.319211489520967E-10</v>
      </c>
      <c r="DU50" s="370">
        <f t="shared" si="35"/>
        <v>0</v>
      </c>
      <c r="DV50" s="370">
        <f t="shared" si="35"/>
        <v>-3.637978807091713E-11</v>
      </c>
      <c r="DW50" s="370">
        <f t="shared" si="35"/>
        <v>-4.7293724492192268E-11</v>
      </c>
      <c r="DX50" s="370">
        <f t="shared" si="35"/>
        <v>3.1832314562052488E-11</v>
      </c>
      <c r="DY50" s="370">
        <f t="shared" si="35"/>
        <v>-8.4583007264882326E-11</v>
      </c>
      <c r="DZ50" s="370">
        <f t="shared" si="35"/>
        <v>-2.2737367544323206E-11</v>
      </c>
      <c r="EA50" s="370">
        <f t="shared" si="35"/>
        <v>1.0095391189679503E-10</v>
      </c>
      <c r="EB50" s="370">
        <f t="shared" si="35"/>
        <v>4.2746250983327627E-11</v>
      </c>
      <c r="EC50" s="370">
        <f t="shared" si="35"/>
        <v>-4.8203219193965197E-11</v>
      </c>
      <c r="ED50" s="371">
        <f t="shared" si="35"/>
        <v>2.319211489520967E-10</v>
      </c>
    </row>
    <row r="51" spans="2:134" ht="15.75" thickTop="1">
      <c r="B51" s="255"/>
    </row>
  </sheetData>
  <pageMargins left="0.7" right="0.7" top="0.75" bottom="0.75" header="0.3" footer="0.3"/>
  <pageSetup scale="33"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F18F-43BD-43EF-9429-FFC2C9F60C0C}">
  <sheetPr>
    <pageSetUpPr fitToPage="1"/>
  </sheetPr>
  <dimension ref="A11:EE110"/>
  <sheetViews>
    <sheetView showGridLines="0" zoomScale="80" zoomScaleNormal="80" workbookViewId="0">
      <pane xSplit="4" ySplit="34" topLeftCell="N63" activePane="bottomRight" state="frozen"/>
      <selection pane="bottomRight" activeCell="I28" sqref="I28"/>
      <selection pane="bottomLeft" activeCell="I28" sqref="I28"/>
      <selection pane="topRight" activeCell="I28" sqref="I28"/>
    </sheetView>
  </sheetViews>
  <sheetFormatPr defaultRowHeight="15" outlineLevelRow="2" outlineLevelCol="1"/>
  <cols>
    <col min="1" max="1" width="3.85546875" customWidth="1"/>
    <col min="2" max="2" width="38.42578125" customWidth="1"/>
    <col min="3" max="3" width="54.42578125" customWidth="1"/>
    <col min="4" max="4" width="15" customWidth="1"/>
    <col min="5" max="5" width="11.5703125" customWidth="1"/>
    <col min="6" max="7" width="10.42578125" customWidth="1"/>
    <col min="8" max="10" width="10.7109375" customWidth="1"/>
    <col min="11" max="16" width="10.42578125" customWidth="1"/>
    <col min="17" max="122" width="11.5703125" hidden="1" customWidth="1" outlineLevel="1"/>
    <col min="123" max="124" width="14.5703125" hidden="1" customWidth="1" outlineLevel="1"/>
    <col min="125" max="125" width="14.5703125" bestFit="1" customWidth="1" collapsed="1"/>
    <col min="126" max="126" width="14.5703125" bestFit="1" customWidth="1"/>
    <col min="127" max="127" width="13.85546875" bestFit="1" customWidth="1"/>
    <col min="128" max="135" width="14.5703125" bestFit="1" customWidth="1"/>
  </cols>
  <sheetData>
    <row r="11" spans="2:14">
      <c r="B11" s="1" t="s">
        <v>122</v>
      </c>
      <c r="C11" s="1"/>
      <c r="D11" s="1"/>
      <c r="E11" s="1"/>
      <c r="F11" s="1"/>
      <c r="G11" s="1"/>
      <c r="H11" s="1"/>
      <c r="I11" s="1"/>
      <c r="J11" s="1"/>
      <c r="K11" s="1"/>
      <c r="L11" s="1"/>
      <c r="M11" s="1"/>
      <c r="N11" s="1"/>
    </row>
    <row r="12" spans="2:14">
      <c r="B12" s="2"/>
      <c r="C12" s="3"/>
      <c r="D12" s="3" t="s">
        <v>6</v>
      </c>
      <c r="E12" s="3">
        <v>1</v>
      </c>
      <c r="F12" s="3">
        <f>E12+1</f>
        <v>2</v>
      </c>
      <c r="G12" s="3">
        <f t="shared" ref="G12:N12" si="0">F12+1</f>
        <v>3</v>
      </c>
      <c r="H12" s="3">
        <f t="shared" si="0"/>
        <v>4</v>
      </c>
      <c r="I12" s="3">
        <f t="shared" si="0"/>
        <v>5</v>
      </c>
      <c r="J12" s="3">
        <f t="shared" si="0"/>
        <v>6</v>
      </c>
      <c r="K12" s="3">
        <f t="shared" si="0"/>
        <v>7</v>
      </c>
      <c r="L12" s="3">
        <f t="shared" si="0"/>
        <v>8</v>
      </c>
      <c r="M12" s="3">
        <f t="shared" si="0"/>
        <v>9</v>
      </c>
      <c r="N12" s="4">
        <f t="shared" si="0"/>
        <v>10</v>
      </c>
    </row>
    <row r="13" spans="2:14">
      <c r="B13" s="5" t="s">
        <v>123</v>
      </c>
      <c r="E13" s="6">
        <f>DU47</f>
        <v>0.32337500000000002</v>
      </c>
      <c r="F13" s="7">
        <f t="shared" ref="F13:N13" si="1">DV47</f>
        <v>0.65500000000000003</v>
      </c>
      <c r="G13" s="7">
        <f t="shared" si="1"/>
        <v>2.1624999999999672E-2</v>
      </c>
      <c r="H13" s="7">
        <f t="shared" si="1"/>
        <v>0</v>
      </c>
      <c r="I13" s="8">
        <f t="shared" si="1"/>
        <v>0</v>
      </c>
      <c r="J13" s="8">
        <f t="shared" si="1"/>
        <v>0</v>
      </c>
      <c r="K13" s="8">
        <f t="shared" si="1"/>
        <v>0</v>
      </c>
      <c r="L13" s="8">
        <f t="shared" si="1"/>
        <v>0</v>
      </c>
      <c r="M13" s="8">
        <f t="shared" si="1"/>
        <v>0</v>
      </c>
      <c r="N13" s="9">
        <f t="shared" si="1"/>
        <v>0</v>
      </c>
    </row>
    <row r="14" spans="2:14">
      <c r="B14" s="5" t="s">
        <v>8</v>
      </c>
      <c r="E14" s="6">
        <f>E13</f>
        <v>0.32337500000000002</v>
      </c>
      <c r="F14" s="7">
        <f>E14+F13</f>
        <v>0.97837499999999999</v>
      </c>
      <c r="G14" s="7">
        <f t="shared" ref="G14:N14" si="2">F14+G13</f>
        <v>0.99999999999999967</v>
      </c>
      <c r="H14" s="7">
        <f t="shared" si="2"/>
        <v>0.99999999999999967</v>
      </c>
      <c r="I14" s="8">
        <f t="shared" si="2"/>
        <v>0.99999999999999967</v>
      </c>
      <c r="J14" s="8">
        <f t="shared" si="2"/>
        <v>0.99999999999999967</v>
      </c>
      <c r="K14" s="8">
        <f t="shared" si="2"/>
        <v>0.99999999999999967</v>
      </c>
      <c r="L14" s="8">
        <f t="shared" si="2"/>
        <v>0.99999999999999967</v>
      </c>
      <c r="M14" s="8">
        <f t="shared" si="2"/>
        <v>0.99999999999999967</v>
      </c>
      <c r="N14" s="9">
        <f t="shared" si="2"/>
        <v>0.99999999999999967</v>
      </c>
    </row>
    <row r="15" spans="2:14" hidden="1" outlineLevel="1">
      <c r="B15" s="5" t="s">
        <v>124</v>
      </c>
      <c r="E15" s="6">
        <v>-0.35</v>
      </c>
      <c r="F15" s="7">
        <v>0</v>
      </c>
      <c r="G15" s="7">
        <v>0</v>
      </c>
      <c r="H15" s="7">
        <v>0</v>
      </c>
      <c r="I15" s="8">
        <v>0</v>
      </c>
      <c r="J15" s="8">
        <v>0</v>
      </c>
      <c r="K15" s="8">
        <v>0</v>
      </c>
      <c r="L15" s="8">
        <v>0</v>
      </c>
      <c r="M15" s="8">
        <v>0</v>
      </c>
      <c r="N15" s="9">
        <v>0</v>
      </c>
    </row>
    <row r="16" spans="2:14" collapsed="1">
      <c r="B16" s="10" t="s">
        <v>125</v>
      </c>
      <c r="C16" s="11"/>
      <c r="D16" s="11"/>
      <c r="E16" s="12">
        <f>DU38</f>
        <v>0.2</v>
      </c>
      <c r="F16" s="13">
        <f t="shared" ref="F16:N16" si="3">DV38</f>
        <v>0.35000000000000003</v>
      </c>
      <c r="G16" s="13">
        <f t="shared" si="3"/>
        <v>0.15</v>
      </c>
      <c r="H16" s="13">
        <f t="shared" si="3"/>
        <v>0</v>
      </c>
      <c r="I16" s="14">
        <f t="shared" si="3"/>
        <v>0</v>
      </c>
      <c r="J16" s="14">
        <f t="shared" si="3"/>
        <v>0</v>
      </c>
      <c r="K16" s="14">
        <f t="shared" si="3"/>
        <v>0</v>
      </c>
      <c r="L16" s="14">
        <f t="shared" si="3"/>
        <v>0</v>
      </c>
      <c r="M16" s="14">
        <f t="shared" si="3"/>
        <v>0</v>
      </c>
      <c r="N16" s="15">
        <f t="shared" si="3"/>
        <v>0</v>
      </c>
    </row>
    <row r="17" spans="2:135">
      <c r="B17" s="5" t="s">
        <v>126</v>
      </c>
      <c r="D17" s="16">
        <v>6</v>
      </c>
    </row>
    <row r="18" spans="2:135" hidden="1" outlineLevel="1">
      <c r="B18" s="5" t="s">
        <v>127</v>
      </c>
      <c r="D18" s="16">
        <v>0</v>
      </c>
    </row>
    <row r="19" spans="2:135" collapsed="1">
      <c r="B19" s="5" t="s">
        <v>128</v>
      </c>
      <c r="D19" s="16">
        <v>2</v>
      </c>
    </row>
    <row r="20" spans="2:135">
      <c r="B20" s="5" t="s">
        <v>129</v>
      </c>
      <c r="D20" s="16">
        <v>4</v>
      </c>
    </row>
    <row r="21" spans="2:135" hidden="1" outlineLevel="1">
      <c r="B21" s="5" t="s">
        <v>130</v>
      </c>
      <c r="D21" s="16">
        <v>1.4999999999999999E-2</v>
      </c>
    </row>
    <row r="22" spans="2:135" hidden="1" outlineLevel="1">
      <c r="B22" s="5" t="s">
        <v>131</v>
      </c>
      <c r="D22" s="16">
        <v>400</v>
      </c>
    </row>
    <row r="23" spans="2:135" collapsed="1">
      <c r="B23" s="5" t="s">
        <v>132</v>
      </c>
      <c r="D23" s="17">
        <f>EE73</f>
        <v>725536.96807752619</v>
      </c>
    </row>
    <row r="24" spans="2:135">
      <c r="B24" s="5" t="s">
        <v>133</v>
      </c>
      <c r="D24" s="17">
        <f>EE85</f>
        <v>758930.62207752618</v>
      </c>
    </row>
    <row r="25" spans="2:135">
      <c r="B25" s="5" t="s">
        <v>134</v>
      </c>
      <c r="D25" s="17">
        <f>D23/D17</f>
        <v>120922.82801292103</v>
      </c>
    </row>
    <row r="26" spans="2:135">
      <c r="B26" s="5" t="s">
        <v>135</v>
      </c>
      <c r="D26" s="18">
        <v>54</v>
      </c>
    </row>
    <row r="27" spans="2:135">
      <c r="B27" s="5" t="s">
        <v>136</v>
      </c>
      <c r="D27" s="18">
        <v>37.799999999999997</v>
      </c>
    </row>
    <row r="28" spans="2:135" ht="15.75" thickBot="1">
      <c r="B28" s="19" t="s">
        <v>137</v>
      </c>
      <c r="C28" s="20"/>
      <c r="D28" s="21">
        <f>D23/D26</f>
        <v>13435.869779213448</v>
      </c>
    </row>
    <row r="30" spans="2:135" hidden="1" outlineLevel="1">
      <c r="P30">
        <v>1</v>
      </c>
      <c r="AB30">
        <f>+P30+1</f>
        <v>2</v>
      </c>
      <c r="AN30">
        <f>+AB30+1</f>
        <v>3</v>
      </c>
      <c r="AZ30">
        <f>+AN30+1</f>
        <v>4</v>
      </c>
      <c r="BL30">
        <f>+AZ30+1</f>
        <v>5</v>
      </c>
      <c r="BX30">
        <f>+BL30+1</f>
        <v>6</v>
      </c>
      <c r="CJ30">
        <f>+BX30+1</f>
        <v>7</v>
      </c>
      <c r="CV30">
        <f>+CJ30+1</f>
        <v>8</v>
      </c>
      <c r="DH30">
        <f>+CV30+1</f>
        <v>9</v>
      </c>
      <c r="DT30">
        <f>+DH30+1</f>
        <v>10</v>
      </c>
    </row>
    <row r="31" spans="2:135" hidden="1" outlineLevel="1">
      <c r="E31">
        <f>MONTH(E34)</f>
        <v>6</v>
      </c>
      <c r="F31">
        <f t="shared" ref="F31:BQ31" si="4">MONTH(F34)</f>
        <v>7</v>
      </c>
      <c r="G31">
        <f t="shared" si="4"/>
        <v>8</v>
      </c>
      <c r="H31">
        <f t="shared" si="4"/>
        <v>9</v>
      </c>
      <c r="I31">
        <f t="shared" si="4"/>
        <v>10</v>
      </c>
      <c r="J31">
        <f t="shared" si="4"/>
        <v>11</v>
      </c>
      <c r="K31">
        <f t="shared" si="4"/>
        <v>12</v>
      </c>
      <c r="L31">
        <f t="shared" si="4"/>
        <v>1</v>
      </c>
      <c r="M31">
        <f t="shared" si="4"/>
        <v>2</v>
      </c>
      <c r="N31">
        <f t="shared" si="4"/>
        <v>3</v>
      </c>
      <c r="O31">
        <f t="shared" si="4"/>
        <v>4</v>
      </c>
      <c r="P31">
        <f t="shared" si="4"/>
        <v>5</v>
      </c>
      <c r="Q31">
        <f t="shared" si="4"/>
        <v>6</v>
      </c>
      <c r="R31">
        <f t="shared" si="4"/>
        <v>7</v>
      </c>
      <c r="S31">
        <f t="shared" si="4"/>
        <v>8</v>
      </c>
      <c r="T31">
        <f t="shared" si="4"/>
        <v>9</v>
      </c>
      <c r="U31">
        <f t="shared" si="4"/>
        <v>10</v>
      </c>
      <c r="V31">
        <f t="shared" si="4"/>
        <v>11</v>
      </c>
      <c r="W31">
        <f t="shared" si="4"/>
        <v>12</v>
      </c>
      <c r="X31">
        <f t="shared" si="4"/>
        <v>1</v>
      </c>
      <c r="Y31">
        <f t="shared" si="4"/>
        <v>2</v>
      </c>
      <c r="Z31">
        <f t="shared" si="4"/>
        <v>3</v>
      </c>
      <c r="AA31">
        <f t="shared" si="4"/>
        <v>4</v>
      </c>
      <c r="AB31">
        <f t="shared" si="4"/>
        <v>5</v>
      </c>
      <c r="AC31">
        <f t="shared" si="4"/>
        <v>6</v>
      </c>
      <c r="AD31">
        <f t="shared" si="4"/>
        <v>7</v>
      </c>
      <c r="AE31">
        <f t="shared" si="4"/>
        <v>8</v>
      </c>
      <c r="AF31">
        <f t="shared" si="4"/>
        <v>9</v>
      </c>
      <c r="AG31">
        <f t="shared" si="4"/>
        <v>10</v>
      </c>
      <c r="AH31">
        <f t="shared" si="4"/>
        <v>11</v>
      </c>
      <c r="AI31">
        <f t="shared" si="4"/>
        <v>12</v>
      </c>
      <c r="AJ31">
        <f t="shared" si="4"/>
        <v>1</v>
      </c>
      <c r="AK31">
        <f t="shared" si="4"/>
        <v>2</v>
      </c>
      <c r="AL31">
        <f t="shared" si="4"/>
        <v>3</v>
      </c>
      <c r="AM31">
        <f t="shared" si="4"/>
        <v>4</v>
      </c>
      <c r="AN31">
        <f t="shared" si="4"/>
        <v>5</v>
      </c>
      <c r="AO31">
        <f t="shared" si="4"/>
        <v>6</v>
      </c>
      <c r="AP31">
        <f t="shared" si="4"/>
        <v>7</v>
      </c>
      <c r="AQ31">
        <f t="shared" si="4"/>
        <v>8</v>
      </c>
      <c r="AR31">
        <f t="shared" si="4"/>
        <v>9</v>
      </c>
      <c r="AS31">
        <f t="shared" si="4"/>
        <v>10</v>
      </c>
      <c r="AT31">
        <f t="shared" si="4"/>
        <v>11</v>
      </c>
      <c r="AU31">
        <f t="shared" si="4"/>
        <v>12</v>
      </c>
      <c r="AV31">
        <f t="shared" si="4"/>
        <v>1</v>
      </c>
      <c r="AW31">
        <f t="shared" si="4"/>
        <v>2</v>
      </c>
      <c r="AX31">
        <f t="shared" si="4"/>
        <v>3</v>
      </c>
      <c r="AY31">
        <f t="shared" si="4"/>
        <v>4</v>
      </c>
      <c r="AZ31">
        <f t="shared" si="4"/>
        <v>5</v>
      </c>
      <c r="BA31">
        <f t="shared" si="4"/>
        <v>6</v>
      </c>
      <c r="BB31">
        <f t="shared" si="4"/>
        <v>7</v>
      </c>
      <c r="BC31">
        <f t="shared" si="4"/>
        <v>8</v>
      </c>
      <c r="BD31">
        <f t="shared" si="4"/>
        <v>9</v>
      </c>
      <c r="BE31">
        <f t="shared" si="4"/>
        <v>10</v>
      </c>
      <c r="BF31">
        <f t="shared" si="4"/>
        <v>11</v>
      </c>
      <c r="BG31">
        <f t="shared" si="4"/>
        <v>12</v>
      </c>
      <c r="BH31">
        <f t="shared" si="4"/>
        <v>1</v>
      </c>
      <c r="BI31">
        <f t="shared" si="4"/>
        <v>2</v>
      </c>
      <c r="BJ31">
        <f t="shared" si="4"/>
        <v>3</v>
      </c>
      <c r="BK31">
        <f t="shared" si="4"/>
        <v>4</v>
      </c>
      <c r="BL31">
        <f t="shared" si="4"/>
        <v>5</v>
      </c>
      <c r="BM31">
        <f t="shared" si="4"/>
        <v>6</v>
      </c>
      <c r="BN31">
        <f t="shared" si="4"/>
        <v>7</v>
      </c>
      <c r="BO31">
        <f t="shared" si="4"/>
        <v>8</v>
      </c>
      <c r="BP31">
        <f t="shared" si="4"/>
        <v>9</v>
      </c>
      <c r="BQ31">
        <f t="shared" si="4"/>
        <v>10</v>
      </c>
      <c r="BR31">
        <f t="shared" ref="BR31:DT31" si="5">MONTH(BR34)</f>
        <v>11</v>
      </c>
      <c r="BS31">
        <f t="shared" si="5"/>
        <v>12</v>
      </c>
      <c r="BT31">
        <f t="shared" si="5"/>
        <v>1</v>
      </c>
      <c r="BU31">
        <f t="shared" si="5"/>
        <v>2</v>
      </c>
      <c r="BV31">
        <f t="shared" si="5"/>
        <v>3</v>
      </c>
      <c r="BW31">
        <f t="shared" si="5"/>
        <v>4</v>
      </c>
      <c r="BX31">
        <f t="shared" si="5"/>
        <v>5</v>
      </c>
      <c r="BY31">
        <f t="shared" si="5"/>
        <v>6</v>
      </c>
      <c r="BZ31">
        <f t="shared" si="5"/>
        <v>7</v>
      </c>
      <c r="CA31">
        <f t="shared" si="5"/>
        <v>8</v>
      </c>
      <c r="CB31">
        <f t="shared" si="5"/>
        <v>9</v>
      </c>
      <c r="CC31">
        <f t="shared" si="5"/>
        <v>10</v>
      </c>
      <c r="CD31">
        <f t="shared" si="5"/>
        <v>11</v>
      </c>
      <c r="CE31">
        <f t="shared" si="5"/>
        <v>12</v>
      </c>
      <c r="CF31">
        <f t="shared" si="5"/>
        <v>1</v>
      </c>
      <c r="CG31">
        <f t="shared" si="5"/>
        <v>2</v>
      </c>
      <c r="CH31">
        <f t="shared" si="5"/>
        <v>3</v>
      </c>
      <c r="CI31">
        <f t="shared" si="5"/>
        <v>4</v>
      </c>
      <c r="CJ31">
        <f t="shared" si="5"/>
        <v>5</v>
      </c>
      <c r="CK31">
        <f t="shared" si="5"/>
        <v>6</v>
      </c>
      <c r="CL31">
        <f t="shared" si="5"/>
        <v>7</v>
      </c>
      <c r="CM31">
        <f t="shared" si="5"/>
        <v>8</v>
      </c>
      <c r="CN31">
        <f t="shared" si="5"/>
        <v>9</v>
      </c>
      <c r="CO31">
        <f t="shared" si="5"/>
        <v>10</v>
      </c>
      <c r="CP31">
        <f t="shared" si="5"/>
        <v>11</v>
      </c>
      <c r="CQ31">
        <f t="shared" si="5"/>
        <v>12</v>
      </c>
      <c r="CR31">
        <f t="shared" si="5"/>
        <v>1</v>
      </c>
      <c r="CS31">
        <f t="shared" si="5"/>
        <v>2</v>
      </c>
      <c r="CT31">
        <f t="shared" si="5"/>
        <v>3</v>
      </c>
      <c r="CU31">
        <f t="shared" si="5"/>
        <v>4</v>
      </c>
      <c r="CV31">
        <f t="shared" si="5"/>
        <v>5</v>
      </c>
      <c r="CW31">
        <f t="shared" si="5"/>
        <v>6</v>
      </c>
      <c r="CX31">
        <f t="shared" si="5"/>
        <v>7</v>
      </c>
      <c r="CY31">
        <f t="shared" si="5"/>
        <v>8</v>
      </c>
      <c r="CZ31">
        <f t="shared" si="5"/>
        <v>9</v>
      </c>
      <c r="DA31">
        <f t="shared" si="5"/>
        <v>10</v>
      </c>
      <c r="DB31">
        <f t="shared" si="5"/>
        <v>11</v>
      </c>
      <c r="DC31">
        <f t="shared" si="5"/>
        <v>12</v>
      </c>
      <c r="DD31">
        <f t="shared" si="5"/>
        <v>1</v>
      </c>
      <c r="DE31">
        <f t="shared" si="5"/>
        <v>2</v>
      </c>
      <c r="DF31">
        <f t="shared" si="5"/>
        <v>3</v>
      </c>
      <c r="DG31">
        <f t="shared" si="5"/>
        <v>4</v>
      </c>
      <c r="DH31">
        <f t="shared" si="5"/>
        <v>5</v>
      </c>
      <c r="DI31">
        <f t="shared" si="5"/>
        <v>6</v>
      </c>
      <c r="DJ31">
        <f t="shared" si="5"/>
        <v>7</v>
      </c>
      <c r="DK31">
        <f t="shared" si="5"/>
        <v>8</v>
      </c>
      <c r="DL31">
        <f t="shared" si="5"/>
        <v>9</v>
      </c>
      <c r="DM31">
        <f t="shared" si="5"/>
        <v>10</v>
      </c>
      <c r="DN31">
        <f t="shared" si="5"/>
        <v>11</v>
      </c>
      <c r="DO31">
        <f t="shared" si="5"/>
        <v>12</v>
      </c>
      <c r="DP31">
        <f t="shared" si="5"/>
        <v>1</v>
      </c>
      <c r="DQ31">
        <f t="shared" si="5"/>
        <v>2</v>
      </c>
      <c r="DR31">
        <f t="shared" si="5"/>
        <v>3</v>
      </c>
      <c r="DS31">
        <f t="shared" si="5"/>
        <v>4</v>
      </c>
      <c r="DT31">
        <f t="shared" si="5"/>
        <v>5</v>
      </c>
    </row>
    <row r="32" spans="2:135" ht="19.5" customHeight="1" collapsed="1">
      <c r="B32" s="1" t="s">
        <v>138</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22"/>
      <c r="EE32" s="22"/>
    </row>
    <row r="33" spans="1:135" s="23" customFormat="1">
      <c r="B33" s="24"/>
      <c r="C33" s="25" t="s">
        <v>20</v>
      </c>
      <c r="D33" s="25"/>
      <c r="E33" s="25">
        <v>1</v>
      </c>
      <c r="F33" s="25">
        <v>1</v>
      </c>
      <c r="G33" s="25">
        <v>1</v>
      </c>
      <c r="H33" s="25">
        <v>1</v>
      </c>
      <c r="I33" s="25">
        <v>1</v>
      </c>
      <c r="J33" s="25">
        <v>1</v>
      </c>
      <c r="K33" s="25">
        <v>1</v>
      </c>
      <c r="L33" s="25">
        <v>1</v>
      </c>
      <c r="M33" s="25">
        <v>1</v>
      </c>
      <c r="N33" s="25">
        <v>1</v>
      </c>
      <c r="O33" s="25">
        <v>1</v>
      </c>
      <c r="P33" s="26">
        <v>1</v>
      </c>
      <c r="Q33" s="25">
        <f>E33+1</f>
        <v>2</v>
      </c>
      <c r="R33" s="25">
        <f t="shared" ref="R33:AA33" si="6">F33+1</f>
        <v>2</v>
      </c>
      <c r="S33" s="25">
        <f t="shared" si="6"/>
        <v>2</v>
      </c>
      <c r="T33" s="25">
        <f t="shared" si="6"/>
        <v>2</v>
      </c>
      <c r="U33" s="25">
        <f t="shared" si="6"/>
        <v>2</v>
      </c>
      <c r="V33" s="25">
        <f t="shared" si="6"/>
        <v>2</v>
      </c>
      <c r="W33" s="25">
        <f t="shared" si="6"/>
        <v>2</v>
      </c>
      <c r="X33" s="25">
        <f t="shared" si="6"/>
        <v>2</v>
      </c>
      <c r="Y33" s="25">
        <f t="shared" si="6"/>
        <v>2</v>
      </c>
      <c r="Z33" s="25">
        <f t="shared" si="6"/>
        <v>2</v>
      </c>
      <c r="AA33" s="25">
        <f t="shared" si="6"/>
        <v>2</v>
      </c>
      <c r="AB33" s="26">
        <f>P33+1</f>
        <v>2</v>
      </c>
      <c r="AC33" s="25">
        <f>Q33+1</f>
        <v>3</v>
      </c>
      <c r="AD33" s="25">
        <f t="shared" ref="AD33:AM33" si="7">R33+1</f>
        <v>3</v>
      </c>
      <c r="AE33" s="25">
        <f t="shared" si="7"/>
        <v>3</v>
      </c>
      <c r="AF33" s="25">
        <f t="shared" si="7"/>
        <v>3</v>
      </c>
      <c r="AG33" s="25">
        <f t="shared" si="7"/>
        <v>3</v>
      </c>
      <c r="AH33" s="25">
        <f t="shared" si="7"/>
        <v>3</v>
      </c>
      <c r="AI33" s="25">
        <f t="shared" si="7"/>
        <v>3</v>
      </c>
      <c r="AJ33" s="25">
        <f t="shared" si="7"/>
        <v>3</v>
      </c>
      <c r="AK33" s="25">
        <f t="shared" si="7"/>
        <v>3</v>
      </c>
      <c r="AL33" s="25">
        <f t="shared" si="7"/>
        <v>3</v>
      </c>
      <c r="AM33" s="25">
        <f t="shared" si="7"/>
        <v>3</v>
      </c>
      <c r="AN33" s="26">
        <f>AB33+1</f>
        <v>3</v>
      </c>
      <c r="AO33" s="25">
        <f>AC33+1</f>
        <v>4</v>
      </c>
      <c r="AP33" s="25">
        <f t="shared" ref="AP33:AY33" si="8">AD33+1</f>
        <v>4</v>
      </c>
      <c r="AQ33" s="25">
        <f t="shared" si="8"/>
        <v>4</v>
      </c>
      <c r="AR33" s="25">
        <f t="shared" si="8"/>
        <v>4</v>
      </c>
      <c r="AS33" s="25">
        <f t="shared" si="8"/>
        <v>4</v>
      </c>
      <c r="AT33" s="25">
        <f t="shared" si="8"/>
        <v>4</v>
      </c>
      <c r="AU33" s="25">
        <f t="shared" si="8"/>
        <v>4</v>
      </c>
      <c r="AV33" s="25">
        <f t="shared" si="8"/>
        <v>4</v>
      </c>
      <c r="AW33" s="25">
        <f t="shared" si="8"/>
        <v>4</v>
      </c>
      <c r="AX33" s="25">
        <f t="shared" si="8"/>
        <v>4</v>
      </c>
      <c r="AY33" s="25">
        <f t="shared" si="8"/>
        <v>4</v>
      </c>
      <c r="AZ33" s="26">
        <f>AN33+1</f>
        <v>4</v>
      </c>
      <c r="BA33" s="25">
        <f>AO33+1</f>
        <v>5</v>
      </c>
      <c r="BB33" s="25">
        <f t="shared" ref="BB33:BK33" si="9">AP33+1</f>
        <v>5</v>
      </c>
      <c r="BC33" s="25">
        <f t="shared" si="9"/>
        <v>5</v>
      </c>
      <c r="BD33" s="25">
        <f t="shared" si="9"/>
        <v>5</v>
      </c>
      <c r="BE33" s="25">
        <f t="shared" si="9"/>
        <v>5</v>
      </c>
      <c r="BF33" s="25">
        <f t="shared" si="9"/>
        <v>5</v>
      </c>
      <c r="BG33" s="25">
        <f t="shared" si="9"/>
        <v>5</v>
      </c>
      <c r="BH33" s="25">
        <f t="shared" si="9"/>
        <v>5</v>
      </c>
      <c r="BI33" s="25">
        <f t="shared" si="9"/>
        <v>5</v>
      </c>
      <c r="BJ33" s="25">
        <f t="shared" si="9"/>
        <v>5</v>
      </c>
      <c r="BK33" s="25">
        <f t="shared" si="9"/>
        <v>5</v>
      </c>
      <c r="BL33" s="26">
        <f>AZ33+1</f>
        <v>5</v>
      </c>
      <c r="BM33" s="25">
        <f>BA33+1</f>
        <v>6</v>
      </c>
      <c r="BN33" s="25">
        <f t="shared" ref="BN33:BW33" si="10">BB33+1</f>
        <v>6</v>
      </c>
      <c r="BO33" s="25">
        <f t="shared" si="10"/>
        <v>6</v>
      </c>
      <c r="BP33" s="25">
        <f t="shared" si="10"/>
        <v>6</v>
      </c>
      <c r="BQ33" s="25">
        <f t="shared" si="10"/>
        <v>6</v>
      </c>
      <c r="BR33" s="25">
        <f t="shared" si="10"/>
        <v>6</v>
      </c>
      <c r="BS33" s="25">
        <f t="shared" si="10"/>
        <v>6</v>
      </c>
      <c r="BT33" s="25">
        <f t="shared" si="10"/>
        <v>6</v>
      </c>
      <c r="BU33" s="25">
        <f t="shared" si="10"/>
        <v>6</v>
      </c>
      <c r="BV33" s="25">
        <f t="shared" si="10"/>
        <v>6</v>
      </c>
      <c r="BW33" s="25">
        <f t="shared" si="10"/>
        <v>6</v>
      </c>
      <c r="BX33" s="26">
        <f>BL33+1</f>
        <v>6</v>
      </c>
      <c r="BY33" s="25">
        <f>BM33+1</f>
        <v>7</v>
      </c>
      <c r="BZ33" s="25">
        <f t="shared" ref="BZ33:CI33" si="11">BN33+1</f>
        <v>7</v>
      </c>
      <c r="CA33" s="25">
        <f t="shared" si="11"/>
        <v>7</v>
      </c>
      <c r="CB33" s="25">
        <f t="shared" si="11"/>
        <v>7</v>
      </c>
      <c r="CC33" s="25">
        <f t="shared" si="11"/>
        <v>7</v>
      </c>
      <c r="CD33" s="25">
        <f t="shared" si="11"/>
        <v>7</v>
      </c>
      <c r="CE33" s="25">
        <f t="shared" si="11"/>
        <v>7</v>
      </c>
      <c r="CF33" s="25">
        <f t="shared" si="11"/>
        <v>7</v>
      </c>
      <c r="CG33" s="25">
        <f t="shared" si="11"/>
        <v>7</v>
      </c>
      <c r="CH33" s="25">
        <f t="shared" si="11"/>
        <v>7</v>
      </c>
      <c r="CI33" s="25">
        <f t="shared" si="11"/>
        <v>7</v>
      </c>
      <c r="CJ33" s="26">
        <f>BX33+1</f>
        <v>7</v>
      </c>
      <c r="CK33" s="25">
        <f>BY33+1</f>
        <v>8</v>
      </c>
      <c r="CL33" s="25">
        <f t="shared" ref="CL33:CU33" si="12">BZ33+1</f>
        <v>8</v>
      </c>
      <c r="CM33" s="25">
        <f t="shared" si="12"/>
        <v>8</v>
      </c>
      <c r="CN33" s="25">
        <f t="shared" si="12"/>
        <v>8</v>
      </c>
      <c r="CO33" s="25">
        <f t="shared" si="12"/>
        <v>8</v>
      </c>
      <c r="CP33" s="25">
        <f t="shared" si="12"/>
        <v>8</v>
      </c>
      <c r="CQ33" s="25">
        <f t="shared" si="12"/>
        <v>8</v>
      </c>
      <c r="CR33" s="25">
        <f t="shared" si="12"/>
        <v>8</v>
      </c>
      <c r="CS33" s="25">
        <f t="shared" si="12"/>
        <v>8</v>
      </c>
      <c r="CT33" s="25">
        <f t="shared" si="12"/>
        <v>8</v>
      </c>
      <c r="CU33" s="25">
        <f t="shared" si="12"/>
        <v>8</v>
      </c>
      <c r="CV33" s="26">
        <f>CJ33+1</f>
        <v>8</v>
      </c>
      <c r="CW33" s="25">
        <f>CK33+1</f>
        <v>9</v>
      </c>
      <c r="CX33" s="25">
        <f t="shared" ref="CX33:DG33" si="13">CL33+1</f>
        <v>9</v>
      </c>
      <c r="CY33" s="25">
        <f t="shared" si="13"/>
        <v>9</v>
      </c>
      <c r="CZ33" s="25">
        <f t="shared" si="13"/>
        <v>9</v>
      </c>
      <c r="DA33" s="25">
        <f t="shared" si="13"/>
        <v>9</v>
      </c>
      <c r="DB33" s="25">
        <f t="shared" si="13"/>
        <v>9</v>
      </c>
      <c r="DC33" s="25">
        <f t="shared" si="13"/>
        <v>9</v>
      </c>
      <c r="DD33" s="25">
        <f t="shared" si="13"/>
        <v>9</v>
      </c>
      <c r="DE33" s="25">
        <f t="shared" si="13"/>
        <v>9</v>
      </c>
      <c r="DF33" s="25">
        <f t="shared" si="13"/>
        <v>9</v>
      </c>
      <c r="DG33" s="25">
        <f t="shared" si="13"/>
        <v>9</v>
      </c>
      <c r="DH33" s="26">
        <f>CV33+1</f>
        <v>9</v>
      </c>
      <c r="DI33" s="25">
        <f>CW33+1</f>
        <v>10</v>
      </c>
      <c r="DJ33" s="25">
        <f t="shared" ref="DJ33:DS33" si="14">CX33+1</f>
        <v>10</v>
      </c>
      <c r="DK33" s="25">
        <f t="shared" si="14"/>
        <v>10</v>
      </c>
      <c r="DL33" s="25">
        <f t="shared" si="14"/>
        <v>10</v>
      </c>
      <c r="DM33" s="25">
        <f t="shared" si="14"/>
        <v>10</v>
      </c>
      <c r="DN33" s="25">
        <f t="shared" si="14"/>
        <v>10</v>
      </c>
      <c r="DO33" s="25">
        <f t="shared" si="14"/>
        <v>10</v>
      </c>
      <c r="DP33" s="25">
        <f t="shared" si="14"/>
        <v>10</v>
      </c>
      <c r="DQ33" s="25">
        <f t="shared" si="14"/>
        <v>10</v>
      </c>
      <c r="DR33" s="25">
        <f t="shared" si="14"/>
        <v>10</v>
      </c>
      <c r="DS33" s="25">
        <f t="shared" si="14"/>
        <v>10</v>
      </c>
      <c r="DT33" s="25">
        <f>DH33+1</f>
        <v>10</v>
      </c>
      <c r="DU33" s="27">
        <v>1</v>
      </c>
      <c r="DV33" s="28">
        <f>DU33+1</f>
        <v>2</v>
      </c>
      <c r="DW33" s="28">
        <f t="shared" ref="DW33:ED33" si="15">DV33+1</f>
        <v>3</v>
      </c>
      <c r="DX33" s="28">
        <f t="shared" si="15"/>
        <v>4</v>
      </c>
      <c r="DY33" s="28">
        <f t="shared" si="15"/>
        <v>5</v>
      </c>
      <c r="DZ33" s="28">
        <f t="shared" si="15"/>
        <v>6</v>
      </c>
      <c r="EA33" s="28">
        <f t="shared" si="15"/>
        <v>7</v>
      </c>
      <c r="EB33" s="28">
        <f t="shared" si="15"/>
        <v>8</v>
      </c>
      <c r="EC33" s="28">
        <f t="shared" si="15"/>
        <v>9</v>
      </c>
      <c r="ED33" s="29">
        <f t="shared" si="15"/>
        <v>10</v>
      </c>
      <c r="EE33" s="30" t="s">
        <v>139</v>
      </c>
    </row>
    <row r="34" spans="1:135" s="23" customFormat="1">
      <c r="A34"/>
      <c r="B34" s="31"/>
      <c r="C34" s="32" t="s">
        <v>21</v>
      </c>
      <c r="D34" s="33">
        <f>EOMONTH(E34,-1)</f>
        <v>45443</v>
      </c>
      <c r="E34" s="33">
        <v>45444</v>
      </c>
      <c r="F34" s="33">
        <f>EOMONTH(E34,1)</f>
        <v>45504</v>
      </c>
      <c r="G34" s="33">
        <f t="shared" ref="G34:BR34" si="16">EOMONTH(F34,1)</f>
        <v>45535</v>
      </c>
      <c r="H34" s="33">
        <f t="shared" si="16"/>
        <v>45565</v>
      </c>
      <c r="I34" s="33">
        <f t="shared" si="16"/>
        <v>45596</v>
      </c>
      <c r="J34" s="33">
        <f t="shared" si="16"/>
        <v>45626</v>
      </c>
      <c r="K34" s="33">
        <f t="shared" si="16"/>
        <v>45657</v>
      </c>
      <c r="L34" s="33">
        <f t="shared" si="16"/>
        <v>45688</v>
      </c>
      <c r="M34" s="33">
        <f t="shared" si="16"/>
        <v>45716</v>
      </c>
      <c r="N34" s="33">
        <f t="shared" si="16"/>
        <v>45747</v>
      </c>
      <c r="O34" s="33">
        <f t="shared" si="16"/>
        <v>45777</v>
      </c>
      <c r="P34" s="34">
        <f t="shared" si="16"/>
        <v>45808</v>
      </c>
      <c r="Q34" s="33">
        <f t="shared" si="16"/>
        <v>45838</v>
      </c>
      <c r="R34" s="33">
        <f t="shared" si="16"/>
        <v>45869</v>
      </c>
      <c r="S34" s="33">
        <f t="shared" si="16"/>
        <v>45900</v>
      </c>
      <c r="T34" s="33">
        <f t="shared" si="16"/>
        <v>45930</v>
      </c>
      <c r="U34" s="33">
        <f t="shared" si="16"/>
        <v>45961</v>
      </c>
      <c r="V34" s="33">
        <f t="shared" si="16"/>
        <v>45991</v>
      </c>
      <c r="W34" s="33">
        <f t="shared" si="16"/>
        <v>46022</v>
      </c>
      <c r="X34" s="33">
        <f t="shared" si="16"/>
        <v>46053</v>
      </c>
      <c r="Y34" s="33">
        <f t="shared" si="16"/>
        <v>46081</v>
      </c>
      <c r="Z34" s="33">
        <f t="shared" si="16"/>
        <v>46112</v>
      </c>
      <c r="AA34" s="33">
        <f t="shared" si="16"/>
        <v>46142</v>
      </c>
      <c r="AB34" s="34">
        <f t="shared" si="16"/>
        <v>46173</v>
      </c>
      <c r="AC34" s="33">
        <f t="shared" si="16"/>
        <v>46203</v>
      </c>
      <c r="AD34" s="33">
        <f t="shared" si="16"/>
        <v>46234</v>
      </c>
      <c r="AE34" s="33">
        <f t="shared" si="16"/>
        <v>46265</v>
      </c>
      <c r="AF34" s="33">
        <f t="shared" si="16"/>
        <v>46295</v>
      </c>
      <c r="AG34" s="33">
        <f t="shared" si="16"/>
        <v>46326</v>
      </c>
      <c r="AH34" s="33">
        <f t="shared" si="16"/>
        <v>46356</v>
      </c>
      <c r="AI34" s="33">
        <f t="shared" si="16"/>
        <v>46387</v>
      </c>
      <c r="AJ34" s="33">
        <f t="shared" si="16"/>
        <v>46418</v>
      </c>
      <c r="AK34" s="33">
        <f t="shared" si="16"/>
        <v>46446</v>
      </c>
      <c r="AL34" s="33">
        <f t="shared" si="16"/>
        <v>46477</v>
      </c>
      <c r="AM34" s="33">
        <f t="shared" si="16"/>
        <v>46507</v>
      </c>
      <c r="AN34" s="34">
        <f t="shared" si="16"/>
        <v>46538</v>
      </c>
      <c r="AO34" s="33">
        <f t="shared" si="16"/>
        <v>46568</v>
      </c>
      <c r="AP34" s="33">
        <f t="shared" si="16"/>
        <v>46599</v>
      </c>
      <c r="AQ34" s="33">
        <f t="shared" si="16"/>
        <v>46630</v>
      </c>
      <c r="AR34" s="33">
        <f t="shared" si="16"/>
        <v>46660</v>
      </c>
      <c r="AS34" s="33">
        <f t="shared" si="16"/>
        <v>46691</v>
      </c>
      <c r="AT34" s="33">
        <f t="shared" si="16"/>
        <v>46721</v>
      </c>
      <c r="AU34" s="33">
        <f t="shared" si="16"/>
        <v>46752</v>
      </c>
      <c r="AV34" s="33">
        <f t="shared" si="16"/>
        <v>46783</v>
      </c>
      <c r="AW34" s="33">
        <f t="shared" si="16"/>
        <v>46812</v>
      </c>
      <c r="AX34" s="33">
        <f t="shared" si="16"/>
        <v>46843</v>
      </c>
      <c r="AY34" s="33">
        <f t="shared" si="16"/>
        <v>46873</v>
      </c>
      <c r="AZ34" s="34">
        <f t="shared" si="16"/>
        <v>46904</v>
      </c>
      <c r="BA34" s="33">
        <f t="shared" si="16"/>
        <v>46934</v>
      </c>
      <c r="BB34" s="33">
        <f t="shared" si="16"/>
        <v>46965</v>
      </c>
      <c r="BC34" s="33">
        <f t="shared" si="16"/>
        <v>46996</v>
      </c>
      <c r="BD34" s="33">
        <f t="shared" si="16"/>
        <v>47026</v>
      </c>
      <c r="BE34" s="33">
        <f t="shared" si="16"/>
        <v>47057</v>
      </c>
      <c r="BF34" s="33">
        <f t="shared" si="16"/>
        <v>47087</v>
      </c>
      <c r="BG34" s="33">
        <f t="shared" si="16"/>
        <v>47118</v>
      </c>
      <c r="BH34" s="33">
        <f t="shared" si="16"/>
        <v>47149</v>
      </c>
      <c r="BI34" s="33">
        <f t="shared" si="16"/>
        <v>47177</v>
      </c>
      <c r="BJ34" s="33">
        <f t="shared" si="16"/>
        <v>47208</v>
      </c>
      <c r="BK34" s="33">
        <f t="shared" si="16"/>
        <v>47238</v>
      </c>
      <c r="BL34" s="34">
        <f t="shared" si="16"/>
        <v>47269</v>
      </c>
      <c r="BM34" s="33">
        <f t="shared" si="16"/>
        <v>47299</v>
      </c>
      <c r="BN34" s="33">
        <f t="shared" si="16"/>
        <v>47330</v>
      </c>
      <c r="BO34" s="33">
        <f t="shared" si="16"/>
        <v>47361</v>
      </c>
      <c r="BP34" s="33">
        <f t="shared" si="16"/>
        <v>47391</v>
      </c>
      <c r="BQ34" s="33">
        <f t="shared" si="16"/>
        <v>47422</v>
      </c>
      <c r="BR34" s="33">
        <f t="shared" si="16"/>
        <v>47452</v>
      </c>
      <c r="BS34" s="33">
        <f t="shared" ref="BS34:DT34" si="17">EOMONTH(BR34,1)</f>
        <v>47483</v>
      </c>
      <c r="BT34" s="33">
        <f t="shared" si="17"/>
        <v>47514</v>
      </c>
      <c r="BU34" s="33">
        <f t="shared" si="17"/>
        <v>47542</v>
      </c>
      <c r="BV34" s="33">
        <f t="shared" si="17"/>
        <v>47573</v>
      </c>
      <c r="BW34" s="33">
        <f t="shared" si="17"/>
        <v>47603</v>
      </c>
      <c r="BX34" s="34">
        <f t="shared" si="17"/>
        <v>47634</v>
      </c>
      <c r="BY34" s="33">
        <f t="shared" si="17"/>
        <v>47664</v>
      </c>
      <c r="BZ34" s="33">
        <f t="shared" si="17"/>
        <v>47695</v>
      </c>
      <c r="CA34" s="33">
        <f t="shared" si="17"/>
        <v>47726</v>
      </c>
      <c r="CB34" s="33">
        <f t="shared" si="17"/>
        <v>47756</v>
      </c>
      <c r="CC34" s="33">
        <f t="shared" si="17"/>
        <v>47787</v>
      </c>
      <c r="CD34" s="33">
        <f t="shared" si="17"/>
        <v>47817</v>
      </c>
      <c r="CE34" s="33">
        <f t="shared" si="17"/>
        <v>47848</v>
      </c>
      <c r="CF34" s="33">
        <f t="shared" si="17"/>
        <v>47879</v>
      </c>
      <c r="CG34" s="33">
        <f t="shared" si="17"/>
        <v>47907</v>
      </c>
      <c r="CH34" s="33">
        <f t="shared" si="17"/>
        <v>47938</v>
      </c>
      <c r="CI34" s="33">
        <f t="shared" si="17"/>
        <v>47968</v>
      </c>
      <c r="CJ34" s="34">
        <f t="shared" si="17"/>
        <v>47999</v>
      </c>
      <c r="CK34" s="33">
        <f t="shared" si="17"/>
        <v>48029</v>
      </c>
      <c r="CL34" s="33">
        <f t="shared" si="17"/>
        <v>48060</v>
      </c>
      <c r="CM34" s="33">
        <f t="shared" si="17"/>
        <v>48091</v>
      </c>
      <c r="CN34" s="33">
        <f t="shared" si="17"/>
        <v>48121</v>
      </c>
      <c r="CO34" s="33">
        <f t="shared" si="17"/>
        <v>48152</v>
      </c>
      <c r="CP34" s="33">
        <f t="shared" si="17"/>
        <v>48182</v>
      </c>
      <c r="CQ34" s="33">
        <f t="shared" si="17"/>
        <v>48213</v>
      </c>
      <c r="CR34" s="33">
        <f t="shared" si="17"/>
        <v>48244</v>
      </c>
      <c r="CS34" s="33">
        <f t="shared" si="17"/>
        <v>48273</v>
      </c>
      <c r="CT34" s="33">
        <f t="shared" si="17"/>
        <v>48304</v>
      </c>
      <c r="CU34" s="33">
        <f t="shared" si="17"/>
        <v>48334</v>
      </c>
      <c r="CV34" s="34">
        <f t="shared" si="17"/>
        <v>48365</v>
      </c>
      <c r="CW34" s="33">
        <f t="shared" si="17"/>
        <v>48395</v>
      </c>
      <c r="CX34" s="33">
        <f t="shared" si="17"/>
        <v>48426</v>
      </c>
      <c r="CY34" s="33">
        <f t="shared" si="17"/>
        <v>48457</v>
      </c>
      <c r="CZ34" s="33">
        <f t="shared" si="17"/>
        <v>48487</v>
      </c>
      <c r="DA34" s="33">
        <f t="shared" si="17"/>
        <v>48518</v>
      </c>
      <c r="DB34" s="33">
        <f t="shared" si="17"/>
        <v>48548</v>
      </c>
      <c r="DC34" s="33">
        <f t="shared" si="17"/>
        <v>48579</v>
      </c>
      <c r="DD34" s="33">
        <f t="shared" si="17"/>
        <v>48610</v>
      </c>
      <c r="DE34" s="33">
        <f t="shared" si="17"/>
        <v>48638</v>
      </c>
      <c r="DF34" s="33">
        <f t="shared" si="17"/>
        <v>48669</v>
      </c>
      <c r="DG34" s="33">
        <f t="shared" si="17"/>
        <v>48699</v>
      </c>
      <c r="DH34" s="34">
        <f t="shared" si="17"/>
        <v>48730</v>
      </c>
      <c r="DI34" s="33">
        <f t="shared" si="17"/>
        <v>48760</v>
      </c>
      <c r="DJ34" s="33">
        <f t="shared" si="17"/>
        <v>48791</v>
      </c>
      <c r="DK34" s="33">
        <f t="shared" si="17"/>
        <v>48822</v>
      </c>
      <c r="DL34" s="33">
        <f t="shared" si="17"/>
        <v>48852</v>
      </c>
      <c r="DM34" s="33">
        <f t="shared" si="17"/>
        <v>48883</v>
      </c>
      <c r="DN34" s="33">
        <f t="shared" si="17"/>
        <v>48913</v>
      </c>
      <c r="DO34" s="33">
        <f t="shared" si="17"/>
        <v>48944</v>
      </c>
      <c r="DP34" s="33">
        <f t="shared" si="17"/>
        <v>48975</v>
      </c>
      <c r="DQ34" s="33">
        <f t="shared" si="17"/>
        <v>49003</v>
      </c>
      <c r="DR34" s="33">
        <f t="shared" si="17"/>
        <v>49034</v>
      </c>
      <c r="DS34" s="33">
        <f t="shared" si="17"/>
        <v>49064</v>
      </c>
      <c r="DT34" s="33">
        <f t="shared" si="17"/>
        <v>49095</v>
      </c>
      <c r="DU34" s="35" t="str">
        <f>"Year_"&amp;DU33</f>
        <v>Year_1</v>
      </c>
      <c r="DV34" s="36" t="str">
        <f t="shared" ref="DV34:ED34" si="18">"Year_"&amp;DV33</f>
        <v>Year_2</v>
      </c>
      <c r="DW34" s="36" t="str">
        <f t="shared" si="18"/>
        <v>Year_3</v>
      </c>
      <c r="DX34" s="36" t="str">
        <f t="shared" si="18"/>
        <v>Year_4</v>
      </c>
      <c r="DY34" s="36" t="str">
        <f t="shared" si="18"/>
        <v>Year_5</v>
      </c>
      <c r="DZ34" s="36" t="str">
        <f t="shared" si="18"/>
        <v>Year_6</v>
      </c>
      <c r="EA34" s="36" t="str">
        <f t="shared" si="18"/>
        <v>Year_7</v>
      </c>
      <c r="EB34" s="36" t="str">
        <f t="shared" si="18"/>
        <v>Year_8</v>
      </c>
      <c r="EC34" s="36" t="str">
        <f t="shared" si="18"/>
        <v>Year_9</v>
      </c>
      <c r="ED34" s="37" t="str">
        <f t="shared" si="18"/>
        <v>Year_10</v>
      </c>
      <c r="EE34" s="38"/>
    </row>
    <row r="35" spans="1:135" hidden="1" outlineLevel="2">
      <c r="B35" s="39" t="s">
        <v>22</v>
      </c>
      <c r="D35" s="40"/>
      <c r="E35" s="41">
        <f>E36</f>
        <v>0</v>
      </c>
      <c r="F35" s="41">
        <f>E35+F36</f>
        <v>0</v>
      </c>
      <c r="G35" s="41">
        <f t="shared" ref="G35:BR35" si="19">F35+G36</f>
        <v>0</v>
      </c>
      <c r="H35" s="41">
        <f>G35+H36</f>
        <v>3.4125000000000003E-2</v>
      </c>
      <c r="I35" s="41">
        <f t="shared" si="19"/>
        <v>7.3125000000000009E-2</v>
      </c>
      <c r="J35" s="41">
        <f t="shared" si="19"/>
        <v>0.10725000000000001</v>
      </c>
      <c r="K35" s="41">
        <f t="shared" si="19"/>
        <v>0.14137500000000003</v>
      </c>
      <c r="L35" s="41">
        <f t="shared" si="19"/>
        <v>0.18037500000000004</v>
      </c>
      <c r="M35" s="41">
        <f t="shared" si="19"/>
        <v>0.21450000000000002</v>
      </c>
      <c r="N35" s="41">
        <f t="shared" si="19"/>
        <v>0.25025000000000003</v>
      </c>
      <c r="O35" s="41">
        <f t="shared" si="19"/>
        <v>0.28600000000000003</v>
      </c>
      <c r="P35" s="42">
        <f t="shared" si="19"/>
        <v>0.32337500000000002</v>
      </c>
      <c r="Q35" s="41">
        <f t="shared" si="19"/>
        <v>0.37337500000000001</v>
      </c>
      <c r="R35" s="41">
        <f t="shared" si="19"/>
        <v>0.43337500000000001</v>
      </c>
      <c r="S35" s="41">
        <f t="shared" si="19"/>
        <v>0.485875</v>
      </c>
      <c r="T35" s="41">
        <f t="shared" si="19"/>
        <v>0.54087499999999999</v>
      </c>
      <c r="U35" s="41">
        <f t="shared" si="19"/>
        <v>0.60087500000000005</v>
      </c>
      <c r="V35" s="41">
        <f t="shared" si="19"/>
        <v>0.65087500000000009</v>
      </c>
      <c r="W35" s="41">
        <f t="shared" si="19"/>
        <v>0.70587500000000014</v>
      </c>
      <c r="X35" s="41">
        <f t="shared" si="19"/>
        <v>0.76337500000000014</v>
      </c>
      <c r="Y35" s="41">
        <f t="shared" si="19"/>
        <v>0.81337500000000018</v>
      </c>
      <c r="Z35" s="41">
        <f t="shared" si="19"/>
        <v>0.86837500000000023</v>
      </c>
      <c r="AA35" s="41">
        <f t="shared" si="19"/>
        <v>0.92337500000000028</v>
      </c>
      <c r="AB35" s="42">
        <f t="shared" si="19"/>
        <v>0.97837500000000033</v>
      </c>
      <c r="AC35" s="41">
        <f t="shared" si="19"/>
        <v>1</v>
      </c>
      <c r="AD35" s="41">
        <f t="shared" si="19"/>
        <v>1</v>
      </c>
      <c r="AE35" s="41">
        <f t="shared" si="19"/>
        <v>1</v>
      </c>
      <c r="AF35" s="41">
        <f t="shared" si="19"/>
        <v>1</v>
      </c>
      <c r="AG35" s="41">
        <f t="shared" si="19"/>
        <v>1</v>
      </c>
      <c r="AH35" s="41">
        <f t="shared" si="19"/>
        <v>1</v>
      </c>
      <c r="AI35" s="41">
        <f t="shared" si="19"/>
        <v>1</v>
      </c>
      <c r="AJ35" s="41">
        <f t="shared" si="19"/>
        <v>1</v>
      </c>
      <c r="AK35" s="41">
        <f t="shared" si="19"/>
        <v>1</v>
      </c>
      <c r="AL35" s="41">
        <f t="shared" si="19"/>
        <v>1</v>
      </c>
      <c r="AM35" s="41">
        <f t="shared" si="19"/>
        <v>1</v>
      </c>
      <c r="AN35" s="42">
        <f t="shared" si="19"/>
        <v>1</v>
      </c>
      <c r="AO35" s="41">
        <f t="shared" si="19"/>
        <v>1</v>
      </c>
      <c r="AP35" s="41">
        <f t="shared" si="19"/>
        <v>1</v>
      </c>
      <c r="AQ35" s="41">
        <f t="shared" si="19"/>
        <v>1</v>
      </c>
      <c r="AR35" s="41">
        <f t="shared" si="19"/>
        <v>1</v>
      </c>
      <c r="AS35" s="41">
        <f t="shared" si="19"/>
        <v>1</v>
      </c>
      <c r="AT35" s="41">
        <f t="shared" si="19"/>
        <v>1</v>
      </c>
      <c r="AU35" s="41">
        <f t="shared" si="19"/>
        <v>1</v>
      </c>
      <c r="AV35" s="41">
        <f t="shared" si="19"/>
        <v>1</v>
      </c>
      <c r="AW35" s="41">
        <f t="shared" si="19"/>
        <v>1</v>
      </c>
      <c r="AX35" s="41">
        <f t="shared" si="19"/>
        <v>1</v>
      </c>
      <c r="AY35" s="41">
        <f t="shared" si="19"/>
        <v>1</v>
      </c>
      <c r="AZ35" s="42">
        <f t="shared" si="19"/>
        <v>1</v>
      </c>
      <c r="BA35" s="41">
        <f t="shared" si="19"/>
        <v>1</v>
      </c>
      <c r="BB35" s="41">
        <f t="shared" si="19"/>
        <v>1</v>
      </c>
      <c r="BC35" s="41">
        <f t="shared" si="19"/>
        <v>1</v>
      </c>
      <c r="BD35" s="41">
        <f t="shared" si="19"/>
        <v>1</v>
      </c>
      <c r="BE35" s="41">
        <f t="shared" si="19"/>
        <v>1</v>
      </c>
      <c r="BF35" s="41">
        <f t="shared" si="19"/>
        <v>1</v>
      </c>
      <c r="BG35" s="41">
        <f t="shared" si="19"/>
        <v>1</v>
      </c>
      <c r="BH35" s="41">
        <f t="shared" si="19"/>
        <v>1</v>
      </c>
      <c r="BI35" s="41">
        <f t="shared" si="19"/>
        <v>1</v>
      </c>
      <c r="BJ35" s="41">
        <f t="shared" si="19"/>
        <v>1</v>
      </c>
      <c r="BK35" s="41">
        <f t="shared" si="19"/>
        <v>1</v>
      </c>
      <c r="BL35" s="42">
        <f t="shared" si="19"/>
        <v>1</v>
      </c>
      <c r="BM35" s="41">
        <f t="shared" si="19"/>
        <v>1</v>
      </c>
      <c r="BN35" s="41">
        <f t="shared" si="19"/>
        <v>1</v>
      </c>
      <c r="BO35" s="41">
        <f t="shared" si="19"/>
        <v>1</v>
      </c>
      <c r="BP35" s="41">
        <f t="shared" si="19"/>
        <v>1</v>
      </c>
      <c r="BQ35" s="41">
        <f t="shared" si="19"/>
        <v>1</v>
      </c>
      <c r="BR35" s="41">
        <f t="shared" si="19"/>
        <v>1</v>
      </c>
      <c r="BS35" s="41">
        <f t="shared" ref="BS35:DT35" si="20">BR35+BS36</f>
        <v>1</v>
      </c>
      <c r="BT35" s="41">
        <f t="shared" si="20"/>
        <v>1</v>
      </c>
      <c r="BU35" s="41">
        <f t="shared" si="20"/>
        <v>1</v>
      </c>
      <c r="BV35" s="41">
        <f t="shared" si="20"/>
        <v>1</v>
      </c>
      <c r="BW35" s="41">
        <f t="shared" si="20"/>
        <v>1</v>
      </c>
      <c r="BX35" s="42">
        <f t="shared" si="20"/>
        <v>1</v>
      </c>
      <c r="BY35" s="41">
        <f t="shared" si="20"/>
        <v>1</v>
      </c>
      <c r="BZ35" s="41">
        <f t="shared" si="20"/>
        <v>1</v>
      </c>
      <c r="CA35" s="41">
        <f t="shared" si="20"/>
        <v>1</v>
      </c>
      <c r="CB35" s="41">
        <f t="shared" si="20"/>
        <v>1</v>
      </c>
      <c r="CC35" s="41">
        <f t="shared" si="20"/>
        <v>1</v>
      </c>
      <c r="CD35" s="41">
        <f t="shared" si="20"/>
        <v>1</v>
      </c>
      <c r="CE35" s="41">
        <f t="shared" si="20"/>
        <v>1</v>
      </c>
      <c r="CF35" s="41">
        <f t="shared" si="20"/>
        <v>1</v>
      </c>
      <c r="CG35" s="41">
        <f t="shared" si="20"/>
        <v>1</v>
      </c>
      <c r="CH35" s="41">
        <f t="shared" si="20"/>
        <v>1</v>
      </c>
      <c r="CI35" s="41">
        <f t="shared" si="20"/>
        <v>1</v>
      </c>
      <c r="CJ35" s="42">
        <f t="shared" si="20"/>
        <v>1</v>
      </c>
      <c r="CK35" s="41">
        <f t="shared" si="20"/>
        <v>1</v>
      </c>
      <c r="CL35" s="41">
        <f t="shared" si="20"/>
        <v>1</v>
      </c>
      <c r="CM35" s="41">
        <f t="shared" si="20"/>
        <v>1</v>
      </c>
      <c r="CN35" s="41">
        <f t="shared" si="20"/>
        <v>1</v>
      </c>
      <c r="CO35" s="41">
        <f t="shared" si="20"/>
        <v>1</v>
      </c>
      <c r="CP35" s="41">
        <f t="shared" si="20"/>
        <v>1</v>
      </c>
      <c r="CQ35" s="41">
        <f t="shared" si="20"/>
        <v>1</v>
      </c>
      <c r="CR35" s="41">
        <f t="shared" si="20"/>
        <v>1</v>
      </c>
      <c r="CS35" s="41">
        <f t="shared" si="20"/>
        <v>1</v>
      </c>
      <c r="CT35" s="41">
        <f t="shared" si="20"/>
        <v>1</v>
      </c>
      <c r="CU35" s="41">
        <f t="shared" si="20"/>
        <v>1</v>
      </c>
      <c r="CV35" s="42">
        <f t="shared" si="20"/>
        <v>1</v>
      </c>
      <c r="CW35" s="41">
        <f t="shared" si="20"/>
        <v>1</v>
      </c>
      <c r="CX35" s="41">
        <f t="shared" si="20"/>
        <v>1</v>
      </c>
      <c r="CY35" s="41">
        <f t="shared" si="20"/>
        <v>1</v>
      </c>
      <c r="CZ35" s="41">
        <f t="shared" si="20"/>
        <v>1</v>
      </c>
      <c r="DA35" s="41">
        <f t="shared" si="20"/>
        <v>1</v>
      </c>
      <c r="DB35" s="41">
        <f t="shared" si="20"/>
        <v>1</v>
      </c>
      <c r="DC35" s="41">
        <f t="shared" si="20"/>
        <v>1</v>
      </c>
      <c r="DD35" s="41">
        <f t="shared" si="20"/>
        <v>1</v>
      </c>
      <c r="DE35" s="41">
        <f t="shared" si="20"/>
        <v>1</v>
      </c>
      <c r="DF35" s="41">
        <f t="shared" si="20"/>
        <v>1</v>
      </c>
      <c r="DG35" s="41">
        <f t="shared" si="20"/>
        <v>1</v>
      </c>
      <c r="DH35" s="42">
        <f t="shared" si="20"/>
        <v>1</v>
      </c>
      <c r="DI35" s="41">
        <f t="shared" si="20"/>
        <v>1</v>
      </c>
      <c r="DJ35" s="41">
        <f t="shared" si="20"/>
        <v>1</v>
      </c>
      <c r="DK35" s="41">
        <f t="shared" si="20"/>
        <v>1</v>
      </c>
      <c r="DL35" s="41">
        <f t="shared" si="20"/>
        <v>1</v>
      </c>
      <c r="DM35" s="41">
        <f t="shared" si="20"/>
        <v>1</v>
      </c>
      <c r="DN35" s="41">
        <f t="shared" si="20"/>
        <v>1</v>
      </c>
      <c r="DO35" s="41">
        <f t="shared" si="20"/>
        <v>1</v>
      </c>
      <c r="DP35" s="41">
        <f t="shared" si="20"/>
        <v>1</v>
      </c>
      <c r="DQ35" s="41">
        <f t="shared" si="20"/>
        <v>1</v>
      </c>
      <c r="DR35" s="41">
        <f t="shared" si="20"/>
        <v>1</v>
      </c>
      <c r="DS35" s="41">
        <f t="shared" si="20"/>
        <v>1</v>
      </c>
      <c r="DT35" s="41">
        <f t="shared" si="20"/>
        <v>1</v>
      </c>
      <c r="DU35" s="43">
        <f>SUMIF($E$30:$DT$30,DU$33,$E35:$DT35)</f>
        <v>0.32337500000000002</v>
      </c>
      <c r="DV35" s="44">
        <f t="shared" ref="DV35:ED35" si="21">SUMIF($E$30:$DT$30,DV$33,$E35:$DT35)</f>
        <v>0.97837500000000033</v>
      </c>
      <c r="DW35" s="44">
        <f t="shared" si="21"/>
        <v>1</v>
      </c>
      <c r="DX35" s="44">
        <f t="shared" si="21"/>
        <v>1</v>
      </c>
      <c r="DY35" s="44">
        <f t="shared" si="21"/>
        <v>1</v>
      </c>
      <c r="DZ35" s="44">
        <f t="shared" si="21"/>
        <v>1</v>
      </c>
      <c r="EA35" s="44">
        <f t="shared" si="21"/>
        <v>1</v>
      </c>
      <c r="EB35" s="44">
        <f t="shared" si="21"/>
        <v>1</v>
      </c>
      <c r="EC35" s="44">
        <f t="shared" si="21"/>
        <v>1</v>
      </c>
      <c r="ED35" s="45">
        <f t="shared" si="21"/>
        <v>1</v>
      </c>
      <c r="EE35" s="45">
        <f>ED35</f>
        <v>1</v>
      </c>
    </row>
    <row r="36" spans="1:135" hidden="1" outlineLevel="2">
      <c r="B36" s="39" t="s">
        <v>7</v>
      </c>
      <c r="D36" s="40"/>
      <c r="E36" s="41">
        <f>E47</f>
        <v>0</v>
      </c>
      <c r="F36" s="41">
        <f t="shared" ref="F36:BQ36" si="22">F47</f>
        <v>0</v>
      </c>
      <c r="G36" s="41">
        <f t="shared" si="22"/>
        <v>0</v>
      </c>
      <c r="H36" s="41">
        <f>H47</f>
        <v>3.4125000000000003E-2</v>
      </c>
      <c r="I36" s="41">
        <f t="shared" si="22"/>
        <v>3.9000000000000007E-2</v>
      </c>
      <c r="J36" s="41">
        <f t="shared" si="22"/>
        <v>3.4125000000000003E-2</v>
      </c>
      <c r="K36" s="41">
        <f t="shared" si="22"/>
        <v>3.4125000000000003E-2</v>
      </c>
      <c r="L36" s="41">
        <f>L47</f>
        <v>3.9000000000000007E-2</v>
      </c>
      <c r="M36" s="41">
        <f t="shared" si="22"/>
        <v>3.4125000000000003E-2</v>
      </c>
      <c r="N36" s="41">
        <f t="shared" si="22"/>
        <v>3.5750000000000004E-2</v>
      </c>
      <c r="O36" s="41">
        <f t="shared" si="22"/>
        <v>3.5750000000000004E-2</v>
      </c>
      <c r="P36" s="42">
        <f t="shared" si="22"/>
        <v>3.7375000000000005E-2</v>
      </c>
      <c r="Q36" s="41">
        <f t="shared" si="22"/>
        <v>0.05</v>
      </c>
      <c r="R36" s="41">
        <f t="shared" si="22"/>
        <v>0.06</v>
      </c>
      <c r="S36" s="41">
        <f t="shared" si="22"/>
        <v>5.2499999999999998E-2</v>
      </c>
      <c r="T36" s="41">
        <f t="shared" si="22"/>
        <v>5.5E-2</v>
      </c>
      <c r="U36" s="41">
        <f t="shared" si="22"/>
        <v>0.06</v>
      </c>
      <c r="V36" s="41">
        <f t="shared" si="22"/>
        <v>0.05</v>
      </c>
      <c r="W36" s="41">
        <f t="shared" si="22"/>
        <v>5.5E-2</v>
      </c>
      <c r="X36" s="41">
        <f t="shared" si="22"/>
        <v>5.7500000000000002E-2</v>
      </c>
      <c r="Y36" s="41">
        <f t="shared" si="22"/>
        <v>0.05</v>
      </c>
      <c r="Z36" s="41">
        <f t="shared" si="22"/>
        <v>5.5E-2</v>
      </c>
      <c r="AA36" s="41">
        <f t="shared" si="22"/>
        <v>5.5E-2</v>
      </c>
      <c r="AB36" s="42">
        <f t="shared" si="22"/>
        <v>5.5E-2</v>
      </c>
      <c r="AC36" s="41">
        <f t="shared" si="22"/>
        <v>2.1624999999999672E-2</v>
      </c>
      <c r="AD36" s="41">
        <f t="shared" si="22"/>
        <v>0</v>
      </c>
      <c r="AE36" s="41">
        <f t="shared" si="22"/>
        <v>0</v>
      </c>
      <c r="AF36" s="41">
        <f t="shared" si="22"/>
        <v>0</v>
      </c>
      <c r="AG36" s="41">
        <f t="shared" si="22"/>
        <v>0</v>
      </c>
      <c r="AH36" s="41">
        <f t="shared" si="22"/>
        <v>0</v>
      </c>
      <c r="AI36" s="41">
        <f t="shared" si="22"/>
        <v>0</v>
      </c>
      <c r="AJ36" s="41">
        <f t="shared" si="22"/>
        <v>0</v>
      </c>
      <c r="AK36" s="41">
        <f t="shared" si="22"/>
        <v>0</v>
      </c>
      <c r="AL36" s="41">
        <f t="shared" si="22"/>
        <v>0</v>
      </c>
      <c r="AM36" s="41">
        <f t="shared" si="22"/>
        <v>0</v>
      </c>
      <c r="AN36" s="42">
        <f t="shared" si="22"/>
        <v>0</v>
      </c>
      <c r="AO36" s="41">
        <f t="shared" si="22"/>
        <v>0</v>
      </c>
      <c r="AP36" s="41">
        <f t="shared" si="22"/>
        <v>0</v>
      </c>
      <c r="AQ36" s="41">
        <f t="shared" si="22"/>
        <v>0</v>
      </c>
      <c r="AR36" s="41">
        <f t="shared" si="22"/>
        <v>0</v>
      </c>
      <c r="AS36" s="41">
        <f t="shared" si="22"/>
        <v>0</v>
      </c>
      <c r="AT36" s="41">
        <f t="shared" si="22"/>
        <v>0</v>
      </c>
      <c r="AU36" s="41">
        <f t="shared" si="22"/>
        <v>0</v>
      </c>
      <c r="AV36" s="41">
        <f t="shared" si="22"/>
        <v>0</v>
      </c>
      <c r="AW36" s="41">
        <f t="shared" si="22"/>
        <v>0</v>
      </c>
      <c r="AX36" s="41">
        <f t="shared" si="22"/>
        <v>0</v>
      </c>
      <c r="AY36" s="41">
        <f t="shared" si="22"/>
        <v>0</v>
      </c>
      <c r="AZ36" s="42">
        <f t="shared" si="22"/>
        <v>0</v>
      </c>
      <c r="BA36" s="41">
        <f t="shared" si="22"/>
        <v>0</v>
      </c>
      <c r="BB36" s="41">
        <f t="shared" si="22"/>
        <v>0</v>
      </c>
      <c r="BC36" s="41">
        <f t="shared" si="22"/>
        <v>0</v>
      </c>
      <c r="BD36" s="41">
        <f t="shared" si="22"/>
        <v>0</v>
      </c>
      <c r="BE36" s="41">
        <f t="shared" si="22"/>
        <v>0</v>
      </c>
      <c r="BF36" s="41">
        <f t="shared" si="22"/>
        <v>0</v>
      </c>
      <c r="BG36" s="41">
        <f t="shared" si="22"/>
        <v>0</v>
      </c>
      <c r="BH36" s="41">
        <f t="shared" si="22"/>
        <v>0</v>
      </c>
      <c r="BI36" s="41">
        <f t="shared" si="22"/>
        <v>0</v>
      </c>
      <c r="BJ36" s="41">
        <f t="shared" si="22"/>
        <v>0</v>
      </c>
      <c r="BK36" s="41">
        <f t="shared" si="22"/>
        <v>0</v>
      </c>
      <c r="BL36" s="42">
        <f t="shared" si="22"/>
        <v>0</v>
      </c>
      <c r="BM36" s="41">
        <f t="shared" si="22"/>
        <v>0</v>
      </c>
      <c r="BN36" s="41">
        <f t="shared" si="22"/>
        <v>0</v>
      </c>
      <c r="BO36" s="41">
        <f t="shared" si="22"/>
        <v>0</v>
      </c>
      <c r="BP36" s="41">
        <f t="shared" si="22"/>
        <v>0</v>
      </c>
      <c r="BQ36" s="41">
        <f t="shared" si="22"/>
        <v>0</v>
      </c>
      <c r="BR36" s="41">
        <f t="shared" ref="BR36:DT36" si="23">BR47</f>
        <v>0</v>
      </c>
      <c r="BS36" s="41">
        <f t="shared" si="23"/>
        <v>0</v>
      </c>
      <c r="BT36" s="41">
        <f t="shared" si="23"/>
        <v>0</v>
      </c>
      <c r="BU36" s="41">
        <f t="shared" si="23"/>
        <v>0</v>
      </c>
      <c r="BV36" s="41">
        <f t="shared" si="23"/>
        <v>0</v>
      </c>
      <c r="BW36" s="41">
        <f t="shared" si="23"/>
        <v>0</v>
      </c>
      <c r="BX36" s="42">
        <f t="shared" si="23"/>
        <v>0</v>
      </c>
      <c r="BY36" s="41">
        <f t="shared" si="23"/>
        <v>0</v>
      </c>
      <c r="BZ36" s="41">
        <f t="shared" si="23"/>
        <v>0</v>
      </c>
      <c r="CA36" s="41">
        <f t="shared" si="23"/>
        <v>0</v>
      </c>
      <c r="CB36" s="41">
        <f t="shared" si="23"/>
        <v>0</v>
      </c>
      <c r="CC36" s="41">
        <f t="shared" si="23"/>
        <v>0</v>
      </c>
      <c r="CD36" s="41">
        <f t="shared" si="23"/>
        <v>0</v>
      </c>
      <c r="CE36" s="41">
        <f t="shared" si="23"/>
        <v>0</v>
      </c>
      <c r="CF36" s="41">
        <f t="shared" si="23"/>
        <v>0</v>
      </c>
      <c r="CG36" s="41">
        <f t="shared" si="23"/>
        <v>0</v>
      </c>
      <c r="CH36" s="41">
        <f t="shared" si="23"/>
        <v>0</v>
      </c>
      <c r="CI36" s="41">
        <f t="shared" si="23"/>
        <v>0</v>
      </c>
      <c r="CJ36" s="42">
        <f t="shared" si="23"/>
        <v>0</v>
      </c>
      <c r="CK36" s="41">
        <f t="shared" si="23"/>
        <v>0</v>
      </c>
      <c r="CL36" s="41">
        <f t="shared" si="23"/>
        <v>0</v>
      </c>
      <c r="CM36" s="41">
        <f t="shared" si="23"/>
        <v>0</v>
      </c>
      <c r="CN36" s="41">
        <f t="shared" si="23"/>
        <v>0</v>
      </c>
      <c r="CO36" s="41">
        <f t="shared" si="23"/>
        <v>0</v>
      </c>
      <c r="CP36" s="41">
        <f t="shared" si="23"/>
        <v>0</v>
      </c>
      <c r="CQ36" s="41">
        <f t="shared" si="23"/>
        <v>0</v>
      </c>
      <c r="CR36" s="41">
        <f t="shared" si="23"/>
        <v>0</v>
      </c>
      <c r="CS36" s="41">
        <f t="shared" si="23"/>
        <v>0</v>
      </c>
      <c r="CT36" s="41">
        <f t="shared" si="23"/>
        <v>0</v>
      </c>
      <c r="CU36" s="41">
        <f t="shared" si="23"/>
        <v>0</v>
      </c>
      <c r="CV36" s="42">
        <f t="shared" si="23"/>
        <v>0</v>
      </c>
      <c r="CW36" s="41">
        <f t="shared" si="23"/>
        <v>0</v>
      </c>
      <c r="CX36" s="41">
        <f t="shared" si="23"/>
        <v>0</v>
      </c>
      <c r="CY36" s="41">
        <f t="shared" si="23"/>
        <v>0</v>
      </c>
      <c r="CZ36" s="41">
        <f t="shared" si="23"/>
        <v>0</v>
      </c>
      <c r="DA36" s="41">
        <f t="shared" si="23"/>
        <v>0</v>
      </c>
      <c r="DB36" s="41">
        <f t="shared" si="23"/>
        <v>0</v>
      </c>
      <c r="DC36" s="41">
        <f t="shared" si="23"/>
        <v>0</v>
      </c>
      <c r="DD36" s="41">
        <f t="shared" si="23"/>
        <v>0</v>
      </c>
      <c r="DE36" s="41">
        <f t="shared" si="23"/>
        <v>0</v>
      </c>
      <c r="DF36" s="41">
        <f t="shared" si="23"/>
        <v>0</v>
      </c>
      <c r="DG36" s="41">
        <f t="shared" si="23"/>
        <v>0</v>
      </c>
      <c r="DH36" s="42">
        <f t="shared" si="23"/>
        <v>0</v>
      </c>
      <c r="DI36" s="41">
        <f t="shared" si="23"/>
        <v>0</v>
      </c>
      <c r="DJ36" s="41">
        <f t="shared" si="23"/>
        <v>0</v>
      </c>
      <c r="DK36" s="41">
        <f t="shared" si="23"/>
        <v>0</v>
      </c>
      <c r="DL36" s="41">
        <f t="shared" si="23"/>
        <v>0</v>
      </c>
      <c r="DM36" s="41">
        <f t="shared" si="23"/>
        <v>0</v>
      </c>
      <c r="DN36" s="41">
        <f t="shared" si="23"/>
        <v>0</v>
      </c>
      <c r="DO36" s="41">
        <f t="shared" si="23"/>
        <v>0</v>
      </c>
      <c r="DP36" s="41">
        <f t="shared" si="23"/>
        <v>0</v>
      </c>
      <c r="DQ36" s="41">
        <f t="shared" si="23"/>
        <v>0</v>
      </c>
      <c r="DR36" s="41">
        <f t="shared" si="23"/>
        <v>0</v>
      </c>
      <c r="DS36" s="41">
        <f t="shared" si="23"/>
        <v>0</v>
      </c>
      <c r="DT36" s="41">
        <f t="shared" si="23"/>
        <v>0</v>
      </c>
      <c r="DU36" s="43">
        <f>SUMIF($E$33:$DT$33,DU$33,$E36:$DT36)</f>
        <v>0.32337500000000002</v>
      </c>
      <c r="DV36" s="44">
        <f t="shared" ref="DV36:EE57" si="24">SUMIF($E$33:$DT$33,DV$33,$E36:$DT36)</f>
        <v>0.65500000000000003</v>
      </c>
      <c r="DW36" s="44">
        <f t="shared" si="24"/>
        <v>2.1624999999999672E-2</v>
      </c>
      <c r="DX36" s="44">
        <f t="shared" si="24"/>
        <v>0</v>
      </c>
      <c r="DY36" s="44">
        <f t="shared" si="24"/>
        <v>0</v>
      </c>
      <c r="DZ36" s="44">
        <f t="shared" si="24"/>
        <v>0</v>
      </c>
      <c r="EA36" s="44">
        <f t="shared" si="24"/>
        <v>0</v>
      </c>
      <c r="EB36" s="44">
        <f t="shared" si="24"/>
        <v>0</v>
      </c>
      <c r="EC36" s="44">
        <f t="shared" si="24"/>
        <v>0</v>
      </c>
      <c r="ED36" s="45">
        <f t="shared" si="24"/>
        <v>0</v>
      </c>
      <c r="EE36" s="45">
        <f>SUM(DU36:ED36)</f>
        <v>0.99999999999999967</v>
      </c>
    </row>
    <row r="37" spans="1:135" hidden="1" outlineLevel="2">
      <c r="B37" s="39" t="s">
        <v>140</v>
      </c>
      <c r="D37" s="40" t="s">
        <v>141</v>
      </c>
      <c r="E37" s="46"/>
      <c r="F37" s="46"/>
      <c r="G37" s="46"/>
      <c r="H37" s="46"/>
      <c r="I37" s="46"/>
      <c r="J37" s="46"/>
      <c r="K37" s="46"/>
      <c r="L37" s="41">
        <v>0.04</v>
      </c>
      <c r="M37" s="41">
        <v>0.04</v>
      </c>
      <c r="N37" s="41">
        <v>0.04</v>
      </c>
      <c r="O37" s="41">
        <v>0.04</v>
      </c>
      <c r="P37" s="42">
        <v>0.04</v>
      </c>
      <c r="Q37" s="41">
        <v>2.9166666666666664E-2</v>
      </c>
      <c r="R37" s="41">
        <v>2.9166666666666664E-2</v>
      </c>
      <c r="S37" s="41">
        <v>2.9166666666666664E-2</v>
      </c>
      <c r="T37" s="41">
        <v>2.9166666666666664E-2</v>
      </c>
      <c r="U37" s="41">
        <v>2.9166666666666664E-2</v>
      </c>
      <c r="V37" s="41">
        <v>2.9166666666666664E-2</v>
      </c>
      <c r="W37" s="41">
        <v>2.9166666666666664E-2</v>
      </c>
      <c r="X37" s="41">
        <v>2.9166666666666664E-2</v>
      </c>
      <c r="Y37" s="41">
        <v>2.9166666666666664E-2</v>
      </c>
      <c r="Z37" s="41">
        <v>2.9166666666666664E-2</v>
      </c>
      <c r="AA37" s="41">
        <v>2.9166666666666664E-2</v>
      </c>
      <c r="AB37" s="42">
        <v>2.9166666666666664E-2</v>
      </c>
      <c r="AC37" s="41">
        <v>1.2499999999999999E-2</v>
      </c>
      <c r="AD37" s="41">
        <v>1.2499999999999999E-2</v>
      </c>
      <c r="AE37" s="41">
        <v>1.2499999999999999E-2</v>
      </c>
      <c r="AF37" s="41">
        <v>1.2499999999999999E-2</v>
      </c>
      <c r="AG37" s="41">
        <v>1.2499999999999999E-2</v>
      </c>
      <c r="AH37" s="41">
        <v>1.2499999999999999E-2</v>
      </c>
      <c r="AI37" s="41">
        <v>1.2499999999999999E-2</v>
      </c>
      <c r="AJ37" s="41">
        <v>1.2499999999999999E-2</v>
      </c>
      <c r="AK37" s="41">
        <v>1.2499999999999999E-2</v>
      </c>
      <c r="AL37" s="41">
        <v>1.2499999999999999E-2</v>
      </c>
      <c r="AM37" s="41">
        <v>1.2499999999999999E-2</v>
      </c>
      <c r="AN37" s="42">
        <v>1.2499999999999999E-2</v>
      </c>
      <c r="AO37" s="41">
        <v>0</v>
      </c>
      <c r="AP37" s="41">
        <v>0</v>
      </c>
      <c r="AQ37" s="41">
        <v>0</v>
      </c>
      <c r="AR37" s="41">
        <v>0</v>
      </c>
      <c r="AS37" s="41">
        <v>0</v>
      </c>
      <c r="AT37" s="41">
        <v>0</v>
      </c>
      <c r="AU37" s="41">
        <v>0</v>
      </c>
      <c r="AV37" s="41">
        <v>0</v>
      </c>
      <c r="AW37" s="41">
        <v>0</v>
      </c>
      <c r="AX37" s="41">
        <v>0</v>
      </c>
      <c r="AY37" s="41">
        <v>0</v>
      </c>
      <c r="AZ37" s="42">
        <v>0</v>
      </c>
      <c r="BA37" s="41">
        <v>0</v>
      </c>
      <c r="BB37" s="41">
        <v>0</v>
      </c>
      <c r="BC37" s="41">
        <v>0</v>
      </c>
      <c r="BD37" s="41">
        <v>0</v>
      </c>
      <c r="BE37" s="41">
        <v>0</v>
      </c>
      <c r="BF37" s="41">
        <v>0</v>
      </c>
      <c r="BG37" s="41">
        <v>0</v>
      </c>
      <c r="BH37" s="41">
        <v>0</v>
      </c>
      <c r="BI37" s="41">
        <v>0</v>
      </c>
      <c r="BJ37" s="41">
        <v>0</v>
      </c>
      <c r="BK37" s="41">
        <v>0</v>
      </c>
      <c r="BL37" s="42">
        <v>0</v>
      </c>
      <c r="BM37" s="41">
        <v>0</v>
      </c>
      <c r="BN37" s="41">
        <v>0</v>
      </c>
      <c r="BO37" s="41">
        <v>0</v>
      </c>
      <c r="BP37" s="41">
        <v>0</v>
      </c>
      <c r="BQ37" s="41">
        <v>0</v>
      </c>
      <c r="BR37" s="41">
        <v>0</v>
      </c>
      <c r="BS37" s="41">
        <v>0</v>
      </c>
      <c r="BT37" s="41">
        <v>0</v>
      </c>
      <c r="BU37" s="41">
        <v>0</v>
      </c>
      <c r="BV37" s="41">
        <v>0</v>
      </c>
      <c r="BW37" s="41">
        <v>0</v>
      </c>
      <c r="BX37" s="42">
        <v>0</v>
      </c>
      <c r="BY37" s="41">
        <v>0</v>
      </c>
      <c r="BZ37" s="41">
        <v>0</v>
      </c>
      <c r="CA37" s="41">
        <v>0</v>
      </c>
      <c r="CB37" s="41">
        <v>0</v>
      </c>
      <c r="CC37" s="41">
        <v>0</v>
      </c>
      <c r="CD37" s="41">
        <v>0</v>
      </c>
      <c r="CE37" s="41">
        <v>0</v>
      </c>
      <c r="CF37" s="41">
        <v>0</v>
      </c>
      <c r="CG37" s="41">
        <v>0</v>
      </c>
      <c r="CH37" s="41">
        <v>0</v>
      </c>
      <c r="CI37" s="41">
        <v>0</v>
      </c>
      <c r="CJ37" s="42">
        <v>0</v>
      </c>
      <c r="CK37" s="41">
        <v>0</v>
      </c>
      <c r="CL37" s="41">
        <v>0</v>
      </c>
      <c r="CM37" s="41">
        <v>0</v>
      </c>
      <c r="CN37" s="41">
        <v>0</v>
      </c>
      <c r="CO37" s="41">
        <v>0</v>
      </c>
      <c r="CP37" s="41">
        <v>0</v>
      </c>
      <c r="CQ37" s="41">
        <v>0</v>
      </c>
      <c r="CR37" s="41">
        <v>0</v>
      </c>
      <c r="CS37" s="41">
        <v>0</v>
      </c>
      <c r="CT37" s="41">
        <v>0</v>
      </c>
      <c r="CU37" s="41">
        <v>0</v>
      </c>
      <c r="CV37" s="42">
        <v>0</v>
      </c>
      <c r="CW37" s="41">
        <v>0</v>
      </c>
      <c r="CX37" s="41">
        <v>0</v>
      </c>
      <c r="CY37" s="41">
        <v>0</v>
      </c>
      <c r="CZ37" s="41">
        <v>0</v>
      </c>
      <c r="DA37" s="41">
        <v>0</v>
      </c>
      <c r="DB37" s="41">
        <v>0</v>
      </c>
      <c r="DC37" s="41">
        <v>0</v>
      </c>
      <c r="DD37" s="41">
        <v>0</v>
      </c>
      <c r="DE37" s="41">
        <v>0</v>
      </c>
      <c r="DF37" s="41">
        <v>0</v>
      </c>
      <c r="DG37" s="41">
        <v>0</v>
      </c>
      <c r="DH37" s="42">
        <v>0</v>
      </c>
      <c r="DI37" s="41">
        <v>0</v>
      </c>
      <c r="DJ37" s="41">
        <v>0</v>
      </c>
      <c r="DK37" s="41">
        <v>0</v>
      </c>
      <c r="DL37" s="41">
        <v>0</v>
      </c>
      <c r="DM37" s="41">
        <v>0</v>
      </c>
      <c r="DN37" s="41">
        <v>0</v>
      </c>
      <c r="DO37" s="41">
        <v>0</v>
      </c>
      <c r="DP37" s="41">
        <v>0</v>
      </c>
      <c r="DQ37" s="41">
        <v>0</v>
      </c>
      <c r="DR37" s="41">
        <v>0</v>
      </c>
      <c r="DS37" s="41">
        <v>0</v>
      </c>
      <c r="DT37" s="41">
        <v>0</v>
      </c>
      <c r="DU37" s="43"/>
      <c r="DV37" s="44"/>
      <c r="DW37" s="44"/>
      <c r="DX37" s="44"/>
      <c r="DY37" s="44"/>
      <c r="DZ37" s="44"/>
      <c r="EA37" s="44"/>
      <c r="EB37" s="44"/>
      <c r="EC37" s="44"/>
      <c r="ED37" s="45"/>
      <c r="EE37" s="45"/>
    </row>
    <row r="38" spans="1:135" hidden="1" outlineLevel="2">
      <c r="B38" s="39" t="s">
        <v>142</v>
      </c>
      <c r="E38" s="46"/>
      <c r="F38" s="46"/>
      <c r="G38" s="46"/>
      <c r="H38" s="46"/>
      <c r="I38" s="46"/>
      <c r="J38" s="46"/>
      <c r="K38" s="46"/>
      <c r="L38" s="41">
        <v>0.04</v>
      </c>
      <c r="M38" s="41">
        <v>0.04</v>
      </c>
      <c r="N38" s="41">
        <v>0.04</v>
      </c>
      <c r="O38" s="41">
        <v>0.04</v>
      </c>
      <c r="P38" s="42">
        <v>0.04</v>
      </c>
      <c r="Q38" s="41">
        <v>2.9166666666666664E-2</v>
      </c>
      <c r="R38" s="41">
        <v>2.9166666666666664E-2</v>
      </c>
      <c r="S38" s="41">
        <v>2.9166666666666664E-2</v>
      </c>
      <c r="T38" s="41">
        <v>2.9166666666666664E-2</v>
      </c>
      <c r="U38" s="41">
        <v>2.9166666666666664E-2</v>
      </c>
      <c r="V38" s="41">
        <v>2.9166666666666664E-2</v>
      </c>
      <c r="W38" s="41">
        <v>2.9166666666666664E-2</v>
      </c>
      <c r="X38" s="41">
        <v>2.9166666666666664E-2</v>
      </c>
      <c r="Y38" s="41">
        <v>2.9166666666666664E-2</v>
      </c>
      <c r="Z38" s="41">
        <v>2.9166666666666664E-2</v>
      </c>
      <c r="AA38" s="41">
        <v>2.9166666666666664E-2</v>
      </c>
      <c r="AB38" s="42">
        <v>2.9166666666666664E-2</v>
      </c>
      <c r="AC38" s="41">
        <v>1.2499999999999999E-2</v>
      </c>
      <c r="AD38" s="41">
        <v>1.2499999999999999E-2</v>
      </c>
      <c r="AE38" s="41">
        <v>1.2499999999999999E-2</v>
      </c>
      <c r="AF38" s="41">
        <v>1.2499999999999999E-2</v>
      </c>
      <c r="AG38" s="41">
        <v>1.2499999999999999E-2</v>
      </c>
      <c r="AH38" s="41">
        <v>1.2499999999999999E-2</v>
      </c>
      <c r="AI38" s="41">
        <v>1.2499999999999999E-2</v>
      </c>
      <c r="AJ38" s="41">
        <v>1.2499999999999999E-2</v>
      </c>
      <c r="AK38" s="41">
        <v>1.2499999999999999E-2</v>
      </c>
      <c r="AL38" s="41">
        <v>1.2499999999999999E-2</v>
      </c>
      <c r="AM38" s="41">
        <v>1.2499999999999999E-2</v>
      </c>
      <c r="AN38" s="42">
        <v>1.2499999999999999E-2</v>
      </c>
      <c r="AO38" s="41">
        <v>0</v>
      </c>
      <c r="AP38" s="41">
        <v>0</v>
      </c>
      <c r="AQ38" s="41">
        <v>0</v>
      </c>
      <c r="AR38" s="41">
        <v>0</v>
      </c>
      <c r="AS38" s="41">
        <v>0</v>
      </c>
      <c r="AT38" s="41">
        <v>0</v>
      </c>
      <c r="AU38" s="41">
        <v>0</v>
      </c>
      <c r="AV38" s="41">
        <v>0</v>
      </c>
      <c r="AW38" s="41">
        <v>0</v>
      </c>
      <c r="AX38" s="41">
        <v>0</v>
      </c>
      <c r="AY38" s="41">
        <v>0</v>
      </c>
      <c r="AZ38" s="42">
        <v>0</v>
      </c>
      <c r="BA38" s="41">
        <v>0</v>
      </c>
      <c r="BB38" s="41">
        <v>0</v>
      </c>
      <c r="BC38" s="41">
        <v>0</v>
      </c>
      <c r="BD38" s="41">
        <v>0</v>
      </c>
      <c r="BE38" s="41">
        <v>0</v>
      </c>
      <c r="BF38" s="41">
        <v>0</v>
      </c>
      <c r="BG38" s="41">
        <v>0</v>
      </c>
      <c r="BH38" s="41">
        <v>0</v>
      </c>
      <c r="BI38" s="41">
        <v>0</v>
      </c>
      <c r="BJ38" s="41">
        <v>0</v>
      </c>
      <c r="BK38" s="41">
        <v>0</v>
      </c>
      <c r="BL38" s="42">
        <v>0</v>
      </c>
      <c r="BM38" s="41">
        <v>0</v>
      </c>
      <c r="BN38" s="41">
        <v>0</v>
      </c>
      <c r="BO38" s="41">
        <v>0</v>
      </c>
      <c r="BP38" s="41">
        <v>0</v>
      </c>
      <c r="BQ38" s="41">
        <v>0</v>
      </c>
      <c r="BR38" s="41">
        <v>0</v>
      </c>
      <c r="BS38" s="41">
        <v>0</v>
      </c>
      <c r="BT38" s="41">
        <v>0</v>
      </c>
      <c r="BU38" s="41">
        <v>0</v>
      </c>
      <c r="BV38" s="41">
        <v>0</v>
      </c>
      <c r="BW38" s="41">
        <v>0</v>
      </c>
      <c r="BX38" s="42">
        <v>0</v>
      </c>
      <c r="BY38" s="41">
        <v>0</v>
      </c>
      <c r="BZ38" s="41">
        <v>0</v>
      </c>
      <c r="CA38" s="41">
        <v>0</v>
      </c>
      <c r="CB38" s="41">
        <v>0</v>
      </c>
      <c r="CC38" s="41">
        <v>0</v>
      </c>
      <c r="CD38" s="41">
        <v>0</v>
      </c>
      <c r="CE38" s="41">
        <v>0</v>
      </c>
      <c r="CF38" s="41">
        <v>0</v>
      </c>
      <c r="CG38" s="41">
        <v>0</v>
      </c>
      <c r="CH38" s="41">
        <v>0</v>
      </c>
      <c r="CI38" s="41">
        <v>0</v>
      </c>
      <c r="CJ38" s="42">
        <v>0</v>
      </c>
      <c r="CK38" s="41">
        <v>0</v>
      </c>
      <c r="CL38" s="41">
        <v>0</v>
      </c>
      <c r="CM38" s="41">
        <v>0</v>
      </c>
      <c r="CN38" s="41">
        <v>0</v>
      </c>
      <c r="CO38" s="41">
        <v>0</v>
      </c>
      <c r="CP38" s="41">
        <v>0</v>
      </c>
      <c r="CQ38" s="41">
        <v>0</v>
      </c>
      <c r="CR38" s="41">
        <v>0</v>
      </c>
      <c r="CS38" s="41">
        <v>0</v>
      </c>
      <c r="CT38" s="41">
        <v>0</v>
      </c>
      <c r="CU38" s="41">
        <v>0</v>
      </c>
      <c r="CV38" s="42">
        <v>0</v>
      </c>
      <c r="CW38" s="41">
        <v>0</v>
      </c>
      <c r="CX38" s="41">
        <v>0</v>
      </c>
      <c r="CY38" s="41">
        <v>0</v>
      </c>
      <c r="CZ38" s="41">
        <v>0</v>
      </c>
      <c r="DA38" s="41">
        <v>0</v>
      </c>
      <c r="DB38" s="41">
        <v>0</v>
      </c>
      <c r="DC38" s="41">
        <v>0</v>
      </c>
      <c r="DD38" s="41">
        <v>0</v>
      </c>
      <c r="DE38" s="41">
        <v>0</v>
      </c>
      <c r="DF38" s="41">
        <v>0</v>
      </c>
      <c r="DG38" s="41">
        <v>0</v>
      </c>
      <c r="DH38" s="42">
        <v>0</v>
      </c>
      <c r="DI38" s="41">
        <v>0</v>
      </c>
      <c r="DJ38" s="41">
        <v>0</v>
      </c>
      <c r="DK38" s="41">
        <v>0</v>
      </c>
      <c r="DL38" s="41">
        <v>0</v>
      </c>
      <c r="DM38" s="41">
        <v>0</v>
      </c>
      <c r="DN38" s="41">
        <v>0</v>
      </c>
      <c r="DO38" s="41">
        <v>0</v>
      </c>
      <c r="DP38" s="41">
        <v>0</v>
      </c>
      <c r="DQ38" s="41">
        <v>0</v>
      </c>
      <c r="DR38" s="41">
        <v>0</v>
      </c>
      <c r="DS38" s="41">
        <v>0</v>
      </c>
      <c r="DT38" s="41">
        <v>0</v>
      </c>
      <c r="DU38" s="43">
        <f>SUMIF($E$33:$DT$33,DU$33,$E38:$DT38)</f>
        <v>0.2</v>
      </c>
      <c r="DV38" s="44">
        <f t="shared" si="24"/>
        <v>0.35000000000000003</v>
      </c>
      <c r="DW38" s="44">
        <f t="shared" si="24"/>
        <v>0.15</v>
      </c>
      <c r="DX38" s="44">
        <f t="shared" si="24"/>
        <v>0</v>
      </c>
      <c r="DY38" s="44">
        <f t="shared" si="24"/>
        <v>0</v>
      </c>
      <c r="DZ38" s="44">
        <f t="shared" si="24"/>
        <v>0</v>
      </c>
      <c r="EA38" s="44">
        <f t="shared" si="24"/>
        <v>0</v>
      </c>
      <c r="EB38" s="44">
        <f t="shared" si="24"/>
        <v>0</v>
      </c>
      <c r="EC38" s="44">
        <f t="shared" si="24"/>
        <v>0</v>
      </c>
      <c r="ED38" s="45">
        <f t="shared" si="24"/>
        <v>0</v>
      </c>
      <c r="EE38" s="45">
        <f>SUM(DU38:ED38)</f>
        <v>0.70000000000000007</v>
      </c>
    </row>
    <row r="39" spans="1:135" hidden="1" outlineLevel="2">
      <c r="B39" s="5" t="s">
        <v>23</v>
      </c>
      <c r="E39" s="47">
        <v>0</v>
      </c>
      <c r="F39" s="47">
        <v>0</v>
      </c>
      <c r="G39" s="47">
        <v>0</v>
      </c>
      <c r="H39" s="47">
        <v>0</v>
      </c>
      <c r="I39" s="47">
        <v>0</v>
      </c>
      <c r="J39" s="47">
        <v>0</v>
      </c>
      <c r="K39" s="47">
        <v>0</v>
      </c>
      <c r="L39" s="47">
        <v>2.16</v>
      </c>
      <c r="M39" s="47">
        <v>2.16</v>
      </c>
      <c r="N39" s="47">
        <v>2.16</v>
      </c>
      <c r="O39" s="47">
        <v>2.16</v>
      </c>
      <c r="P39" s="48">
        <v>2.16</v>
      </c>
      <c r="Q39" s="47">
        <v>1.5749999999999997</v>
      </c>
      <c r="R39" s="47">
        <v>1.5749999999999997</v>
      </c>
      <c r="S39" s="47">
        <v>1.5749999999999997</v>
      </c>
      <c r="T39" s="47">
        <v>1.5749999999999997</v>
      </c>
      <c r="U39" s="47">
        <v>1.5749999999999997</v>
      </c>
      <c r="V39" s="47">
        <v>1.5749999999999997</v>
      </c>
      <c r="W39" s="47">
        <v>1.5749999999999997</v>
      </c>
      <c r="X39" s="47">
        <v>1.5749999999999997</v>
      </c>
      <c r="Y39" s="47">
        <v>1.5749999999999997</v>
      </c>
      <c r="Z39" s="47">
        <v>1.5749999999999997</v>
      </c>
      <c r="AA39" s="47">
        <v>1.5749999999999997</v>
      </c>
      <c r="AB39" s="48">
        <v>1.5749999999999997</v>
      </c>
      <c r="AC39" s="47">
        <v>0.67499999999999993</v>
      </c>
      <c r="AD39" s="47">
        <v>0.67499999999999993</v>
      </c>
      <c r="AE39" s="47">
        <v>0.67499999999999993</v>
      </c>
      <c r="AF39" s="47">
        <v>0.67499999999999993</v>
      </c>
      <c r="AG39" s="47">
        <v>0.67499999999999993</v>
      </c>
      <c r="AH39" s="47">
        <v>0.67499999999999993</v>
      </c>
      <c r="AI39" s="47">
        <v>0.67499999999999993</v>
      </c>
      <c r="AJ39" s="47">
        <v>0.67499999999999993</v>
      </c>
      <c r="AK39" s="47">
        <v>0.67499999999999993</v>
      </c>
      <c r="AL39" s="47">
        <v>0.67499999999999993</v>
      </c>
      <c r="AM39" s="47">
        <v>0.67499999999999993</v>
      </c>
      <c r="AN39" s="48">
        <v>0.67499999999999993</v>
      </c>
      <c r="AO39" s="47">
        <v>0</v>
      </c>
      <c r="AP39" s="47">
        <v>0</v>
      </c>
      <c r="AQ39" s="47">
        <v>0</v>
      </c>
      <c r="AR39" s="47">
        <v>0</v>
      </c>
      <c r="AS39" s="47">
        <v>0</v>
      </c>
      <c r="AT39" s="47">
        <v>0</v>
      </c>
      <c r="AU39" s="47">
        <v>0</v>
      </c>
      <c r="AV39" s="47">
        <v>0</v>
      </c>
      <c r="AW39" s="47">
        <v>0</v>
      </c>
      <c r="AX39" s="47">
        <v>0</v>
      </c>
      <c r="AY39" s="47">
        <v>0</v>
      </c>
      <c r="AZ39" s="48">
        <v>0</v>
      </c>
      <c r="BA39" s="47">
        <v>0</v>
      </c>
      <c r="BB39" s="47">
        <v>0</v>
      </c>
      <c r="BC39" s="47">
        <v>0</v>
      </c>
      <c r="BD39" s="47">
        <v>0</v>
      </c>
      <c r="BE39" s="47">
        <v>0</v>
      </c>
      <c r="BF39" s="47">
        <v>0</v>
      </c>
      <c r="BG39" s="47">
        <v>0</v>
      </c>
      <c r="BH39" s="47">
        <v>0</v>
      </c>
      <c r="BI39" s="47">
        <v>0</v>
      </c>
      <c r="BJ39" s="47">
        <v>0</v>
      </c>
      <c r="BK39" s="47">
        <v>0</v>
      </c>
      <c r="BL39" s="48">
        <v>0</v>
      </c>
      <c r="BM39" s="47">
        <v>0</v>
      </c>
      <c r="BN39" s="47">
        <v>0</v>
      </c>
      <c r="BO39" s="47">
        <v>0</v>
      </c>
      <c r="BP39" s="47">
        <v>0</v>
      </c>
      <c r="BQ39" s="47">
        <v>0</v>
      </c>
      <c r="BR39" s="47">
        <v>0</v>
      </c>
      <c r="BS39" s="47">
        <v>0</v>
      </c>
      <c r="BT39" s="47">
        <v>0</v>
      </c>
      <c r="BU39" s="47">
        <v>0</v>
      </c>
      <c r="BV39" s="47">
        <v>0</v>
      </c>
      <c r="BW39" s="47">
        <v>0</v>
      </c>
      <c r="BX39" s="48">
        <v>0</v>
      </c>
      <c r="BY39" s="47">
        <v>0</v>
      </c>
      <c r="BZ39" s="47">
        <v>0</v>
      </c>
      <c r="CA39" s="47">
        <v>0</v>
      </c>
      <c r="CB39" s="47">
        <v>0</v>
      </c>
      <c r="CC39" s="47">
        <v>0</v>
      </c>
      <c r="CD39" s="47">
        <v>0</v>
      </c>
      <c r="CE39" s="47">
        <v>0</v>
      </c>
      <c r="CF39" s="47">
        <v>0</v>
      </c>
      <c r="CG39" s="47">
        <v>0</v>
      </c>
      <c r="CH39" s="47">
        <v>0</v>
      </c>
      <c r="CI39" s="47">
        <v>0</v>
      </c>
      <c r="CJ39" s="48">
        <v>0</v>
      </c>
      <c r="CK39" s="47">
        <v>0</v>
      </c>
      <c r="CL39" s="47">
        <v>0</v>
      </c>
      <c r="CM39" s="47">
        <v>0</v>
      </c>
      <c r="CN39" s="47">
        <v>0</v>
      </c>
      <c r="CO39" s="47">
        <v>0</v>
      </c>
      <c r="CP39" s="47">
        <v>0</v>
      </c>
      <c r="CQ39" s="47">
        <v>0</v>
      </c>
      <c r="CR39" s="47">
        <v>0</v>
      </c>
      <c r="CS39" s="47">
        <v>0</v>
      </c>
      <c r="CT39" s="47">
        <v>0</v>
      </c>
      <c r="CU39" s="47">
        <v>0</v>
      </c>
      <c r="CV39" s="48">
        <v>0</v>
      </c>
      <c r="CW39" s="47">
        <v>0</v>
      </c>
      <c r="CX39" s="47">
        <v>0</v>
      </c>
      <c r="CY39" s="47">
        <v>0</v>
      </c>
      <c r="CZ39" s="47">
        <v>0</v>
      </c>
      <c r="DA39" s="47">
        <v>0</v>
      </c>
      <c r="DB39" s="47">
        <v>0</v>
      </c>
      <c r="DC39" s="47">
        <v>0</v>
      </c>
      <c r="DD39" s="47">
        <v>0</v>
      </c>
      <c r="DE39" s="47">
        <v>0</v>
      </c>
      <c r="DF39" s="47">
        <v>0</v>
      </c>
      <c r="DG39" s="47">
        <v>0</v>
      </c>
      <c r="DH39" s="48">
        <v>0</v>
      </c>
      <c r="DI39" s="47">
        <v>0</v>
      </c>
      <c r="DJ39" s="47">
        <v>0</v>
      </c>
      <c r="DK39" s="47">
        <v>0</v>
      </c>
      <c r="DL39" s="47">
        <v>0</v>
      </c>
      <c r="DM39" s="47">
        <v>0</v>
      </c>
      <c r="DN39" s="47">
        <v>0</v>
      </c>
      <c r="DO39" s="47">
        <v>0</v>
      </c>
      <c r="DP39" s="47">
        <v>0</v>
      </c>
      <c r="DQ39" s="47">
        <v>0</v>
      </c>
      <c r="DR39" s="47">
        <v>0</v>
      </c>
      <c r="DS39" s="47">
        <v>0</v>
      </c>
      <c r="DT39" s="47">
        <v>0</v>
      </c>
      <c r="DU39" s="49">
        <f>SUMIF($E$33:$DT$33,DU$33,$E39:$DT39)</f>
        <v>10.8</v>
      </c>
      <c r="DV39" s="50">
        <f t="shared" si="24"/>
        <v>18.899999999999995</v>
      </c>
      <c r="DW39" s="50">
        <f t="shared" si="24"/>
        <v>8.1</v>
      </c>
      <c r="DX39" s="50">
        <f t="shared" si="24"/>
        <v>0</v>
      </c>
      <c r="DY39" s="50">
        <f t="shared" si="24"/>
        <v>0</v>
      </c>
      <c r="DZ39" s="50">
        <f t="shared" si="24"/>
        <v>0</v>
      </c>
      <c r="EA39" s="50">
        <f t="shared" si="24"/>
        <v>0</v>
      </c>
      <c r="EB39" s="50">
        <f t="shared" si="24"/>
        <v>0</v>
      </c>
      <c r="EC39" s="50">
        <f t="shared" si="24"/>
        <v>0</v>
      </c>
      <c r="ED39" s="51">
        <f t="shared" si="24"/>
        <v>0</v>
      </c>
      <c r="EE39" s="51">
        <f>SUM(DU39:ED39)</f>
        <v>37.799999999999997</v>
      </c>
    </row>
    <row r="40" spans="1:135" hidden="1" outlineLevel="2">
      <c r="B40" s="5" t="s">
        <v>143</v>
      </c>
      <c r="D40" s="40"/>
      <c r="E40" s="47">
        <f>E39+D40</f>
        <v>0</v>
      </c>
      <c r="F40" s="47">
        <f t="shared" ref="F40:BQ40" si="25">F39+E40</f>
        <v>0</v>
      </c>
      <c r="G40" s="47">
        <f t="shared" si="25"/>
        <v>0</v>
      </c>
      <c r="H40" s="47">
        <f t="shared" si="25"/>
        <v>0</v>
      </c>
      <c r="I40" s="47">
        <f t="shared" si="25"/>
        <v>0</v>
      </c>
      <c r="J40" s="47">
        <f t="shared" si="25"/>
        <v>0</v>
      </c>
      <c r="K40" s="47">
        <f t="shared" si="25"/>
        <v>0</v>
      </c>
      <c r="L40" s="47">
        <f t="shared" si="25"/>
        <v>2.16</v>
      </c>
      <c r="M40" s="47">
        <f t="shared" si="25"/>
        <v>4.32</v>
      </c>
      <c r="N40" s="47">
        <f t="shared" si="25"/>
        <v>6.48</v>
      </c>
      <c r="O40" s="47">
        <f t="shared" si="25"/>
        <v>8.64</v>
      </c>
      <c r="P40" s="48">
        <f t="shared" si="25"/>
        <v>10.8</v>
      </c>
      <c r="Q40" s="47">
        <f t="shared" si="25"/>
        <v>12.375</v>
      </c>
      <c r="R40" s="47">
        <f t="shared" si="25"/>
        <v>13.95</v>
      </c>
      <c r="S40" s="47">
        <f t="shared" si="25"/>
        <v>15.524999999999999</v>
      </c>
      <c r="T40" s="47">
        <f t="shared" si="25"/>
        <v>17.099999999999998</v>
      </c>
      <c r="U40" s="47">
        <f t="shared" si="25"/>
        <v>18.674999999999997</v>
      </c>
      <c r="V40" s="47">
        <f t="shared" si="25"/>
        <v>20.249999999999996</v>
      </c>
      <c r="W40" s="47">
        <f t="shared" si="25"/>
        <v>21.824999999999996</v>
      </c>
      <c r="X40" s="47">
        <f t="shared" si="25"/>
        <v>23.399999999999995</v>
      </c>
      <c r="Y40" s="47">
        <f t="shared" si="25"/>
        <v>24.974999999999994</v>
      </c>
      <c r="Z40" s="47">
        <f t="shared" si="25"/>
        <v>26.549999999999994</v>
      </c>
      <c r="AA40" s="47">
        <f t="shared" si="25"/>
        <v>28.124999999999993</v>
      </c>
      <c r="AB40" s="48">
        <f t="shared" si="25"/>
        <v>29.699999999999992</v>
      </c>
      <c r="AC40" s="47">
        <f t="shared" si="25"/>
        <v>30.374999999999993</v>
      </c>
      <c r="AD40" s="47">
        <f t="shared" si="25"/>
        <v>31.049999999999994</v>
      </c>
      <c r="AE40" s="47">
        <f t="shared" si="25"/>
        <v>31.724999999999994</v>
      </c>
      <c r="AF40" s="47">
        <f t="shared" si="25"/>
        <v>32.399999999999991</v>
      </c>
      <c r="AG40" s="47">
        <f t="shared" si="25"/>
        <v>33.074999999999989</v>
      </c>
      <c r="AH40" s="47">
        <f t="shared" si="25"/>
        <v>33.749999999999986</v>
      </c>
      <c r="AI40" s="47">
        <f t="shared" si="25"/>
        <v>34.424999999999983</v>
      </c>
      <c r="AJ40" s="47">
        <f t="shared" si="25"/>
        <v>35.09999999999998</v>
      </c>
      <c r="AK40" s="47">
        <f t="shared" si="25"/>
        <v>35.774999999999977</v>
      </c>
      <c r="AL40" s="47">
        <f t="shared" si="25"/>
        <v>36.449999999999974</v>
      </c>
      <c r="AM40" s="47">
        <f t="shared" si="25"/>
        <v>37.124999999999972</v>
      </c>
      <c r="AN40" s="48">
        <f t="shared" si="25"/>
        <v>37.799999999999969</v>
      </c>
      <c r="AO40" s="47">
        <f t="shared" si="25"/>
        <v>37.799999999999969</v>
      </c>
      <c r="AP40" s="47">
        <f t="shared" si="25"/>
        <v>37.799999999999969</v>
      </c>
      <c r="AQ40" s="47">
        <f t="shared" si="25"/>
        <v>37.799999999999969</v>
      </c>
      <c r="AR40" s="47">
        <f t="shared" si="25"/>
        <v>37.799999999999969</v>
      </c>
      <c r="AS40" s="47">
        <f t="shared" si="25"/>
        <v>37.799999999999969</v>
      </c>
      <c r="AT40" s="47">
        <f t="shared" si="25"/>
        <v>37.799999999999969</v>
      </c>
      <c r="AU40" s="47">
        <f t="shared" si="25"/>
        <v>37.799999999999969</v>
      </c>
      <c r="AV40" s="47">
        <f t="shared" si="25"/>
        <v>37.799999999999969</v>
      </c>
      <c r="AW40" s="47">
        <f t="shared" si="25"/>
        <v>37.799999999999969</v>
      </c>
      <c r="AX40" s="47">
        <f t="shared" si="25"/>
        <v>37.799999999999969</v>
      </c>
      <c r="AY40" s="47">
        <f t="shared" si="25"/>
        <v>37.799999999999969</v>
      </c>
      <c r="AZ40" s="48">
        <f t="shared" si="25"/>
        <v>37.799999999999969</v>
      </c>
      <c r="BA40" s="47">
        <f t="shared" si="25"/>
        <v>37.799999999999969</v>
      </c>
      <c r="BB40" s="47">
        <f t="shared" si="25"/>
        <v>37.799999999999969</v>
      </c>
      <c r="BC40" s="47">
        <f t="shared" si="25"/>
        <v>37.799999999999969</v>
      </c>
      <c r="BD40" s="47">
        <f t="shared" si="25"/>
        <v>37.799999999999969</v>
      </c>
      <c r="BE40" s="47">
        <f t="shared" si="25"/>
        <v>37.799999999999969</v>
      </c>
      <c r="BF40" s="47">
        <f t="shared" si="25"/>
        <v>37.799999999999969</v>
      </c>
      <c r="BG40" s="47">
        <f t="shared" si="25"/>
        <v>37.799999999999969</v>
      </c>
      <c r="BH40" s="47">
        <f t="shared" si="25"/>
        <v>37.799999999999969</v>
      </c>
      <c r="BI40" s="47">
        <f t="shared" si="25"/>
        <v>37.799999999999969</v>
      </c>
      <c r="BJ40" s="47">
        <f t="shared" si="25"/>
        <v>37.799999999999969</v>
      </c>
      <c r="BK40" s="47">
        <f t="shared" si="25"/>
        <v>37.799999999999969</v>
      </c>
      <c r="BL40" s="48">
        <f t="shared" si="25"/>
        <v>37.799999999999969</v>
      </c>
      <c r="BM40" s="47">
        <f t="shared" si="25"/>
        <v>37.799999999999969</v>
      </c>
      <c r="BN40" s="47">
        <f t="shared" si="25"/>
        <v>37.799999999999969</v>
      </c>
      <c r="BO40" s="47">
        <f t="shared" si="25"/>
        <v>37.799999999999969</v>
      </c>
      <c r="BP40" s="47">
        <f t="shared" si="25"/>
        <v>37.799999999999969</v>
      </c>
      <c r="BQ40" s="47">
        <f t="shared" si="25"/>
        <v>37.799999999999969</v>
      </c>
      <c r="BR40" s="47">
        <f t="shared" ref="BR40:DT40" si="26">BR39+BQ40</f>
        <v>37.799999999999969</v>
      </c>
      <c r="BS40" s="47">
        <f t="shared" si="26"/>
        <v>37.799999999999969</v>
      </c>
      <c r="BT40" s="47">
        <f t="shared" si="26"/>
        <v>37.799999999999969</v>
      </c>
      <c r="BU40" s="47">
        <f t="shared" si="26"/>
        <v>37.799999999999969</v>
      </c>
      <c r="BV40" s="47">
        <f t="shared" si="26"/>
        <v>37.799999999999969</v>
      </c>
      <c r="BW40" s="47">
        <f t="shared" si="26"/>
        <v>37.799999999999969</v>
      </c>
      <c r="BX40" s="48">
        <f t="shared" si="26"/>
        <v>37.799999999999969</v>
      </c>
      <c r="BY40" s="47">
        <f t="shared" si="26"/>
        <v>37.799999999999969</v>
      </c>
      <c r="BZ40" s="47">
        <f t="shared" si="26"/>
        <v>37.799999999999969</v>
      </c>
      <c r="CA40" s="47">
        <f t="shared" si="26"/>
        <v>37.799999999999969</v>
      </c>
      <c r="CB40" s="47">
        <f t="shared" si="26"/>
        <v>37.799999999999969</v>
      </c>
      <c r="CC40" s="47">
        <f t="shared" si="26"/>
        <v>37.799999999999969</v>
      </c>
      <c r="CD40" s="47">
        <f t="shared" si="26"/>
        <v>37.799999999999969</v>
      </c>
      <c r="CE40" s="47">
        <f t="shared" si="26"/>
        <v>37.799999999999969</v>
      </c>
      <c r="CF40" s="47">
        <f t="shared" si="26"/>
        <v>37.799999999999969</v>
      </c>
      <c r="CG40" s="47">
        <f t="shared" si="26"/>
        <v>37.799999999999969</v>
      </c>
      <c r="CH40" s="47">
        <f t="shared" si="26"/>
        <v>37.799999999999969</v>
      </c>
      <c r="CI40" s="47">
        <f t="shared" si="26"/>
        <v>37.799999999999969</v>
      </c>
      <c r="CJ40" s="48">
        <f t="shared" si="26"/>
        <v>37.799999999999969</v>
      </c>
      <c r="CK40" s="47">
        <f t="shared" si="26"/>
        <v>37.799999999999969</v>
      </c>
      <c r="CL40" s="47">
        <f t="shared" si="26"/>
        <v>37.799999999999969</v>
      </c>
      <c r="CM40" s="47">
        <f t="shared" si="26"/>
        <v>37.799999999999969</v>
      </c>
      <c r="CN40" s="47">
        <f t="shared" si="26"/>
        <v>37.799999999999969</v>
      </c>
      <c r="CO40" s="47">
        <f t="shared" si="26"/>
        <v>37.799999999999969</v>
      </c>
      <c r="CP40" s="47">
        <f t="shared" si="26"/>
        <v>37.799999999999969</v>
      </c>
      <c r="CQ40" s="47">
        <f t="shared" si="26"/>
        <v>37.799999999999969</v>
      </c>
      <c r="CR40" s="47">
        <f t="shared" si="26"/>
        <v>37.799999999999969</v>
      </c>
      <c r="CS40" s="47">
        <f t="shared" si="26"/>
        <v>37.799999999999969</v>
      </c>
      <c r="CT40" s="47">
        <f t="shared" si="26"/>
        <v>37.799999999999969</v>
      </c>
      <c r="CU40" s="47">
        <f t="shared" si="26"/>
        <v>37.799999999999969</v>
      </c>
      <c r="CV40" s="48">
        <f t="shared" si="26"/>
        <v>37.799999999999969</v>
      </c>
      <c r="CW40" s="47">
        <f t="shared" si="26"/>
        <v>37.799999999999969</v>
      </c>
      <c r="CX40" s="47">
        <f t="shared" si="26"/>
        <v>37.799999999999969</v>
      </c>
      <c r="CY40" s="47">
        <f t="shared" si="26"/>
        <v>37.799999999999969</v>
      </c>
      <c r="CZ40" s="47">
        <f t="shared" si="26"/>
        <v>37.799999999999969</v>
      </c>
      <c r="DA40" s="47">
        <f t="shared" si="26"/>
        <v>37.799999999999969</v>
      </c>
      <c r="DB40" s="47">
        <f t="shared" si="26"/>
        <v>37.799999999999969</v>
      </c>
      <c r="DC40" s="47">
        <f t="shared" si="26"/>
        <v>37.799999999999969</v>
      </c>
      <c r="DD40" s="47">
        <f t="shared" si="26"/>
        <v>37.799999999999969</v>
      </c>
      <c r="DE40" s="47">
        <f t="shared" si="26"/>
        <v>37.799999999999969</v>
      </c>
      <c r="DF40" s="47">
        <f t="shared" si="26"/>
        <v>37.799999999999969</v>
      </c>
      <c r="DG40" s="47">
        <f t="shared" si="26"/>
        <v>37.799999999999969</v>
      </c>
      <c r="DH40" s="48">
        <f t="shared" si="26"/>
        <v>37.799999999999969</v>
      </c>
      <c r="DI40" s="47">
        <f t="shared" si="26"/>
        <v>37.799999999999969</v>
      </c>
      <c r="DJ40" s="47">
        <f t="shared" si="26"/>
        <v>37.799999999999969</v>
      </c>
      <c r="DK40" s="47">
        <f t="shared" si="26"/>
        <v>37.799999999999969</v>
      </c>
      <c r="DL40" s="47">
        <f t="shared" si="26"/>
        <v>37.799999999999969</v>
      </c>
      <c r="DM40" s="47">
        <f t="shared" si="26"/>
        <v>37.799999999999969</v>
      </c>
      <c r="DN40" s="47">
        <f t="shared" si="26"/>
        <v>37.799999999999969</v>
      </c>
      <c r="DO40" s="47">
        <f t="shared" si="26"/>
        <v>37.799999999999969</v>
      </c>
      <c r="DP40" s="47">
        <f t="shared" si="26"/>
        <v>37.799999999999969</v>
      </c>
      <c r="DQ40" s="47">
        <f t="shared" si="26"/>
        <v>37.799999999999969</v>
      </c>
      <c r="DR40" s="47">
        <f t="shared" si="26"/>
        <v>37.799999999999969</v>
      </c>
      <c r="DS40" s="47">
        <f t="shared" si="26"/>
        <v>37.799999999999969</v>
      </c>
      <c r="DT40" s="47">
        <f t="shared" si="26"/>
        <v>37.799999999999969</v>
      </c>
      <c r="DU40" s="49">
        <f>SUMIF($E$30:$DT$30,DU$33,$E40:$DT40)</f>
        <v>10.8</v>
      </c>
      <c r="DV40" s="50">
        <f t="shared" ref="DV40:ED40" si="27">SUMIF($E$30:$DT$30,DV$33,$E40:$DT40)</f>
        <v>29.699999999999992</v>
      </c>
      <c r="DW40" s="50">
        <f t="shared" si="27"/>
        <v>37.799999999999969</v>
      </c>
      <c r="DX40" s="50">
        <f t="shared" si="27"/>
        <v>37.799999999999969</v>
      </c>
      <c r="DY40" s="50">
        <f t="shared" si="27"/>
        <v>37.799999999999969</v>
      </c>
      <c r="DZ40" s="50">
        <f t="shared" si="27"/>
        <v>37.799999999999969</v>
      </c>
      <c r="EA40" s="50">
        <f t="shared" si="27"/>
        <v>37.799999999999969</v>
      </c>
      <c r="EB40" s="50">
        <f t="shared" si="27"/>
        <v>37.799999999999969</v>
      </c>
      <c r="EC40" s="50">
        <f t="shared" si="27"/>
        <v>37.799999999999969</v>
      </c>
      <c r="ED40" s="51">
        <f t="shared" si="27"/>
        <v>37.799999999999969</v>
      </c>
      <c r="EE40" s="51">
        <f>ED40</f>
        <v>37.799999999999969</v>
      </c>
    </row>
    <row r="41" spans="1:135" hidden="1" outlineLevel="1">
      <c r="B41" s="52" t="s">
        <v>144</v>
      </c>
      <c r="D41" s="40"/>
      <c r="E41" s="47"/>
      <c r="F41" s="47"/>
      <c r="G41" s="47"/>
      <c r="H41" s="47"/>
      <c r="I41" s="47"/>
      <c r="J41" s="47"/>
      <c r="K41" s="47"/>
      <c r="L41" s="47"/>
      <c r="M41" s="47"/>
      <c r="N41" s="47"/>
      <c r="O41" s="47"/>
      <c r="P41" s="48"/>
      <c r="Q41" s="47"/>
      <c r="R41" s="47"/>
      <c r="S41" s="47"/>
      <c r="T41" s="47"/>
      <c r="U41" s="47"/>
      <c r="V41" s="47"/>
      <c r="W41" s="47"/>
      <c r="X41" s="47"/>
      <c r="Y41" s="47"/>
      <c r="Z41" s="47"/>
      <c r="AA41" s="47"/>
      <c r="AB41" s="48"/>
      <c r="AC41" s="47"/>
      <c r="AD41" s="47"/>
      <c r="AE41" s="47"/>
      <c r="AF41" s="47"/>
      <c r="AG41" s="47"/>
      <c r="AH41" s="47"/>
      <c r="AI41" s="47"/>
      <c r="AJ41" s="47"/>
      <c r="AK41" s="47"/>
      <c r="AL41" s="47"/>
      <c r="AM41" s="47"/>
      <c r="AN41" s="48"/>
      <c r="AO41" s="47"/>
      <c r="AP41" s="47"/>
      <c r="AQ41" s="47"/>
      <c r="AR41" s="47"/>
      <c r="AS41" s="47"/>
      <c r="AT41" s="47"/>
      <c r="AU41" s="47"/>
      <c r="AV41" s="47"/>
      <c r="AW41" s="47"/>
      <c r="AX41" s="47"/>
      <c r="AY41" s="47"/>
      <c r="AZ41" s="48"/>
      <c r="BA41" s="47"/>
      <c r="BB41" s="47"/>
      <c r="BC41" s="47"/>
      <c r="BD41" s="47"/>
      <c r="BE41" s="47"/>
      <c r="BF41" s="47"/>
      <c r="BG41" s="47"/>
      <c r="BH41" s="47"/>
      <c r="BI41" s="47"/>
      <c r="BJ41" s="47"/>
      <c r="BK41" s="47"/>
      <c r="BL41" s="48"/>
      <c r="BM41" s="47"/>
      <c r="BN41" s="47"/>
      <c r="BO41" s="47"/>
      <c r="BP41" s="47"/>
      <c r="BQ41" s="47"/>
      <c r="BR41" s="47"/>
      <c r="BS41" s="47"/>
      <c r="BT41" s="47"/>
      <c r="BU41" s="47"/>
      <c r="BV41" s="47"/>
      <c r="BW41" s="47"/>
      <c r="BX41" s="48"/>
      <c r="BY41" s="47"/>
      <c r="BZ41" s="47"/>
      <c r="CA41" s="47"/>
      <c r="CB41" s="47"/>
      <c r="CC41" s="47"/>
      <c r="CD41" s="47"/>
      <c r="CE41" s="47"/>
      <c r="CF41" s="47"/>
      <c r="CG41" s="47"/>
      <c r="CH41" s="47"/>
      <c r="CI41" s="47"/>
      <c r="CJ41" s="48"/>
      <c r="CK41" s="47"/>
      <c r="CL41" s="47"/>
      <c r="CM41" s="47"/>
      <c r="CN41" s="47"/>
      <c r="CO41" s="47"/>
      <c r="CP41" s="47"/>
      <c r="CQ41" s="47"/>
      <c r="CR41" s="47"/>
      <c r="CS41" s="47"/>
      <c r="CT41" s="47"/>
      <c r="CU41" s="47"/>
      <c r="CV41" s="48"/>
      <c r="CW41" s="47"/>
      <c r="CX41" s="47"/>
      <c r="CY41" s="47"/>
      <c r="CZ41" s="47"/>
      <c r="DA41" s="47"/>
      <c r="DB41" s="47"/>
      <c r="DC41" s="47"/>
      <c r="DD41" s="47"/>
      <c r="DE41" s="47"/>
      <c r="DF41" s="47"/>
      <c r="DG41" s="47"/>
      <c r="DH41" s="48"/>
      <c r="DI41" s="47"/>
      <c r="DJ41" s="47"/>
      <c r="DK41" s="47"/>
      <c r="DL41" s="47"/>
      <c r="DM41" s="47"/>
      <c r="DN41" s="47"/>
      <c r="DO41" s="47"/>
      <c r="DP41" s="47"/>
      <c r="DQ41" s="47"/>
      <c r="DR41" s="47"/>
      <c r="DS41" s="47"/>
      <c r="DT41" s="47"/>
      <c r="DU41" s="49"/>
      <c r="DV41" s="50"/>
      <c r="DW41" s="50"/>
      <c r="DX41" s="50"/>
      <c r="DY41" s="50"/>
      <c r="DZ41" s="50"/>
      <c r="EA41" s="50"/>
      <c r="EB41" s="50"/>
      <c r="EC41" s="50"/>
      <c r="ED41" s="51"/>
      <c r="EE41" s="51"/>
    </row>
    <row r="42" spans="1:135" hidden="1" outlineLevel="1">
      <c r="B42" s="5" t="s">
        <v>145</v>
      </c>
      <c r="D42" s="40"/>
      <c r="E42" s="47">
        <f t="shared" ref="E42:BP42" si="28">NETWORKDAYS(D34,E34,0)</f>
        <v>1</v>
      </c>
      <c r="F42" s="47">
        <f t="shared" si="28"/>
        <v>43</v>
      </c>
      <c r="G42" s="47">
        <f t="shared" si="28"/>
        <v>23</v>
      </c>
      <c r="H42" s="47">
        <f t="shared" si="28"/>
        <v>21</v>
      </c>
      <c r="I42" s="47">
        <f t="shared" si="28"/>
        <v>24</v>
      </c>
      <c r="J42" s="47">
        <f t="shared" si="28"/>
        <v>22</v>
      </c>
      <c r="K42" s="47">
        <f t="shared" si="28"/>
        <v>22</v>
      </c>
      <c r="L42" s="47">
        <f t="shared" si="28"/>
        <v>24</v>
      </c>
      <c r="M42" s="47">
        <f t="shared" si="28"/>
        <v>21</v>
      </c>
      <c r="N42" s="47">
        <f t="shared" si="28"/>
        <v>22</v>
      </c>
      <c r="O42" s="47">
        <f t="shared" si="28"/>
        <v>23</v>
      </c>
      <c r="P42" s="48">
        <f t="shared" si="28"/>
        <v>23</v>
      </c>
      <c r="Q42" s="47">
        <f t="shared" si="28"/>
        <v>21</v>
      </c>
      <c r="R42" s="47">
        <f t="shared" si="28"/>
        <v>24</v>
      </c>
      <c r="S42" s="47">
        <f t="shared" si="28"/>
        <v>22</v>
      </c>
      <c r="T42" s="47">
        <f t="shared" si="28"/>
        <v>22</v>
      </c>
      <c r="U42" s="47">
        <f t="shared" si="28"/>
        <v>24</v>
      </c>
      <c r="V42" s="47">
        <f t="shared" si="28"/>
        <v>21</v>
      </c>
      <c r="W42" s="47">
        <f t="shared" si="28"/>
        <v>23</v>
      </c>
      <c r="X42" s="47">
        <f t="shared" si="28"/>
        <v>23</v>
      </c>
      <c r="Y42" s="47">
        <f t="shared" si="28"/>
        <v>20</v>
      </c>
      <c r="Z42" s="47">
        <f t="shared" si="28"/>
        <v>22</v>
      </c>
      <c r="AA42" s="47">
        <f t="shared" si="28"/>
        <v>23</v>
      </c>
      <c r="AB42" s="48">
        <f t="shared" si="28"/>
        <v>22</v>
      </c>
      <c r="AC42" s="47">
        <f t="shared" si="28"/>
        <v>22</v>
      </c>
      <c r="AD42" s="47">
        <f t="shared" si="28"/>
        <v>24</v>
      </c>
      <c r="AE42" s="47">
        <f t="shared" si="28"/>
        <v>22</v>
      </c>
      <c r="AF42" s="47">
        <f t="shared" si="28"/>
        <v>23</v>
      </c>
      <c r="AG42" s="47">
        <f t="shared" si="28"/>
        <v>23</v>
      </c>
      <c r="AH42" s="47">
        <f t="shared" si="28"/>
        <v>21</v>
      </c>
      <c r="AI42" s="47">
        <f t="shared" si="28"/>
        <v>24</v>
      </c>
      <c r="AJ42" s="47">
        <f t="shared" si="28"/>
        <v>22</v>
      </c>
      <c r="AK42" s="47">
        <f t="shared" si="28"/>
        <v>20</v>
      </c>
      <c r="AL42" s="47">
        <f t="shared" si="28"/>
        <v>23</v>
      </c>
      <c r="AM42" s="47">
        <f t="shared" si="28"/>
        <v>23</v>
      </c>
      <c r="AN42" s="48">
        <f t="shared" si="28"/>
        <v>22</v>
      </c>
      <c r="AO42" s="47">
        <f t="shared" si="28"/>
        <v>23</v>
      </c>
      <c r="AP42" s="47">
        <f t="shared" si="28"/>
        <v>23</v>
      </c>
      <c r="AQ42" s="47">
        <f t="shared" si="28"/>
        <v>22</v>
      </c>
      <c r="AR42" s="47">
        <f t="shared" si="28"/>
        <v>23</v>
      </c>
      <c r="AS42" s="47">
        <f t="shared" si="28"/>
        <v>22</v>
      </c>
      <c r="AT42" s="47">
        <f t="shared" si="28"/>
        <v>22</v>
      </c>
      <c r="AU42" s="47">
        <f t="shared" si="28"/>
        <v>24</v>
      </c>
      <c r="AV42" s="47">
        <f t="shared" si="28"/>
        <v>22</v>
      </c>
      <c r="AW42" s="47">
        <f t="shared" si="28"/>
        <v>22</v>
      </c>
      <c r="AX42" s="47">
        <f t="shared" si="28"/>
        <v>24</v>
      </c>
      <c r="AY42" s="47">
        <f t="shared" si="28"/>
        <v>21</v>
      </c>
      <c r="AZ42" s="48">
        <f t="shared" si="28"/>
        <v>23</v>
      </c>
      <c r="BA42" s="47">
        <f t="shared" si="28"/>
        <v>23</v>
      </c>
      <c r="BB42" s="47">
        <f t="shared" si="28"/>
        <v>22</v>
      </c>
      <c r="BC42" s="47">
        <f t="shared" si="28"/>
        <v>24</v>
      </c>
      <c r="BD42" s="47">
        <f t="shared" si="28"/>
        <v>22</v>
      </c>
      <c r="BE42" s="47">
        <f t="shared" si="28"/>
        <v>22</v>
      </c>
      <c r="BF42" s="47">
        <f t="shared" si="28"/>
        <v>23</v>
      </c>
      <c r="BG42" s="47">
        <f t="shared" si="28"/>
        <v>22</v>
      </c>
      <c r="BH42" s="47">
        <f t="shared" si="28"/>
        <v>23</v>
      </c>
      <c r="BI42" s="47">
        <f t="shared" si="28"/>
        <v>21</v>
      </c>
      <c r="BJ42" s="47">
        <f t="shared" si="28"/>
        <v>23</v>
      </c>
      <c r="BK42" s="47">
        <f t="shared" si="28"/>
        <v>21</v>
      </c>
      <c r="BL42" s="48">
        <f t="shared" si="28"/>
        <v>24</v>
      </c>
      <c r="BM42" s="47">
        <f t="shared" si="28"/>
        <v>22</v>
      </c>
      <c r="BN42" s="47">
        <f t="shared" si="28"/>
        <v>22</v>
      </c>
      <c r="BO42" s="47">
        <f t="shared" si="28"/>
        <v>24</v>
      </c>
      <c r="BP42" s="47">
        <f t="shared" si="28"/>
        <v>21</v>
      </c>
      <c r="BQ42" s="47">
        <f t="shared" ref="BQ42:DT42" si="29">NETWORKDAYS(BP34,BQ34,0)</f>
        <v>23</v>
      </c>
      <c r="BR42" s="47">
        <f t="shared" si="29"/>
        <v>23</v>
      </c>
      <c r="BS42" s="47">
        <f t="shared" si="29"/>
        <v>22</v>
      </c>
      <c r="BT42" s="47">
        <f t="shared" si="29"/>
        <v>24</v>
      </c>
      <c r="BU42" s="47">
        <f t="shared" si="29"/>
        <v>21</v>
      </c>
      <c r="BV42" s="47">
        <f t="shared" si="29"/>
        <v>22</v>
      </c>
      <c r="BW42" s="47">
        <f t="shared" si="29"/>
        <v>22</v>
      </c>
      <c r="BX42" s="48">
        <f t="shared" si="29"/>
        <v>24</v>
      </c>
      <c r="BY42" s="47">
        <f t="shared" si="29"/>
        <v>21</v>
      </c>
      <c r="BZ42" s="47">
        <f t="shared" si="29"/>
        <v>23</v>
      </c>
      <c r="CA42" s="47">
        <f t="shared" si="29"/>
        <v>23</v>
      </c>
      <c r="CB42" s="47">
        <f t="shared" si="29"/>
        <v>21</v>
      </c>
      <c r="CC42" s="47">
        <f t="shared" si="29"/>
        <v>24</v>
      </c>
      <c r="CD42" s="47">
        <f t="shared" si="29"/>
        <v>22</v>
      </c>
      <c r="CE42" s="47">
        <f t="shared" si="29"/>
        <v>22</v>
      </c>
      <c r="CF42" s="47">
        <f t="shared" si="29"/>
        <v>24</v>
      </c>
      <c r="CG42" s="47">
        <f t="shared" si="29"/>
        <v>21</v>
      </c>
      <c r="CH42" s="47">
        <f t="shared" si="29"/>
        <v>22</v>
      </c>
      <c r="CI42" s="47">
        <f t="shared" si="29"/>
        <v>23</v>
      </c>
      <c r="CJ42" s="48">
        <f t="shared" si="29"/>
        <v>23</v>
      </c>
      <c r="CK42" s="47">
        <f t="shared" si="29"/>
        <v>21</v>
      </c>
      <c r="CL42" s="47">
        <f t="shared" si="29"/>
        <v>24</v>
      </c>
      <c r="CM42" s="47">
        <f t="shared" si="29"/>
        <v>22</v>
      </c>
      <c r="CN42" s="47">
        <f t="shared" si="29"/>
        <v>22</v>
      </c>
      <c r="CO42" s="47">
        <f t="shared" si="29"/>
        <v>24</v>
      </c>
      <c r="CP42" s="47">
        <f t="shared" si="29"/>
        <v>21</v>
      </c>
      <c r="CQ42" s="47">
        <f t="shared" si="29"/>
        <v>23</v>
      </c>
      <c r="CR42" s="47">
        <f t="shared" si="29"/>
        <v>23</v>
      </c>
      <c r="CS42" s="47">
        <f t="shared" si="29"/>
        <v>20</v>
      </c>
      <c r="CT42" s="47">
        <f t="shared" si="29"/>
        <v>23</v>
      </c>
      <c r="CU42" s="47">
        <f t="shared" si="29"/>
        <v>23</v>
      </c>
      <c r="CV42" s="48">
        <f t="shared" si="29"/>
        <v>22</v>
      </c>
      <c r="CW42" s="47">
        <f t="shared" si="29"/>
        <v>23</v>
      </c>
      <c r="CX42" s="47">
        <f t="shared" si="29"/>
        <v>23</v>
      </c>
      <c r="CY42" s="47">
        <f t="shared" si="29"/>
        <v>22</v>
      </c>
      <c r="CZ42" s="47">
        <f t="shared" si="29"/>
        <v>23</v>
      </c>
      <c r="DA42" s="47">
        <f t="shared" si="29"/>
        <v>22</v>
      </c>
      <c r="DB42" s="47">
        <f t="shared" si="29"/>
        <v>22</v>
      </c>
      <c r="DC42" s="47">
        <f t="shared" si="29"/>
        <v>24</v>
      </c>
      <c r="DD42" s="47">
        <f t="shared" si="29"/>
        <v>22</v>
      </c>
      <c r="DE42" s="47">
        <f t="shared" si="29"/>
        <v>21</v>
      </c>
      <c r="DF42" s="47">
        <f t="shared" si="29"/>
        <v>24</v>
      </c>
      <c r="DG42" s="47">
        <f t="shared" si="29"/>
        <v>22</v>
      </c>
      <c r="DH42" s="48">
        <f t="shared" si="29"/>
        <v>22</v>
      </c>
      <c r="DI42" s="47">
        <f t="shared" si="29"/>
        <v>23</v>
      </c>
      <c r="DJ42" s="47">
        <f t="shared" si="29"/>
        <v>22</v>
      </c>
      <c r="DK42" s="47">
        <f t="shared" si="29"/>
        <v>23</v>
      </c>
      <c r="DL42" s="47">
        <f t="shared" si="29"/>
        <v>23</v>
      </c>
      <c r="DM42" s="47">
        <f t="shared" si="29"/>
        <v>22</v>
      </c>
      <c r="DN42" s="47">
        <f t="shared" si="29"/>
        <v>23</v>
      </c>
      <c r="DO42" s="47">
        <f t="shared" si="29"/>
        <v>23</v>
      </c>
      <c r="DP42" s="47">
        <f t="shared" si="29"/>
        <v>22</v>
      </c>
      <c r="DQ42" s="47">
        <f t="shared" si="29"/>
        <v>21</v>
      </c>
      <c r="DR42" s="47">
        <f t="shared" si="29"/>
        <v>24</v>
      </c>
      <c r="DS42" s="47">
        <f t="shared" si="29"/>
        <v>21</v>
      </c>
      <c r="DT42" s="47">
        <f t="shared" si="29"/>
        <v>23</v>
      </c>
      <c r="DU42" s="49">
        <f>SUMIF($E$33:$DT$33,DU$33,$E42:$DT42)</f>
        <v>269</v>
      </c>
      <c r="DV42" s="50">
        <f t="shared" si="24"/>
        <v>267</v>
      </c>
      <c r="DW42" s="50">
        <f t="shared" si="24"/>
        <v>269</v>
      </c>
      <c r="DX42" s="50">
        <f t="shared" si="24"/>
        <v>271</v>
      </c>
      <c r="DY42" s="50">
        <f t="shared" si="24"/>
        <v>270</v>
      </c>
      <c r="DZ42" s="50">
        <f t="shared" si="24"/>
        <v>270</v>
      </c>
      <c r="EA42" s="50">
        <f t="shared" si="24"/>
        <v>269</v>
      </c>
      <c r="EB42" s="50">
        <f t="shared" si="24"/>
        <v>268</v>
      </c>
      <c r="EC42" s="50">
        <f t="shared" si="24"/>
        <v>270</v>
      </c>
      <c r="ED42" s="51">
        <f t="shared" si="24"/>
        <v>270</v>
      </c>
      <c r="EE42" s="51">
        <f t="shared" ref="EE42:EE46" si="30">SUM(DU42:ED42)</f>
        <v>2693</v>
      </c>
    </row>
    <row r="43" spans="1:135" hidden="1" outlineLevel="1">
      <c r="B43" s="5" t="s">
        <v>146</v>
      </c>
      <c r="D43" s="40"/>
      <c r="E43" s="47">
        <v>-1</v>
      </c>
      <c r="F43" s="47"/>
      <c r="G43" s="47">
        <v>-1</v>
      </c>
      <c r="H43" s="47"/>
      <c r="I43" s="47"/>
      <c r="J43" s="47">
        <v>-1</v>
      </c>
      <c r="K43" s="47">
        <v>-1</v>
      </c>
      <c r="L43" s="47"/>
      <c r="M43" s="47"/>
      <c r="N43" s="47"/>
      <c r="O43" s="47">
        <v>-1</v>
      </c>
      <c r="P43" s="48"/>
      <c r="Q43" s="47">
        <v>-1</v>
      </c>
      <c r="R43" s="47"/>
      <c r="S43" s="47">
        <v>-1</v>
      </c>
      <c r="T43" s="47"/>
      <c r="U43" s="47"/>
      <c r="V43" s="47">
        <v>-1</v>
      </c>
      <c r="W43" s="47">
        <v>-1</v>
      </c>
      <c r="X43" s="47"/>
      <c r="Y43" s="47"/>
      <c r="Z43" s="47"/>
      <c r="AA43" s="47">
        <v>-1</v>
      </c>
      <c r="AB43" s="48"/>
      <c r="AC43" s="47">
        <v>-1</v>
      </c>
      <c r="AD43" s="47"/>
      <c r="AE43" s="47">
        <v>-1</v>
      </c>
      <c r="AF43" s="47"/>
      <c r="AG43" s="47"/>
      <c r="AH43" s="47">
        <v>-1</v>
      </c>
      <c r="AI43" s="47">
        <v>-1</v>
      </c>
      <c r="AJ43" s="47"/>
      <c r="AK43" s="47"/>
      <c r="AL43" s="47"/>
      <c r="AM43" s="47">
        <v>-1</v>
      </c>
      <c r="AN43" s="48"/>
      <c r="AO43" s="47">
        <v>-1</v>
      </c>
      <c r="AP43" s="47"/>
      <c r="AQ43" s="47">
        <v>-1</v>
      </c>
      <c r="AR43" s="47"/>
      <c r="AS43" s="47"/>
      <c r="AT43" s="47">
        <v>-1</v>
      </c>
      <c r="AU43" s="47">
        <v>-1</v>
      </c>
      <c r="AV43" s="47"/>
      <c r="AW43" s="47"/>
      <c r="AX43" s="47"/>
      <c r="AY43" s="47">
        <v>-1</v>
      </c>
      <c r="AZ43" s="48"/>
      <c r="BA43" s="47">
        <v>-1</v>
      </c>
      <c r="BB43" s="47"/>
      <c r="BC43" s="47">
        <v>-1</v>
      </c>
      <c r="BD43" s="47"/>
      <c r="BE43" s="47"/>
      <c r="BF43" s="47">
        <v>-1</v>
      </c>
      <c r="BG43" s="47">
        <v>-1</v>
      </c>
      <c r="BH43" s="47"/>
      <c r="BI43" s="47"/>
      <c r="BJ43" s="47"/>
      <c r="BK43" s="47">
        <v>-1</v>
      </c>
      <c r="BL43" s="48"/>
      <c r="BM43" s="47">
        <v>-1</v>
      </c>
      <c r="BN43" s="47"/>
      <c r="BO43" s="47">
        <v>-1</v>
      </c>
      <c r="BP43" s="47"/>
      <c r="BQ43" s="47"/>
      <c r="BR43" s="47">
        <v>-1</v>
      </c>
      <c r="BS43" s="47">
        <v>-1</v>
      </c>
      <c r="BT43" s="47"/>
      <c r="BU43" s="47"/>
      <c r="BV43" s="47"/>
      <c r="BW43" s="47">
        <v>-1</v>
      </c>
      <c r="BX43" s="48"/>
      <c r="BY43" s="47">
        <v>-1</v>
      </c>
      <c r="BZ43" s="47"/>
      <c r="CA43" s="47">
        <v>-1</v>
      </c>
      <c r="CB43" s="47"/>
      <c r="CC43" s="47"/>
      <c r="CD43" s="47">
        <v>-1</v>
      </c>
      <c r="CE43" s="47">
        <v>-1</v>
      </c>
      <c r="CF43" s="47"/>
      <c r="CG43" s="47"/>
      <c r="CH43" s="47"/>
      <c r="CI43" s="47">
        <v>-1</v>
      </c>
      <c r="CJ43" s="48"/>
      <c r="CK43" s="47">
        <v>-1</v>
      </c>
      <c r="CL43" s="47"/>
      <c r="CM43" s="47">
        <v>-1</v>
      </c>
      <c r="CN43" s="47"/>
      <c r="CO43" s="47"/>
      <c r="CP43" s="47">
        <v>-1</v>
      </c>
      <c r="CQ43" s="47">
        <v>-1</v>
      </c>
      <c r="CR43" s="47"/>
      <c r="CS43" s="47"/>
      <c r="CT43" s="47"/>
      <c r="CU43" s="47">
        <v>-1</v>
      </c>
      <c r="CV43" s="48"/>
      <c r="CW43" s="47">
        <v>-1</v>
      </c>
      <c r="CX43" s="47"/>
      <c r="CY43" s="47">
        <v>-1</v>
      </c>
      <c r="CZ43" s="47"/>
      <c r="DA43" s="47"/>
      <c r="DB43" s="47">
        <v>-1</v>
      </c>
      <c r="DC43" s="47">
        <v>-1</v>
      </c>
      <c r="DD43" s="47"/>
      <c r="DE43" s="47"/>
      <c r="DF43" s="47"/>
      <c r="DG43" s="47">
        <v>-1</v>
      </c>
      <c r="DH43" s="48"/>
      <c r="DI43" s="47">
        <v>-1</v>
      </c>
      <c r="DJ43" s="47"/>
      <c r="DK43" s="47">
        <v>-1</v>
      </c>
      <c r="DL43" s="47"/>
      <c r="DM43" s="47"/>
      <c r="DN43" s="47">
        <v>-1</v>
      </c>
      <c r="DO43" s="47">
        <v>-1</v>
      </c>
      <c r="DP43" s="47"/>
      <c r="DQ43" s="47"/>
      <c r="DR43" s="47"/>
      <c r="DS43" s="47">
        <v>-1</v>
      </c>
      <c r="DT43" s="47"/>
      <c r="DU43" s="49">
        <f>SUMIF($E$33:$DT$33,DU$33,$E43:$DT43)</f>
        <v>-5</v>
      </c>
      <c r="DV43" s="50">
        <f t="shared" si="24"/>
        <v>-5</v>
      </c>
      <c r="DW43" s="50">
        <f t="shared" si="24"/>
        <v>-5</v>
      </c>
      <c r="DX43" s="50">
        <f t="shared" si="24"/>
        <v>-5</v>
      </c>
      <c r="DY43" s="50">
        <f t="shared" si="24"/>
        <v>-5</v>
      </c>
      <c r="DZ43" s="50">
        <f t="shared" si="24"/>
        <v>-5</v>
      </c>
      <c r="EA43" s="50">
        <f t="shared" si="24"/>
        <v>-5</v>
      </c>
      <c r="EB43" s="50">
        <f t="shared" si="24"/>
        <v>-5</v>
      </c>
      <c r="EC43" s="50">
        <f t="shared" si="24"/>
        <v>-5</v>
      </c>
      <c r="ED43" s="51">
        <f t="shared" si="24"/>
        <v>-5</v>
      </c>
      <c r="EE43" s="51">
        <f t="shared" si="30"/>
        <v>-50</v>
      </c>
    </row>
    <row r="44" spans="1:135" hidden="1" outlineLevel="1">
      <c r="B44" s="5" t="s">
        <v>147</v>
      </c>
      <c r="D44" s="40" t="s">
        <v>141</v>
      </c>
      <c r="E44" s="47">
        <f t="shared" ref="E44:BP44" si="31">IF(AND($D$44="Y",OR(E$31=1,E$31=2,E$31=3)),(E42+E43+E45)*-1,0)</f>
        <v>0</v>
      </c>
      <c r="F44" s="47">
        <f t="shared" si="31"/>
        <v>0</v>
      </c>
      <c r="G44" s="47">
        <f t="shared" si="31"/>
        <v>0</v>
      </c>
      <c r="H44" s="47">
        <f t="shared" si="31"/>
        <v>0</v>
      </c>
      <c r="I44" s="47">
        <f t="shared" si="31"/>
        <v>0</v>
      </c>
      <c r="J44" s="47">
        <f t="shared" si="31"/>
        <v>0</v>
      </c>
      <c r="K44" s="47">
        <f t="shared" si="31"/>
        <v>0</v>
      </c>
      <c r="L44" s="47">
        <f t="shared" si="31"/>
        <v>0</v>
      </c>
      <c r="M44" s="47">
        <f t="shared" si="31"/>
        <v>0</v>
      </c>
      <c r="N44" s="47">
        <f t="shared" si="31"/>
        <v>0</v>
      </c>
      <c r="O44" s="47">
        <f t="shared" si="31"/>
        <v>0</v>
      </c>
      <c r="P44" s="48">
        <f t="shared" si="31"/>
        <v>0</v>
      </c>
      <c r="Q44" s="47">
        <f t="shared" si="31"/>
        <v>0</v>
      </c>
      <c r="R44" s="47">
        <f t="shared" si="31"/>
        <v>0</v>
      </c>
      <c r="S44" s="47">
        <f t="shared" si="31"/>
        <v>0</v>
      </c>
      <c r="T44" s="47">
        <f t="shared" si="31"/>
        <v>0</v>
      </c>
      <c r="U44" s="47">
        <f t="shared" si="31"/>
        <v>0</v>
      </c>
      <c r="V44" s="47">
        <f t="shared" si="31"/>
        <v>0</v>
      </c>
      <c r="W44" s="47">
        <f t="shared" si="31"/>
        <v>0</v>
      </c>
      <c r="X44" s="47">
        <f t="shared" si="31"/>
        <v>0</v>
      </c>
      <c r="Y44" s="47">
        <f t="shared" si="31"/>
        <v>0</v>
      </c>
      <c r="Z44" s="47">
        <f t="shared" si="31"/>
        <v>0</v>
      </c>
      <c r="AA44" s="47">
        <f t="shared" si="31"/>
        <v>0</v>
      </c>
      <c r="AB44" s="48">
        <f t="shared" si="31"/>
        <v>0</v>
      </c>
      <c r="AC44" s="47">
        <f t="shared" si="31"/>
        <v>0</v>
      </c>
      <c r="AD44" s="47">
        <f t="shared" si="31"/>
        <v>0</v>
      </c>
      <c r="AE44" s="47">
        <f t="shared" si="31"/>
        <v>0</v>
      </c>
      <c r="AF44" s="47">
        <f t="shared" si="31"/>
        <v>0</v>
      </c>
      <c r="AG44" s="47">
        <f t="shared" si="31"/>
        <v>0</v>
      </c>
      <c r="AH44" s="47">
        <f t="shared" si="31"/>
        <v>0</v>
      </c>
      <c r="AI44" s="47">
        <f t="shared" si="31"/>
        <v>0</v>
      </c>
      <c r="AJ44" s="47">
        <f t="shared" si="31"/>
        <v>0</v>
      </c>
      <c r="AK44" s="47">
        <f t="shared" si="31"/>
        <v>0</v>
      </c>
      <c r="AL44" s="47">
        <f t="shared" si="31"/>
        <v>0</v>
      </c>
      <c r="AM44" s="47">
        <f t="shared" si="31"/>
        <v>0</v>
      </c>
      <c r="AN44" s="48">
        <f t="shared" si="31"/>
        <v>0</v>
      </c>
      <c r="AO44" s="47">
        <f t="shared" si="31"/>
        <v>0</v>
      </c>
      <c r="AP44" s="47">
        <f t="shared" si="31"/>
        <v>0</v>
      </c>
      <c r="AQ44" s="47">
        <f t="shared" si="31"/>
        <v>0</v>
      </c>
      <c r="AR44" s="47">
        <f t="shared" si="31"/>
        <v>0</v>
      </c>
      <c r="AS44" s="47">
        <f t="shared" si="31"/>
        <v>0</v>
      </c>
      <c r="AT44" s="47">
        <f t="shared" si="31"/>
        <v>0</v>
      </c>
      <c r="AU44" s="47">
        <f t="shared" si="31"/>
        <v>0</v>
      </c>
      <c r="AV44" s="47">
        <f t="shared" si="31"/>
        <v>0</v>
      </c>
      <c r="AW44" s="47">
        <f t="shared" si="31"/>
        <v>0</v>
      </c>
      <c r="AX44" s="47">
        <f t="shared" si="31"/>
        <v>0</v>
      </c>
      <c r="AY44" s="47">
        <f t="shared" si="31"/>
        <v>0</v>
      </c>
      <c r="AZ44" s="48">
        <f t="shared" si="31"/>
        <v>0</v>
      </c>
      <c r="BA44" s="47">
        <f t="shared" si="31"/>
        <v>0</v>
      </c>
      <c r="BB44" s="47">
        <f t="shared" si="31"/>
        <v>0</v>
      </c>
      <c r="BC44" s="47">
        <f t="shared" si="31"/>
        <v>0</v>
      </c>
      <c r="BD44" s="47">
        <f t="shared" si="31"/>
        <v>0</v>
      </c>
      <c r="BE44" s="47">
        <f t="shared" si="31"/>
        <v>0</v>
      </c>
      <c r="BF44" s="47">
        <f t="shared" si="31"/>
        <v>0</v>
      </c>
      <c r="BG44" s="47">
        <f t="shared" si="31"/>
        <v>0</v>
      </c>
      <c r="BH44" s="47">
        <f t="shared" si="31"/>
        <v>0</v>
      </c>
      <c r="BI44" s="47">
        <f t="shared" si="31"/>
        <v>0</v>
      </c>
      <c r="BJ44" s="47">
        <f t="shared" si="31"/>
        <v>0</v>
      </c>
      <c r="BK44" s="47">
        <f t="shared" si="31"/>
        <v>0</v>
      </c>
      <c r="BL44" s="48">
        <f t="shared" si="31"/>
        <v>0</v>
      </c>
      <c r="BM44" s="47">
        <f t="shared" si="31"/>
        <v>0</v>
      </c>
      <c r="BN44" s="47">
        <f t="shared" si="31"/>
        <v>0</v>
      </c>
      <c r="BO44" s="47">
        <f t="shared" si="31"/>
        <v>0</v>
      </c>
      <c r="BP44" s="47">
        <f t="shared" si="31"/>
        <v>0</v>
      </c>
      <c r="BQ44" s="47">
        <f t="shared" ref="BQ44:DT44" si="32">IF(AND($D$44="Y",OR(BQ$31=1,BQ$31=2,BQ$31=3)),(BQ42+BQ43+BQ45)*-1,0)</f>
        <v>0</v>
      </c>
      <c r="BR44" s="47">
        <f t="shared" si="32"/>
        <v>0</v>
      </c>
      <c r="BS44" s="47">
        <f t="shared" si="32"/>
        <v>0</v>
      </c>
      <c r="BT44" s="47">
        <f t="shared" si="32"/>
        <v>0</v>
      </c>
      <c r="BU44" s="47">
        <f t="shared" si="32"/>
        <v>0</v>
      </c>
      <c r="BV44" s="47">
        <f t="shared" si="32"/>
        <v>0</v>
      </c>
      <c r="BW44" s="47">
        <f t="shared" si="32"/>
        <v>0</v>
      </c>
      <c r="BX44" s="48">
        <f t="shared" si="32"/>
        <v>0</v>
      </c>
      <c r="BY44" s="47">
        <f t="shared" si="32"/>
        <v>0</v>
      </c>
      <c r="BZ44" s="47">
        <f t="shared" si="32"/>
        <v>0</v>
      </c>
      <c r="CA44" s="47">
        <f t="shared" si="32"/>
        <v>0</v>
      </c>
      <c r="CB44" s="47">
        <f t="shared" si="32"/>
        <v>0</v>
      </c>
      <c r="CC44" s="47">
        <f t="shared" si="32"/>
        <v>0</v>
      </c>
      <c r="CD44" s="47">
        <f t="shared" si="32"/>
        <v>0</v>
      </c>
      <c r="CE44" s="47">
        <f t="shared" si="32"/>
        <v>0</v>
      </c>
      <c r="CF44" s="47">
        <f t="shared" si="32"/>
        <v>0</v>
      </c>
      <c r="CG44" s="47">
        <f t="shared" si="32"/>
        <v>0</v>
      </c>
      <c r="CH44" s="47">
        <f t="shared" si="32"/>
        <v>0</v>
      </c>
      <c r="CI44" s="47">
        <f t="shared" si="32"/>
        <v>0</v>
      </c>
      <c r="CJ44" s="48">
        <f t="shared" si="32"/>
        <v>0</v>
      </c>
      <c r="CK44" s="47">
        <f t="shared" si="32"/>
        <v>0</v>
      </c>
      <c r="CL44" s="47">
        <f t="shared" si="32"/>
        <v>0</v>
      </c>
      <c r="CM44" s="47">
        <f t="shared" si="32"/>
        <v>0</v>
      </c>
      <c r="CN44" s="47">
        <f t="shared" si="32"/>
        <v>0</v>
      </c>
      <c r="CO44" s="47">
        <f t="shared" si="32"/>
        <v>0</v>
      </c>
      <c r="CP44" s="47">
        <f t="shared" si="32"/>
        <v>0</v>
      </c>
      <c r="CQ44" s="47">
        <f t="shared" si="32"/>
        <v>0</v>
      </c>
      <c r="CR44" s="47">
        <f t="shared" si="32"/>
        <v>0</v>
      </c>
      <c r="CS44" s="47">
        <f t="shared" si="32"/>
        <v>0</v>
      </c>
      <c r="CT44" s="47">
        <f t="shared" si="32"/>
        <v>0</v>
      </c>
      <c r="CU44" s="47">
        <f t="shared" si="32"/>
        <v>0</v>
      </c>
      <c r="CV44" s="48">
        <f t="shared" si="32"/>
        <v>0</v>
      </c>
      <c r="CW44" s="47">
        <f t="shared" si="32"/>
        <v>0</v>
      </c>
      <c r="CX44" s="47">
        <f t="shared" si="32"/>
        <v>0</v>
      </c>
      <c r="CY44" s="47">
        <f t="shared" si="32"/>
        <v>0</v>
      </c>
      <c r="CZ44" s="47">
        <f t="shared" si="32"/>
        <v>0</v>
      </c>
      <c r="DA44" s="47">
        <f t="shared" si="32"/>
        <v>0</v>
      </c>
      <c r="DB44" s="47">
        <f t="shared" si="32"/>
        <v>0</v>
      </c>
      <c r="DC44" s="47">
        <f t="shared" si="32"/>
        <v>0</v>
      </c>
      <c r="DD44" s="47">
        <f t="shared" si="32"/>
        <v>0</v>
      </c>
      <c r="DE44" s="47">
        <f t="shared" si="32"/>
        <v>0</v>
      </c>
      <c r="DF44" s="47">
        <f t="shared" si="32"/>
        <v>0</v>
      </c>
      <c r="DG44" s="47">
        <f t="shared" si="32"/>
        <v>0</v>
      </c>
      <c r="DH44" s="48">
        <f t="shared" si="32"/>
        <v>0</v>
      </c>
      <c r="DI44" s="47">
        <f t="shared" si="32"/>
        <v>0</v>
      </c>
      <c r="DJ44" s="47">
        <f t="shared" si="32"/>
        <v>0</v>
      </c>
      <c r="DK44" s="47">
        <f t="shared" si="32"/>
        <v>0</v>
      </c>
      <c r="DL44" s="47">
        <f t="shared" si="32"/>
        <v>0</v>
      </c>
      <c r="DM44" s="47">
        <f t="shared" si="32"/>
        <v>0</v>
      </c>
      <c r="DN44" s="47">
        <f t="shared" si="32"/>
        <v>0</v>
      </c>
      <c r="DO44" s="47">
        <f t="shared" si="32"/>
        <v>0</v>
      </c>
      <c r="DP44" s="47">
        <f t="shared" si="32"/>
        <v>0</v>
      </c>
      <c r="DQ44" s="47">
        <f t="shared" si="32"/>
        <v>0</v>
      </c>
      <c r="DR44" s="47">
        <f t="shared" si="32"/>
        <v>0</v>
      </c>
      <c r="DS44" s="47">
        <f t="shared" si="32"/>
        <v>0</v>
      </c>
      <c r="DT44" s="47">
        <f t="shared" si="32"/>
        <v>0</v>
      </c>
      <c r="DU44" s="49">
        <f>SUMIF($E$33:$DT$33,DU$33,$E44:$DT44)</f>
        <v>0</v>
      </c>
      <c r="DV44" s="50">
        <f t="shared" si="24"/>
        <v>0</v>
      </c>
      <c r="DW44" s="50">
        <f t="shared" si="24"/>
        <v>0</v>
      </c>
      <c r="DX44" s="50">
        <f t="shared" si="24"/>
        <v>0</v>
      </c>
      <c r="DY44" s="50">
        <f t="shared" si="24"/>
        <v>0</v>
      </c>
      <c r="DZ44" s="50">
        <f t="shared" si="24"/>
        <v>0</v>
      </c>
      <c r="EA44" s="50">
        <f t="shared" si="24"/>
        <v>0</v>
      </c>
      <c r="EB44" s="50">
        <f t="shared" si="24"/>
        <v>0</v>
      </c>
      <c r="EC44" s="50">
        <f t="shared" si="24"/>
        <v>0</v>
      </c>
      <c r="ED44" s="51">
        <f t="shared" si="24"/>
        <v>0</v>
      </c>
      <c r="EE44" s="51">
        <f t="shared" si="30"/>
        <v>0</v>
      </c>
    </row>
    <row r="45" spans="1:135" hidden="1" outlineLevel="1">
      <c r="B45" s="10" t="s">
        <v>148</v>
      </c>
      <c r="C45" s="11"/>
      <c r="D45" s="53"/>
      <c r="E45" s="54">
        <f t="shared" ref="E45:BP45" si="33">INDEX($E$15:$N$15,MATCH(E$33,$E$12:$N$12,0))*(NETWORKDAYS(D34,E34,0)+E43)</f>
        <v>0</v>
      </c>
      <c r="F45" s="54">
        <f t="shared" si="33"/>
        <v>-15.049999999999999</v>
      </c>
      <c r="G45" s="54">
        <f t="shared" si="33"/>
        <v>-7.6999999999999993</v>
      </c>
      <c r="H45" s="54">
        <f t="shared" si="33"/>
        <v>-7.35</v>
      </c>
      <c r="I45" s="54">
        <f t="shared" si="33"/>
        <v>-8.3999999999999986</v>
      </c>
      <c r="J45" s="54">
        <f t="shared" si="33"/>
        <v>-7.35</v>
      </c>
      <c r="K45" s="54">
        <f t="shared" si="33"/>
        <v>-7.35</v>
      </c>
      <c r="L45" s="54">
        <f t="shared" si="33"/>
        <v>-8.3999999999999986</v>
      </c>
      <c r="M45" s="54">
        <f t="shared" si="33"/>
        <v>-7.35</v>
      </c>
      <c r="N45" s="54">
        <f t="shared" si="33"/>
        <v>-7.6999999999999993</v>
      </c>
      <c r="O45" s="54">
        <f t="shared" si="33"/>
        <v>-7.6999999999999993</v>
      </c>
      <c r="P45" s="55">
        <f t="shared" si="33"/>
        <v>-8.0499999999999989</v>
      </c>
      <c r="Q45" s="54">
        <f t="shared" si="33"/>
        <v>0</v>
      </c>
      <c r="R45" s="54">
        <f t="shared" si="33"/>
        <v>0</v>
      </c>
      <c r="S45" s="54">
        <f t="shared" si="33"/>
        <v>0</v>
      </c>
      <c r="T45" s="54">
        <f t="shared" si="33"/>
        <v>0</v>
      </c>
      <c r="U45" s="54">
        <f t="shared" si="33"/>
        <v>0</v>
      </c>
      <c r="V45" s="54">
        <f t="shared" si="33"/>
        <v>0</v>
      </c>
      <c r="W45" s="54">
        <f t="shared" si="33"/>
        <v>0</v>
      </c>
      <c r="X45" s="54">
        <f t="shared" si="33"/>
        <v>0</v>
      </c>
      <c r="Y45" s="54">
        <f t="shared" si="33"/>
        <v>0</v>
      </c>
      <c r="Z45" s="54">
        <f t="shared" si="33"/>
        <v>0</v>
      </c>
      <c r="AA45" s="54">
        <f t="shared" si="33"/>
        <v>0</v>
      </c>
      <c r="AB45" s="55">
        <f t="shared" si="33"/>
        <v>0</v>
      </c>
      <c r="AC45" s="54">
        <f t="shared" si="33"/>
        <v>0</v>
      </c>
      <c r="AD45" s="54">
        <f t="shared" si="33"/>
        <v>0</v>
      </c>
      <c r="AE45" s="54">
        <f t="shared" si="33"/>
        <v>0</v>
      </c>
      <c r="AF45" s="54">
        <f t="shared" si="33"/>
        <v>0</v>
      </c>
      <c r="AG45" s="54">
        <f t="shared" si="33"/>
        <v>0</v>
      </c>
      <c r="AH45" s="54">
        <f t="shared" si="33"/>
        <v>0</v>
      </c>
      <c r="AI45" s="54">
        <f t="shared" si="33"/>
        <v>0</v>
      </c>
      <c r="AJ45" s="54">
        <f t="shared" si="33"/>
        <v>0</v>
      </c>
      <c r="AK45" s="54">
        <f t="shared" si="33"/>
        <v>0</v>
      </c>
      <c r="AL45" s="54">
        <f t="shared" si="33"/>
        <v>0</v>
      </c>
      <c r="AM45" s="54">
        <f t="shared" si="33"/>
        <v>0</v>
      </c>
      <c r="AN45" s="55">
        <f t="shared" si="33"/>
        <v>0</v>
      </c>
      <c r="AO45" s="54">
        <f t="shared" si="33"/>
        <v>0</v>
      </c>
      <c r="AP45" s="54">
        <f t="shared" si="33"/>
        <v>0</v>
      </c>
      <c r="AQ45" s="54">
        <f t="shared" si="33"/>
        <v>0</v>
      </c>
      <c r="AR45" s="54">
        <f t="shared" si="33"/>
        <v>0</v>
      </c>
      <c r="AS45" s="54">
        <f t="shared" si="33"/>
        <v>0</v>
      </c>
      <c r="AT45" s="54">
        <f t="shared" si="33"/>
        <v>0</v>
      </c>
      <c r="AU45" s="54">
        <f t="shared" si="33"/>
        <v>0</v>
      </c>
      <c r="AV45" s="54">
        <f t="shared" si="33"/>
        <v>0</v>
      </c>
      <c r="AW45" s="54">
        <f t="shared" si="33"/>
        <v>0</v>
      </c>
      <c r="AX45" s="54">
        <f t="shared" si="33"/>
        <v>0</v>
      </c>
      <c r="AY45" s="54">
        <f t="shared" si="33"/>
        <v>0</v>
      </c>
      <c r="AZ45" s="55">
        <f t="shared" si="33"/>
        <v>0</v>
      </c>
      <c r="BA45" s="54">
        <f t="shared" si="33"/>
        <v>0</v>
      </c>
      <c r="BB45" s="54">
        <f t="shared" si="33"/>
        <v>0</v>
      </c>
      <c r="BC45" s="54">
        <f t="shared" si="33"/>
        <v>0</v>
      </c>
      <c r="BD45" s="54">
        <f t="shared" si="33"/>
        <v>0</v>
      </c>
      <c r="BE45" s="54">
        <f t="shared" si="33"/>
        <v>0</v>
      </c>
      <c r="BF45" s="54">
        <f t="shared" si="33"/>
        <v>0</v>
      </c>
      <c r="BG45" s="54">
        <f t="shared" si="33"/>
        <v>0</v>
      </c>
      <c r="BH45" s="54">
        <f t="shared" si="33"/>
        <v>0</v>
      </c>
      <c r="BI45" s="54">
        <f t="shared" si="33"/>
        <v>0</v>
      </c>
      <c r="BJ45" s="54">
        <f t="shared" si="33"/>
        <v>0</v>
      </c>
      <c r="BK45" s="54">
        <f t="shared" si="33"/>
        <v>0</v>
      </c>
      <c r="BL45" s="55">
        <f t="shared" si="33"/>
        <v>0</v>
      </c>
      <c r="BM45" s="54">
        <f t="shared" si="33"/>
        <v>0</v>
      </c>
      <c r="BN45" s="54">
        <f t="shared" si="33"/>
        <v>0</v>
      </c>
      <c r="BO45" s="54">
        <f t="shared" si="33"/>
        <v>0</v>
      </c>
      <c r="BP45" s="54">
        <f t="shared" si="33"/>
        <v>0</v>
      </c>
      <c r="BQ45" s="54">
        <f t="shared" ref="BQ45:DT45" si="34">INDEX($E$15:$N$15,MATCH(BQ$33,$E$12:$N$12,0))*(NETWORKDAYS(BP34,BQ34,0)+BQ43)</f>
        <v>0</v>
      </c>
      <c r="BR45" s="54">
        <f t="shared" si="34"/>
        <v>0</v>
      </c>
      <c r="BS45" s="54">
        <f t="shared" si="34"/>
        <v>0</v>
      </c>
      <c r="BT45" s="54">
        <f t="shared" si="34"/>
        <v>0</v>
      </c>
      <c r="BU45" s="54">
        <f t="shared" si="34"/>
        <v>0</v>
      </c>
      <c r="BV45" s="54">
        <f t="shared" si="34"/>
        <v>0</v>
      </c>
      <c r="BW45" s="54">
        <f t="shared" si="34"/>
        <v>0</v>
      </c>
      <c r="BX45" s="55">
        <f t="shared" si="34"/>
        <v>0</v>
      </c>
      <c r="BY45" s="54">
        <f t="shared" si="34"/>
        <v>0</v>
      </c>
      <c r="BZ45" s="54">
        <f t="shared" si="34"/>
        <v>0</v>
      </c>
      <c r="CA45" s="54">
        <f t="shared" si="34"/>
        <v>0</v>
      </c>
      <c r="CB45" s="54">
        <f t="shared" si="34"/>
        <v>0</v>
      </c>
      <c r="CC45" s="54">
        <f t="shared" si="34"/>
        <v>0</v>
      </c>
      <c r="CD45" s="54">
        <f t="shared" si="34"/>
        <v>0</v>
      </c>
      <c r="CE45" s="54">
        <f t="shared" si="34"/>
        <v>0</v>
      </c>
      <c r="CF45" s="54">
        <f t="shared" si="34"/>
        <v>0</v>
      </c>
      <c r="CG45" s="54">
        <f t="shared" si="34"/>
        <v>0</v>
      </c>
      <c r="CH45" s="54">
        <f t="shared" si="34"/>
        <v>0</v>
      </c>
      <c r="CI45" s="54">
        <f t="shared" si="34"/>
        <v>0</v>
      </c>
      <c r="CJ45" s="55">
        <f t="shared" si="34"/>
        <v>0</v>
      </c>
      <c r="CK45" s="54">
        <f t="shared" si="34"/>
        <v>0</v>
      </c>
      <c r="CL45" s="54">
        <f t="shared" si="34"/>
        <v>0</v>
      </c>
      <c r="CM45" s="54">
        <f t="shared" si="34"/>
        <v>0</v>
      </c>
      <c r="CN45" s="54">
        <f t="shared" si="34"/>
        <v>0</v>
      </c>
      <c r="CO45" s="54">
        <f t="shared" si="34"/>
        <v>0</v>
      </c>
      <c r="CP45" s="54">
        <f t="shared" si="34"/>
        <v>0</v>
      </c>
      <c r="CQ45" s="54">
        <f t="shared" si="34"/>
        <v>0</v>
      </c>
      <c r="CR45" s="54">
        <f t="shared" si="34"/>
        <v>0</v>
      </c>
      <c r="CS45" s="54">
        <f t="shared" si="34"/>
        <v>0</v>
      </c>
      <c r="CT45" s="54">
        <f t="shared" si="34"/>
        <v>0</v>
      </c>
      <c r="CU45" s="54">
        <f t="shared" si="34"/>
        <v>0</v>
      </c>
      <c r="CV45" s="55">
        <f t="shared" si="34"/>
        <v>0</v>
      </c>
      <c r="CW45" s="54">
        <f t="shared" si="34"/>
        <v>0</v>
      </c>
      <c r="CX45" s="54">
        <f t="shared" si="34"/>
        <v>0</v>
      </c>
      <c r="CY45" s="54">
        <f t="shared" si="34"/>
        <v>0</v>
      </c>
      <c r="CZ45" s="54">
        <f t="shared" si="34"/>
        <v>0</v>
      </c>
      <c r="DA45" s="54">
        <f t="shared" si="34"/>
        <v>0</v>
      </c>
      <c r="DB45" s="54">
        <f t="shared" si="34"/>
        <v>0</v>
      </c>
      <c r="DC45" s="54">
        <f t="shared" si="34"/>
        <v>0</v>
      </c>
      <c r="DD45" s="54">
        <f t="shared" si="34"/>
        <v>0</v>
      </c>
      <c r="DE45" s="54">
        <f t="shared" si="34"/>
        <v>0</v>
      </c>
      <c r="DF45" s="54">
        <f t="shared" si="34"/>
        <v>0</v>
      </c>
      <c r="DG45" s="54">
        <f t="shared" si="34"/>
        <v>0</v>
      </c>
      <c r="DH45" s="55">
        <f t="shared" si="34"/>
        <v>0</v>
      </c>
      <c r="DI45" s="54">
        <f t="shared" si="34"/>
        <v>0</v>
      </c>
      <c r="DJ45" s="54">
        <f t="shared" si="34"/>
        <v>0</v>
      </c>
      <c r="DK45" s="54">
        <f t="shared" si="34"/>
        <v>0</v>
      </c>
      <c r="DL45" s="54">
        <f t="shared" si="34"/>
        <v>0</v>
      </c>
      <c r="DM45" s="54">
        <f t="shared" si="34"/>
        <v>0</v>
      </c>
      <c r="DN45" s="54">
        <f t="shared" si="34"/>
        <v>0</v>
      </c>
      <c r="DO45" s="54">
        <f t="shared" si="34"/>
        <v>0</v>
      </c>
      <c r="DP45" s="54">
        <f t="shared" si="34"/>
        <v>0</v>
      </c>
      <c r="DQ45" s="54">
        <f t="shared" si="34"/>
        <v>0</v>
      </c>
      <c r="DR45" s="54">
        <f t="shared" si="34"/>
        <v>0</v>
      </c>
      <c r="DS45" s="54">
        <f t="shared" si="34"/>
        <v>0</v>
      </c>
      <c r="DT45" s="54">
        <f t="shared" si="34"/>
        <v>0</v>
      </c>
      <c r="DU45" s="56">
        <f>SUMIF($E$33:$DT$33,DU$33,$E45:$DT45)</f>
        <v>-92.4</v>
      </c>
      <c r="DV45" s="57">
        <f t="shared" si="24"/>
        <v>0</v>
      </c>
      <c r="DW45" s="57">
        <f t="shared" si="24"/>
        <v>0</v>
      </c>
      <c r="DX45" s="57">
        <f t="shared" si="24"/>
        <v>0</v>
      </c>
      <c r="DY45" s="57">
        <f t="shared" si="24"/>
        <v>0</v>
      </c>
      <c r="DZ45" s="57">
        <f t="shared" si="24"/>
        <v>0</v>
      </c>
      <c r="EA45" s="57">
        <f t="shared" si="24"/>
        <v>0</v>
      </c>
      <c r="EB45" s="57">
        <f t="shared" si="24"/>
        <v>0</v>
      </c>
      <c r="EC45" s="57">
        <f t="shared" si="24"/>
        <v>0</v>
      </c>
      <c r="ED45" s="58">
        <f t="shared" si="24"/>
        <v>0</v>
      </c>
      <c r="EE45" s="58">
        <f t="shared" si="30"/>
        <v>-92.4</v>
      </c>
    </row>
    <row r="46" spans="1:135" hidden="1" outlineLevel="1">
      <c r="B46" s="5" t="s">
        <v>149</v>
      </c>
      <c r="D46" s="40"/>
      <c r="E46" s="47">
        <f t="shared" ref="E46:BP46" si="35">NETWORKDAYS(D34,E34,0)+E43+E45+E44</f>
        <v>0</v>
      </c>
      <c r="F46" s="47">
        <f t="shared" si="35"/>
        <v>27.950000000000003</v>
      </c>
      <c r="G46" s="47">
        <f t="shared" si="35"/>
        <v>14.3</v>
      </c>
      <c r="H46" s="47">
        <f t="shared" si="35"/>
        <v>13.65</v>
      </c>
      <c r="I46" s="47">
        <f t="shared" si="35"/>
        <v>15.600000000000001</v>
      </c>
      <c r="J46" s="47">
        <f t="shared" si="35"/>
        <v>13.65</v>
      </c>
      <c r="K46" s="47">
        <f t="shared" si="35"/>
        <v>13.65</v>
      </c>
      <c r="L46" s="47">
        <f t="shared" si="35"/>
        <v>15.600000000000001</v>
      </c>
      <c r="M46" s="47">
        <f t="shared" si="35"/>
        <v>13.65</v>
      </c>
      <c r="N46" s="47">
        <f t="shared" si="35"/>
        <v>14.3</v>
      </c>
      <c r="O46" s="47">
        <f t="shared" si="35"/>
        <v>14.3</v>
      </c>
      <c r="P46" s="48">
        <f t="shared" si="35"/>
        <v>14.950000000000001</v>
      </c>
      <c r="Q46" s="47">
        <f t="shared" si="35"/>
        <v>20</v>
      </c>
      <c r="R46" s="47">
        <f t="shared" si="35"/>
        <v>24</v>
      </c>
      <c r="S46" s="47">
        <f t="shared" si="35"/>
        <v>21</v>
      </c>
      <c r="T46" s="47">
        <f t="shared" si="35"/>
        <v>22</v>
      </c>
      <c r="U46" s="47">
        <f t="shared" si="35"/>
        <v>24</v>
      </c>
      <c r="V46" s="47">
        <f t="shared" si="35"/>
        <v>20</v>
      </c>
      <c r="W46" s="47">
        <f t="shared" si="35"/>
        <v>22</v>
      </c>
      <c r="X46" s="47">
        <f t="shared" si="35"/>
        <v>23</v>
      </c>
      <c r="Y46" s="47">
        <f t="shared" si="35"/>
        <v>20</v>
      </c>
      <c r="Z46" s="47">
        <f t="shared" si="35"/>
        <v>22</v>
      </c>
      <c r="AA46" s="47">
        <f t="shared" si="35"/>
        <v>22</v>
      </c>
      <c r="AB46" s="48">
        <f t="shared" si="35"/>
        <v>22</v>
      </c>
      <c r="AC46" s="47">
        <f t="shared" si="35"/>
        <v>21</v>
      </c>
      <c r="AD46" s="47">
        <f t="shared" si="35"/>
        <v>24</v>
      </c>
      <c r="AE46" s="47">
        <f t="shared" si="35"/>
        <v>21</v>
      </c>
      <c r="AF46" s="47">
        <f t="shared" si="35"/>
        <v>23</v>
      </c>
      <c r="AG46" s="47">
        <f t="shared" si="35"/>
        <v>23</v>
      </c>
      <c r="AH46" s="47">
        <f t="shared" si="35"/>
        <v>20</v>
      </c>
      <c r="AI46" s="47">
        <f t="shared" si="35"/>
        <v>23</v>
      </c>
      <c r="AJ46" s="47">
        <f t="shared" si="35"/>
        <v>22</v>
      </c>
      <c r="AK46" s="47">
        <f t="shared" si="35"/>
        <v>20</v>
      </c>
      <c r="AL46" s="47">
        <f t="shared" si="35"/>
        <v>23</v>
      </c>
      <c r="AM46" s="47">
        <f t="shared" si="35"/>
        <v>22</v>
      </c>
      <c r="AN46" s="48">
        <f t="shared" si="35"/>
        <v>22</v>
      </c>
      <c r="AO46" s="47">
        <f t="shared" si="35"/>
        <v>22</v>
      </c>
      <c r="AP46" s="47">
        <f t="shared" si="35"/>
        <v>23</v>
      </c>
      <c r="AQ46" s="47">
        <f t="shared" si="35"/>
        <v>21</v>
      </c>
      <c r="AR46" s="47">
        <f t="shared" si="35"/>
        <v>23</v>
      </c>
      <c r="AS46" s="47">
        <f t="shared" si="35"/>
        <v>22</v>
      </c>
      <c r="AT46" s="47">
        <f t="shared" si="35"/>
        <v>21</v>
      </c>
      <c r="AU46" s="47">
        <f t="shared" si="35"/>
        <v>23</v>
      </c>
      <c r="AV46" s="47">
        <f t="shared" si="35"/>
        <v>22</v>
      </c>
      <c r="AW46" s="47">
        <f t="shared" si="35"/>
        <v>22</v>
      </c>
      <c r="AX46" s="47">
        <f t="shared" si="35"/>
        <v>24</v>
      </c>
      <c r="AY46" s="47">
        <f t="shared" si="35"/>
        <v>20</v>
      </c>
      <c r="AZ46" s="48">
        <f t="shared" si="35"/>
        <v>23</v>
      </c>
      <c r="BA46" s="47">
        <f t="shared" si="35"/>
        <v>22</v>
      </c>
      <c r="BB46" s="47">
        <f t="shared" si="35"/>
        <v>22</v>
      </c>
      <c r="BC46" s="47">
        <f t="shared" si="35"/>
        <v>23</v>
      </c>
      <c r="BD46" s="47">
        <f t="shared" si="35"/>
        <v>22</v>
      </c>
      <c r="BE46" s="47">
        <f t="shared" si="35"/>
        <v>22</v>
      </c>
      <c r="BF46" s="47">
        <f t="shared" si="35"/>
        <v>22</v>
      </c>
      <c r="BG46" s="47">
        <f t="shared" si="35"/>
        <v>21</v>
      </c>
      <c r="BH46" s="47">
        <f t="shared" si="35"/>
        <v>23</v>
      </c>
      <c r="BI46" s="47">
        <f t="shared" si="35"/>
        <v>21</v>
      </c>
      <c r="BJ46" s="47">
        <f t="shared" si="35"/>
        <v>23</v>
      </c>
      <c r="BK46" s="47">
        <f t="shared" si="35"/>
        <v>20</v>
      </c>
      <c r="BL46" s="48">
        <f t="shared" si="35"/>
        <v>24</v>
      </c>
      <c r="BM46" s="47">
        <f t="shared" si="35"/>
        <v>21</v>
      </c>
      <c r="BN46" s="47">
        <f t="shared" si="35"/>
        <v>22</v>
      </c>
      <c r="BO46" s="47">
        <f t="shared" si="35"/>
        <v>23</v>
      </c>
      <c r="BP46" s="47">
        <f t="shared" si="35"/>
        <v>21</v>
      </c>
      <c r="BQ46" s="47">
        <f t="shared" ref="BQ46:DT46" si="36">NETWORKDAYS(BP34,BQ34,0)+BQ43+BQ45+BQ44</f>
        <v>23</v>
      </c>
      <c r="BR46" s="47">
        <f t="shared" si="36"/>
        <v>22</v>
      </c>
      <c r="BS46" s="47">
        <f t="shared" si="36"/>
        <v>21</v>
      </c>
      <c r="BT46" s="47">
        <f t="shared" si="36"/>
        <v>24</v>
      </c>
      <c r="BU46" s="47">
        <f t="shared" si="36"/>
        <v>21</v>
      </c>
      <c r="BV46" s="47">
        <f t="shared" si="36"/>
        <v>22</v>
      </c>
      <c r="BW46" s="47">
        <f t="shared" si="36"/>
        <v>21</v>
      </c>
      <c r="BX46" s="48">
        <f t="shared" si="36"/>
        <v>24</v>
      </c>
      <c r="BY46" s="47">
        <f t="shared" si="36"/>
        <v>20</v>
      </c>
      <c r="BZ46" s="47">
        <f t="shared" si="36"/>
        <v>23</v>
      </c>
      <c r="CA46" s="47">
        <f t="shared" si="36"/>
        <v>22</v>
      </c>
      <c r="CB46" s="47">
        <f t="shared" si="36"/>
        <v>21</v>
      </c>
      <c r="CC46" s="47">
        <f t="shared" si="36"/>
        <v>24</v>
      </c>
      <c r="CD46" s="47">
        <f t="shared" si="36"/>
        <v>21</v>
      </c>
      <c r="CE46" s="47">
        <f t="shared" si="36"/>
        <v>21</v>
      </c>
      <c r="CF46" s="47">
        <f t="shared" si="36"/>
        <v>24</v>
      </c>
      <c r="CG46" s="47">
        <f t="shared" si="36"/>
        <v>21</v>
      </c>
      <c r="CH46" s="47">
        <f t="shared" si="36"/>
        <v>22</v>
      </c>
      <c r="CI46" s="47">
        <f t="shared" si="36"/>
        <v>22</v>
      </c>
      <c r="CJ46" s="48">
        <f t="shared" si="36"/>
        <v>23</v>
      </c>
      <c r="CK46" s="47">
        <f t="shared" si="36"/>
        <v>20</v>
      </c>
      <c r="CL46" s="47">
        <f t="shared" si="36"/>
        <v>24</v>
      </c>
      <c r="CM46" s="47">
        <f t="shared" si="36"/>
        <v>21</v>
      </c>
      <c r="CN46" s="47">
        <f t="shared" si="36"/>
        <v>22</v>
      </c>
      <c r="CO46" s="47">
        <f t="shared" si="36"/>
        <v>24</v>
      </c>
      <c r="CP46" s="47">
        <f t="shared" si="36"/>
        <v>20</v>
      </c>
      <c r="CQ46" s="47">
        <f t="shared" si="36"/>
        <v>22</v>
      </c>
      <c r="CR46" s="47">
        <f t="shared" si="36"/>
        <v>23</v>
      </c>
      <c r="CS46" s="47">
        <f t="shared" si="36"/>
        <v>20</v>
      </c>
      <c r="CT46" s="47">
        <f t="shared" si="36"/>
        <v>23</v>
      </c>
      <c r="CU46" s="47">
        <f t="shared" si="36"/>
        <v>22</v>
      </c>
      <c r="CV46" s="48">
        <f t="shared" si="36"/>
        <v>22</v>
      </c>
      <c r="CW46" s="47">
        <f t="shared" si="36"/>
        <v>22</v>
      </c>
      <c r="CX46" s="47">
        <f t="shared" si="36"/>
        <v>23</v>
      </c>
      <c r="CY46" s="47">
        <f t="shared" si="36"/>
        <v>21</v>
      </c>
      <c r="CZ46" s="47">
        <f t="shared" si="36"/>
        <v>23</v>
      </c>
      <c r="DA46" s="47">
        <f t="shared" si="36"/>
        <v>22</v>
      </c>
      <c r="DB46" s="47">
        <f t="shared" si="36"/>
        <v>21</v>
      </c>
      <c r="DC46" s="47">
        <f t="shared" si="36"/>
        <v>23</v>
      </c>
      <c r="DD46" s="47">
        <f t="shared" si="36"/>
        <v>22</v>
      </c>
      <c r="DE46" s="47">
        <f t="shared" si="36"/>
        <v>21</v>
      </c>
      <c r="DF46" s="47">
        <f t="shared" si="36"/>
        <v>24</v>
      </c>
      <c r="DG46" s="47">
        <f t="shared" si="36"/>
        <v>21</v>
      </c>
      <c r="DH46" s="48">
        <f t="shared" si="36"/>
        <v>22</v>
      </c>
      <c r="DI46" s="47">
        <f t="shared" si="36"/>
        <v>22</v>
      </c>
      <c r="DJ46" s="47">
        <f t="shared" si="36"/>
        <v>22</v>
      </c>
      <c r="DK46" s="47">
        <f t="shared" si="36"/>
        <v>22</v>
      </c>
      <c r="DL46" s="47">
        <f t="shared" si="36"/>
        <v>23</v>
      </c>
      <c r="DM46" s="47">
        <f t="shared" si="36"/>
        <v>22</v>
      </c>
      <c r="DN46" s="47">
        <f t="shared" si="36"/>
        <v>22</v>
      </c>
      <c r="DO46" s="47">
        <f t="shared" si="36"/>
        <v>22</v>
      </c>
      <c r="DP46" s="47">
        <f t="shared" si="36"/>
        <v>22</v>
      </c>
      <c r="DQ46" s="47">
        <f t="shared" si="36"/>
        <v>21</v>
      </c>
      <c r="DR46" s="47">
        <f t="shared" si="36"/>
        <v>24</v>
      </c>
      <c r="DS46" s="47">
        <f t="shared" si="36"/>
        <v>20</v>
      </c>
      <c r="DT46" s="47">
        <f t="shared" si="36"/>
        <v>23</v>
      </c>
      <c r="DU46" s="49">
        <f t="shared" ref="DU46:DU47" si="37">SUMIF($E$33:$DT$33,DU$33,$E46:$DT46)</f>
        <v>171.60000000000002</v>
      </c>
      <c r="DV46" s="50">
        <f t="shared" si="24"/>
        <v>262</v>
      </c>
      <c r="DW46" s="50">
        <f t="shared" si="24"/>
        <v>264</v>
      </c>
      <c r="DX46" s="50">
        <f t="shared" si="24"/>
        <v>266</v>
      </c>
      <c r="DY46" s="50">
        <f t="shared" si="24"/>
        <v>265</v>
      </c>
      <c r="DZ46" s="50">
        <f t="shared" si="24"/>
        <v>265</v>
      </c>
      <c r="EA46" s="50">
        <f t="shared" si="24"/>
        <v>264</v>
      </c>
      <c r="EB46" s="50">
        <f t="shared" si="24"/>
        <v>263</v>
      </c>
      <c r="EC46" s="50">
        <f t="shared" si="24"/>
        <v>265</v>
      </c>
      <c r="ED46" s="51">
        <f t="shared" si="24"/>
        <v>265</v>
      </c>
      <c r="EE46" s="51">
        <f t="shared" si="30"/>
        <v>2550.6</v>
      </c>
    </row>
    <row r="47" spans="1:135" hidden="1" outlineLevel="1">
      <c r="B47" s="5" t="s">
        <v>150</v>
      </c>
      <c r="D47" s="40"/>
      <c r="E47" s="59"/>
      <c r="F47" s="59"/>
      <c r="G47" s="59"/>
      <c r="H47" s="60">
        <f>IF((SUM($E47:G47)+H46/$D$22)&gt;=1,1-SUM($E47:G47),H46/$D$22)</f>
        <v>3.4125000000000003E-2</v>
      </c>
      <c r="I47" s="60">
        <f>IF((SUM($E47:H47)+I46/$D$22)&gt;=1,1-SUM($E47:H47),I46/$D$22)</f>
        <v>3.9000000000000007E-2</v>
      </c>
      <c r="J47" s="60">
        <f>IF((SUM($E47:I47)+J46/$D$22)&gt;=1,1-SUM($E47:I47),J46/$D$22)</f>
        <v>3.4125000000000003E-2</v>
      </c>
      <c r="K47" s="60">
        <f>IF((SUM($E47:J47)+K46/$D$22)&gt;=1,1-SUM($E47:J47),K46/$D$22)</f>
        <v>3.4125000000000003E-2</v>
      </c>
      <c r="L47" s="60">
        <f>IF((SUM($E47:K47)+L46/$D$22)&gt;=1,1-SUM($E47:K47),L46/$D$22)</f>
        <v>3.9000000000000007E-2</v>
      </c>
      <c r="M47" s="60">
        <f>IF((SUM($E47:L47)+M46/$D$22)&gt;=1,1-SUM($E47:L47),M46/$D$22)</f>
        <v>3.4125000000000003E-2</v>
      </c>
      <c r="N47" s="60">
        <f>IF((SUM($E47:M47)+N46/$D$22)&gt;=1,1-SUM($E47:M47),N46/$D$22)</f>
        <v>3.5750000000000004E-2</v>
      </c>
      <c r="O47" s="60">
        <f>IF((SUM($E47:N47)+O46/$D$22)&gt;=1,1-SUM($E47:N47),O46/$D$22)</f>
        <v>3.5750000000000004E-2</v>
      </c>
      <c r="P47" s="61">
        <f>IF((SUM($E47:O47)+P46/$D$22)&gt;=1,1-SUM($E47:O47),P46/$D$22)</f>
        <v>3.7375000000000005E-2</v>
      </c>
      <c r="Q47" s="60">
        <f>IF((SUM($E47:P47)+Q46/$D$22)&gt;=1,1-SUM($E47:P47),Q46/$D$22)</f>
        <v>0.05</v>
      </c>
      <c r="R47" s="60">
        <f>IF((SUM($E47:Q47)+R46/$D$22)&gt;=1,1-SUM($E47:Q47),R46/$D$22)</f>
        <v>0.06</v>
      </c>
      <c r="S47" s="60">
        <f>IF((SUM($E47:R47)+S46/$D$22)&gt;=1,1-SUM($E47:R47),S46/$D$22)</f>
        <v>5.2499999999999998E-2</v>
      </c>
      <c r="T47" s="60">
        <f>IF((SUM($E47:S47)+T46/$D$22)&gt;=1,1-SUM($E47:S47),T46/$D$22)</f>
        <v>5.5E-2</v>
      </c>
      <c r="U47" s="60">
        <f>IF((SUM($E47:T47)+U46/$D$22)&gt;=1,1-SUM($E47:T47),U46/$D$22)</f>
        <v>0.06</v>
      </c>
      <c r="V47" s="60">
        <f>IF((SUM($E47:U47)+V46/$D$22)&gt;=1,1-SUM($E47:U47),V46/$D$22)</f>
        <v>0.05</v>
      </c>
      <c r="W47" s="60">
        <f>IF((SUM($E47:V47)+W46/$D$22)&gt;=1,1-SUM($E47:V47),W46/$D$22)</f>
        <v>5.5E-2</v>
      </c>
      <c r="X47" s="60">
        <f>IF((SUM($E47:W47)+X46/$D$22)&gt;=1,1-SUM($E47:W47),X46/$D$22)</f>
        <v>5.7500000000000002E-2</v>
      </c>
      <c r="Y47" s="60">
        <f>IF((SUM($E47:X47)+Y46/$D$22)&gt;=1,1-SUM($E47:X47),Y46/$D$22)</f>
        <v>0.05</v>
      </c>
      <c r="Z47" s="60">
        <f>IF((SUM($E47:Y47)+Z46/$D$22)&gt;=1,1-SUM($E47:Y47),Z46/$D$22)</f>
        <v>5.5E-2</v>
      </c>
      <c r="AA47" s="60">
        <f>IF((SUM($E47:Z47)+AA46/$D$22)&gt;=1,1-SUM($E47:Z47),AA46/$D$22)</f>
        <v>5.5E-2</v>
      </c>
      <c r="AB47" s="61">
        <f>IF((SUM($E47:AA47)+AB46/$D$22)&gt;=1,1-SUM($E47:AA47),AB46/$D$22)</f>
        <v>5.5E-2</v>
      </c>
      <c r="AC47" s="60">
        <f>IF((SUM($E47:AB47)+AC46/$D$22)&gt;=1,1-SUM($E47:AB47),AC46/$D$22)</f>
        <v>2.1624999999999672E-2</v>
      </c>
      <c r="AD47" s="60">
        <f>IF((SUM($E47:AC47)+AD46/$D$22)&gt;=1,1-SUM($E47:AC47),AD46/$D$22)</f>
        <v>0</v>
      </c>
      <c r="AE47" s="60">
        <f>IF((SUM($E47:AD47)+AE46/$D$22)&gt;=1,1-SUM($E47:AD47),AE46/$D$22)</f>
        <v>0</v>
      </c>
      <c r="AF47" s="60">
        <f>IF((SUM($E47:AE47)+AF46/$D$22)&gt;=1,1-SUM($E47:AE47),AF46/$D$22)</f>
        <v>0</v>
      </c>
      <c r="AG47" s="60">
        <f>IF((SUM($E47:AF47)+AG46/$D$22)&gt;=1,1-SUM($E47:AF47),AG46/$D$22)</f>
        <v>0</v>
      </c>
      <c r="AH47" s="60">
        <f>IF((SUM($E47:AG47)+AH46/$D$22)&gt;=1,1-SUM($E47:AG47),AH46/$D$22)</f>
        <v>0</v>
      </c>
      <c r="AI47" s="60">
        <f>IF((SUM($E47:AH47)+AI46/$D$22)&gt;=1,1-SUM($E47:AH47),AI46/$D$22)</f>
        <v>0</v>
      </c>
      <c r="AJ47" s="60">
        <f>IF((SUM($E47:AI47)+AJ46/$D$22)&gt;=1,1-SUM($E47:AI47),AJ46/$D$22)</f>
        <v>0</v>
      </c>
      <c r="AK47" s="60">
        <f>IF((SUM($E47:AJ47)+AK46/$D$22)&gt;=1,1-SUM($E47:AJ47),AK46/$D$22)</f>
        <v>0</v>
      </c>
      <c r="AL47" s="60">
        <f>IF((SUM($E47:AK47)+AL46/$D$22)&gt;=1,1-SUM($E47:AK47),AL46/$D$22)</f>
        <v>0</v>
      </c>
      <c r="AM47" s="60">
        <f>IF((SUM($E47:AL47)+AM46/$D$22)&gt;=1,1-SUM($E47:AL47),AM46/$D$22)</f>
        <v>0</v>
      </c>
      <c r="AN47" s="61">
        <f>IF((SUM($E47:AM47)+AN46/$D$22)&gt;=1,1-SUM($E47:AM47),AN46/$D$22)</f>
        <v>0</v>
      </c>
      <c r="AO47" s="60">
        <f>IF((SUM($E47:AN47)+AO46/$D$22)&gt;=1,1-SUM($E47:AN47),AO46/$D$22)</f>
        <v>0</v>
      </c>
      <c r="AP47" s="60">
        <f>IF((SUM($E47:AO47)+AP46/$D$22)&gt;=1,1-SUM($E47:AO47),AP46/$D$22)</f>
        <v>0</v>
      </c>
      <c r="AQ47" s="60">
        <f>IF((SUM($E47:AP47)+AQ46/$D$22)&gt;=1,1-SUM($E47:AP47),AQ46/$D$22)</f>
        <v>0</v>
      </c>
      <c r="AR47" s="60">
        <f>IF((SUM($E47:AQ47)+AR46/$D$22)&gt;=1,1-SUM($E47:AQ47),AR46/$D$22)</f>
        <v>0</v>
      </c>
      <c r="AS47" s="60">
        <f>IF((SUM($E47:AR47)+AS46/$D$22)&gt;=1,1-SUM($E47:AR47),AS46/$D$22)</f>
        <v>0</v>
      </c>
      <c r="AT47" s="60">
        <f>IF((SUM($E47:AS47)+AT46/$D$22)&gt;=1,1-SUM($E47:AS47),AT46/$D$22)</f>
        <v>0</v>
      </c>
      <c r="AU47" s="60">
        <f>IF((SUM($E47:AT47)+AU46/$D$22)&gt;=1,1-SUM($E47:AT47),AU46/$D$22)</f>
        <v>0</v>
      </c>
      <c r="AV47" s="60">
        <f>IF((SUM($E47:AU47)+AV46/$D$22)&gt;=1,1-SUM($E47:AU47),AV46/$D$22)</f>
        <v>0</v>
      </c>
      <c r="AW47" s="60">
        <f>IF((SUM($E47:AV47)+AW46/$D$22)&gt;=1,1-SUM($E47:AV47),AW46/$D$22)</f>
        <v>0</v>
      </c>
      <c r="AX47" s="60">
        <f>IF((SUM($E47:AW47)+AX46/$D$22)&gt;=1,1-SUM($E47:AW47),AX46/$D$22)</f>
        <v>0</v>
      </c>
      <c r="AY47" s="60">
        <f>IF((SUM($E47:AX47)+AY46/$D$22)&gt;=1,1-SUM($E47:AX47),AY46/$D$22)</f>
        <v>0</v>
      </c>
      <c r="AZ47" s="61">
        <f>IF((SUM($E47:AY47)+AZ46/$D$22)&gt;=1,1-SUM($E47:AY47),AZ46/$D$22)</f>
        <v>0</v>
      </c>
      <c r="BA47" s="60">
        <f>IF((SUM($E47:AZ47)+BA46/$D$22)&gt;=1,1-SUM($E47:AZ47),BA46/$D$22)</f>
        <v>0</v>
      </c>
      <c r="BB47" s="60">
        <f>IF((SUM($E47:BA47)+BB46/$D$22)&gt;=1,1-SUM($E47:BA47),BB46/$D$22)</f>
        <v>0</v>
      </c>
      <c r="BC47" s="60">
        <f>IF((SUM($E47:BB47)+BC46/$D$22)&gt;=1,1-SUM($E47:BB47),BC46/$D$22)</f>
        <v>0</v>
      </c>
      <c r="BD47" s="60">
        <f>IF((SUM($E47:BC47)+BD46/$D$22)&gt;=1,1-SUM($E47:BC47),BD46/$D$22)</f>
        <v>0</v>
      </c>
      <c r="BE47" s="60">
        <f>IF((SUM($E47:BD47)+BE46/$D$22)&gt;=1,1-SUM($E47:BD47),BE46/$D$22)</f>
        <v>0</v>
      </c>
      <c r="BF47" s="60">
        <f>IF((SUM($E47:BE47)+BF46/$D$22)&gt;=1,1-SUM($E47:BE47),BF46/$D$22)</f>
        <v>0</v>
      </c>
      <c r="BG47" s="60">
        <f>IF((SUM($E47:BF47)+BG46/$D$22)&gt;=1,1-SUM($E47:BF47),BG46/$D$22)</f>
        <v>0</v>
      </c>
      <c r="BH47" s="60">
        <f>IF((SUM($E47:BG47)+BH46/$D$22)&gt;=1,1-SUM($E47:BG47),BH46/$D$22)</f>
        <v>0</v>
      </c>
      <c r="BI47" s="60">
        <f>IF((SUM($E47:BH47)+BI46/$D$22)&gt;=1,1-SUM($E47:BH47),BI46/$D$22)</f>
        <v>0</v>
      </c>
      <c r="BJ47" s="60">
        <f>IF((SUM($E47:BI47)+BJ46/$D$22)&gt;=1,1-SUM($E47:BI47),BJ46/$D$22)</f>
        <v>0</v>
      </c>
      <c r="BK47" s="60">
        <f>IF((SUM($E47:BJ47)+BK46/$D$22)&gt;=1,1-SUM($E47:BJ47),BK46/$D$22)</f>
        <v>0</v>
      </c>
      <c r="BL47" s="61">
        <f>IF((SUM($E47:BK47)+BL46/$D$22)&gt;=1,1-SUM($E47:BK47),BL46/$D$22)</f>
        <v>0</v>
      </c>
      <c r="BM47" s="60">
        <f>IF((SUM($E47:BL47)+BM46/$D$22)&gt;=1,1-SUM($E47:BL47),BM46/$D$22)</f>
        <v>0</v>
      </c>
      <c r="BN47" s="60">
        <f>IF((SUM($E47:BM47)+BN46/$D$22)&gt;=1,1-SUM($E47:BM47),BN46/$D$22)</f>
        <v>0</v>
      </c>
      <c r="BO47" s="60">
        <f>IF((SUM($E47:BN47)+BO46/$D$22)&gt;=1,1-SUM($E47:BN47),BO46/$D$22)</f>
        <v>0</v>
      </c>
      <c r="BP47" s="60">
        <f>IF((SUM($E47:BO47)+BP46/$D$22)&gt;=1,1-SUM($E47:BO47),BP46/$D$22)</f>
        <v>0</v>
      </c>
      <c r="BQ47" s="60">
        <f>IF((SUM($E47:BP47)+BQ46/$D$22)&gt;=1,1-SUM($E47:BP47),BQ46/$D$22)</f>
        <v>0</v>
      </c>
      <c r="BR47" s="60">
        <f>IF((SUM($E47:BQ47)+BR46/$D$22)&gt;=1,1-SUM($E47:BQ47),BR46/$D$22)</f>
        <v>0</v>
      </c>
      <c r="BS47" s="60">
        <f>IF((SUM($E47:BR47)+BS46/$D$22)&gt;=1,1-SUM($E47:BR47),BS46/$D$22)</f>
        <v>0</v>
      </c>
      <c r="BT47" s="60">
        <f>IF((SUM($E47:BS47)+BT46/$D$22)&gt;=1,1-SUM($E47:BS47),BT46/$D$22)</f>
        <v>0</v>
      </c>
      <c r="BU47" s="60">
        <f>IF((SUM($E47:BT47)+BU46/$D$22)&gt;=1,1-SUM($E47:BT47),BU46/$D$22)</f>
        <v>0</v>
      </c>
      <c r="BV47" s="60">
        <f>IF((SUM($E47:BU47)+BV46/$D$22)&gt;=1,1-SUM($E47:BU47),BV46/$D$22)</f>
        <v>0</v>
      </c>
      <c r="BW47" s="60">
        <f>IF((SUM($E47:BV47)+BW46/$D$22)&gt;=1,1-SUM($E47:BV47),BW46/$D$22)</f>
        <v>0</v>
      </c>
      <c r="BX47" s="61">
        <f>IF((SUM($E47:BW47)+BX46/$D$22)&gt;=1,1-SUM($E47:BW47),BX46/$D$22)</f>
        <v>0</v>
      </c>
      <c r="BY47" s="60">
        <f>IF((SUM($E47:BX47)+BY46/$D$22)&gt;=1,1-SUM($E47:BX47),BY46/$D$22)</f>
        <v>0</v>
      </c>
      <c r="BZ47" s="60">
        <f>IF((SUM($E47:BY47)+BZ46/$D$22)&gt;=1,1-SUM($E47:BY47),BZ46/$D$22)</f>
        <v>0</v>
      </c>
      <c r="CA47" s="60">
        <f>IF((SUM($E47:BZ47)+CA46/$D$22)&gt;=1,1-SUM($E47:BZ47),CA46/$D$22)</f>
        <v>0</v>
      </c>
      <c r="CB47" s="60">
        <f>IF((SUM($E47:CA47)+CB46/$D$22)&gt;=1,1-SUM($E47:CA47),CB46/$D$22)</f>
        <v>0</v>
      </c>
      <c r="CC47" s="60">
        <f>IF((SUM($E47:CB47)+CC46/$D$22)&gt;=1,1-SUM($E47:CB47),CC46/$D$22)</f>
        <v>0</v>
      </c>
      <c r="CD47" s="60">
        <f>IF((SUM($E47:CC47)+CD46/$D$22)&gt;=1,1-SUM($E47:CC47),CD46/$D$22)</f>
        <v>0</v>
      </c>
      <c r="CE47" s="60">
        <f>IF((SUM($E47:CD47)+CE46/$D$22)&gt;=1,1-SUM($E47:CD47),CE46/$D$22)</f>
        <v>0</v>
      </c>
      <c r="CF47" s="60">
        <f>IF((SUM($E47:CE47)+CF46/$D$22)&gt;=1,1-SUM($E47:CE47),CF46/$D$22)</f>
        <v>0</v>
      </c>
      <c r="CG47" s="60">
        <f>IF((SUM($E47:CF47)+CG46/$D$22)&gt;=1,1-SUM($E47:CF47),CG46/$D$22)</f>
        <v>0</v>
      </c>
      <c r="CH47" s="60">
        <f>IF((SUM($E47:CG47)+CH46/$D$22)&gt;=1,1-SUM($E47:CG47),CH46/$D$22)</f>
        <v>0</v>
      </c>
      <c r="CI47" s="60">
        <f>IF((SUM($E47:CH47)+CI46/$D$22)&gt;=1,1-SUM($E47:CH47),CI46/$D$22)</f>
        <v>0</v>
      </c>
      <c r="CJ47" s="61">
        <f>IF((SUM($E47:CI47)+CJ46/$D$22)&gt;=1,1-SUM($E47:CI47),CJ46/$D$22)</f>
        <v>0</v>
      </c>
      <c r="CK47" s="60">
        <f>IF((SUM($E47:CJ47)+CK46/$D$22)&gt;=1,1-SUM($E47:CJ47),CK46/$D$22)</f>
        <v>0</v>
      </c>
      <c r="CL47" s="60">
        <f>IF((SUM($E47:CK47)+CL46/$D$22)&gt;=1,1-SUM($E47:CK47),CL46/$D$22)</f>
        <v>0</v>
      </c>
      <c r="CM47" s="60">
        <f>IF((SUM($E47:CL47)+CM46/$D$22)&gt;=1,1-SUM($E47:CL47),CM46/$D$22)</f>
        <v>0</v>
      </c>
      <c r="CN47" s="60">
        <f>IF((SUM($E47:CM47)+CN46/$D$22)&gt;=1,1-SUM($E47:CM47),CN46/$D$22)</f>
        <v>0</v>
      </c>
      <c r="CO47" s="60">
        <f>IF((SUM($E47:CN47)+CO46/$D$22)&gt;=1,1-SUM($E47:CN47),CO46/$D$22)</f>
        <v>0</v>
      </c>
      <c r="CP47" s="60">
        <f>IF((SUM($E47:CO47)+CP46/$D$22)&gt;=1,1-SUM($E47:CO47),CP46/$D$22)</f>
        <v>0</v>
      </c>
      <c r="CQ47" s="60">
        <f>IF((SUM($E47:CP47)+CQ46/$D$22)&gt;=1,1-SUM($E47:CP47),CQ46/$D$22)</f>
        <v>0</v>
      </c>
      <c r="CR47" s="60">
        <f>IF((SUM($E47:CQ47)+CR46/$D$22)&gt;=1,1-SUM($E47:CQ47),CR46/$D$22)</f>
        <v>0</v>
      </c>
      <c r="CS47" s="60">
        <f>IF((SUM($E47:CR47)+CS46/$D$22)&gt;=1,1-SUM($E47:CR47),CS46/$D$22)</f>
        <v>0</v>
      </c>
      <c r="CT47" s="60">
        <f>IF((SUM($E47:CS47)+CT46/$D$22)&gt;=1,1-SUM($E47:CS47),CT46/$D$22)</f>
        <v>0</v>
      </c>
      <c r="CU47" s="60">
        <f>IF((SUM($E47:CT47)+CU46/$D$22)&gt;=1,1-SUM($E47:CT47),CU46/$D$22)</f>
        <v>0</v>
      </c>
      <c r="CV47" s="61">
        <f>IF((SUM($E47:CU47)+CV46/$D$22)&gt;=1,1-SUM($E47:CU47),CV46/$D$22)</f>
        <v>0</v>
      </c>
      <c r="CW47" s="60">
        <f>IF((SUM($E47:CV47)+CW46/$D$22)&gt;=1,1-SUM($E47:CV47),CW46/$D$22)</f>
        <v>0</v>
      </c>
      <c r="CX47" s="60">
        <f>IF((SUM($E47:CW47)+CX46/$D$22)&gt;=1,1-SUM($E47:CW47),CX46/$D$22)</f>
        <v>0</v>
      </c>
      <c r="CY47" s="60">
        <f>IF((SUM($E47:CX47)+CY46/$D$22)&gt;=1,1-SUM($E47:CX47),CY46/$D$22)</f>
        <v>0</v>
      </c>
      <c r="CZ47" s="60">
        <f>IF((SUM($E47:CY47)+CZ46/$D$22)&gt;=1,1-SUM($E47:CY47),CZ46/$D$22)</f>
        <v>0</v>
      </c>
      <c r="DA47" s="60">
        <f>IF((SUM($E47:CZ47)+DA46/$D$22)&gt;=1,1-SUM($E47:CZ47),DA46/$D$22)</f>
        <v>0</v>
      </c>
      <c r="DB47" s="60">
        <f>IF((SUM($E47:DA47)+DB46/$D$22)&gt;=1,1-SUM($E47:DA47),DB46/$D$22)</f>
        <v>0</v>
      </c>
      <c r="DC47" s="60">
        <f>IF((SUM($E47:DB47)+DC46/$D$22)&gt;=1,1-SUM($E47:DB47),DC46/$D$22)</f>
        <v>0</v>
      </c>
      <c r="DD47" s="60">
        <f>IF((SUM($E47:DC47)+DD46/$D$22)&gt;=1,1-SUM($E47:DC47),DD46/$D$22)</f>
        <v>0</v>
      </c>
      <c r="DE47" s="60">
        <f>IF((SUM($E47:DD47)+DE46/$D$22)&gt;=1,1-SUM($E47:DD47),DE46/$D$22)</f>
        <v>0</v>
      </c>
      <c r="DF47" s="60">
        <f>IF((SUM($E47:DE47)+DF46/$D$22)&gt;=1,1-SUM($E47:DE47),DF46/$D$22)</f>
        <v>0</v>
      </c>
      <c r="DG47" s="60">
        <f>IF((SUM($E47:DF47)+DG46/$D$22)&gt;=1,1-SUM($E47:DF47),DG46/$D$22)</f>
        <v>0</v>
      </c>
      <c r="DH47" s="61">
        <f>IF((SUM($E47:DG47)+DH46/$D$22)&gt;=1,1-SUM($E47:DG47),DH46/$D$22)</f>
        <v>0</v>
      </c>
      <c r="DI47" s="60">
        <f>IF((SUM($E47:DH47)+DI46/$D$22)&gt;=1,1-SUM($E47:DH47),DI46/$D$22)</f>
        <v>0</v>
      </c>
      <c r="DJ47" s="60">
        <f>IF((SUM($E47:DI47)+DJ46/$D$22)&gt;=1,1-SUM($E47:DI47),DJ46/$D$22)</f>
        <v>0</v>
      </c>
      <c r="DK47" s="60">
        <f>IF((SUM($E47:DJ47)+DK46/$D$22)&gt;=1,1-SUM($E47:DJ47),DK46/$D$22)</f>
        <v>0</v>
      </c>
      <c r="DL47" s="60">
        <f>IF((SUM($E47:DK47)+DL46/$D$22)&gt;=1,1-SUM($E47:DK47),DL46/$D$22)</f>
        <v>0</v>
      </c>
      <c r="DM47" s="60">
        <f>IF((SUM($E47:DL47)+DM46/$D$22)&gt;=1,1-SUM($E47:DL47),DM46/$D$22)</f>
        <v>0</v>
      </c>
      <c r="DN47" s="60">
        <f>IF((SUM($E47:DM47)+DN46/$D$22)&gt;=1,1-SUM($E47:DM47),DN46/$D$22)</f>
        <v>0</v>
      </c>
      <c r="DO47" s="60">
        <f>IF((SUM($E47:DN47)+DO46/$D$22)&gt;=1,1-SUM($E47:DN47),DO46/$D$22)</f>
        <v>0</v>
      </c>
      <c r="DP47" s="60">
        <f>IF((SUM($E47:DO47)+DP46/$D$22)&gt;=1,1-SUM($E47:DO47),DP46/$D$22)</f>
        <v>0</v>
      </c>
      <c r="DQ47" s="60">
        <f>IF((SUM($E47:DP47)+DQ46/$D$22)&gt;=1,1-SUM($E47:DP47),DQ46/$D$22)</f>
        <v>0</v>
      </c>
      <c r="DR47" s="60">
        <f>IF((SUM($E47:DQ47)+DR46/$D$22)&gt;=1,1-SUM($E47:DQ47),DR46/$D$22)</f>
        <v>0</v>
      </c>
      <c r="DS47" s="60">
        <f>IF((SUM($E47:DR47)+DS46/$D$22)&gt;=1,1-SUM($E47:DR47),DS46/$D$22)</f>
        <v>0</v>
      </c>
      <c r="DT47" s="60">
        <f>IF((SUM($E47:DS47)+DT46/$D$22)&gt;=1,1-SUM($E47:DS47),DT46/$D$22)</f>
        <v>0</v>
      </c>
      <c r="DU47" s="62">
        <f t="shared" si="37"/>
        <v>0.32337500000000002</v>
      </c>
      <c r="DV47" s="63">
        <f t="shared" si="24"/>
        <v>0.65500000000000003</v>
      </c>
      <c r="DW47" s="63">
        <f t="shared" si="24"/>
        <v>2.1624999999999672E-2</v>
      </c>
      <c r="DX47" s="63">
        <f t="shared" si="24"/>
        <v>0</v>
      </c>
      <c r="DY47" s="63">
        <f t="shared" si="24"/>
        <v>0</v>
      </c>
      <c r="DZ47" s="63">
        <f t="shared" si="24"/>
        <v>0</v>
      </c>
      <c r="EA47" s="63">
        <f t="shared" si="24"/>
        <v>0</v>
      </c>
      <c r="EB47" s="63">
        <f t="shared" si="24"/>
        <v>0</v>
      </c>
      <c r="EC47" s="63">
        <f t="shared" si="24"/>
        <v>0</v>
      </c>
      <c r="ED47" s="64">
        <f t="shared" si="24"/>
        <v>0</v>
      </c>
      <c r="EE47" s="64">
        <f t="shared" si="24"/>
        <v>0</v>
      </c>
    </row>
    <row r="48" spans="1:135" collapsed="1">
      <c r="B48" s="52" t="s">
        <v>151</v>
      </c>
      <c r="D48" s="40"/>
      <c r="E48" s="47"/>
      <c r="F48" s="47"/>
      <c r="G48" s="47"/>
      <c r="H48" s="47"/>
      <c r="I48" s="47"/>
      <c r="J48" s="47"/>
      <c r="K48" s="47"/>
      <c r="L48" s="47"/>
      <c r="M48" s="47"/>
      <c r="N48" s="47"/>
      <c r="O48" s="47"/>
      <c r="P48" s="48"/>
      <c r="Q48" s="47"/>
      <c r="R48" s="47"/>
      <c r="S48" s="47"/>
      <c r="T48" s="47"/>
      <c r="U48" s="47"/>
      <c r="V48" s="47"/>
      <c r="W48" s="47"/>
      <c r="X48" s="47"/>
      <c r="Y48" s="47"/>
      <c r="Z48" s="47"/>
      <c r="AA48" s="47"/>
      <c r="AB48" s="48"/>
      <c r="AC48" s="47"/>
      <c r="AD48" s="47"/>
      <c r="AE48" s="47"/>
      <c r="AF48" s="47"/>
      <c r="AG48" s="47"/>
      <c r="AH48" s="47"/>
      <c r="AI48" s="47"/>
      <c r="AJ48" s="47"/>
      <c r="AK48" s="47"/>
      <c r="AL48" s="47"/>
      <c r="AM48" s="47"/>
      <c r="AN48" s="48"/>
      <c r="AO48" s="47"/>
      <c r="AP48" s="47"/>
      <c r="AQ48" s="47"/>
      <c r="AR48" s="47"/>
      <c r="AS48" s="47"/>
      <c r="AT48" s="47"/>
      <c r="AU48" s="47"/>
      <c r="AV48" s="47"/>
      <c r="AW48" s="47"/>
      <c r="AX48" s="47"/>
      <c r="AY48" s="47"/>
      <c r="AZ48" s="48"/>
      <c r="BA48" s="47"/>
      <c r="BB48" s="47"/>
      <c r="BC48" s="47"/>
      <c r="BD48" s="47"/>
      <c r="BE48" s="47"/>
      <c r="BF48" s="47"/>
      <c r="BG48" s="47"/>
      <c r="BH48" s="47"/>
      <c r="BI48" s="47"/>
      <c r="BJ48" s="47"/>
      <c r="BK48" s="47"/>
      <c r="BL48" s="48"/>
      <c r="BM48" s="47"/>
      <c r="BN48" s="47"/>
      <c r="BO48" s="47"/>
      <c r="BP48" s="47"/>
      <c r="BQ48" s="47"/>
      <c r="BR48" s="47"/>
      <c r="BS48" s="47"/>
      <c r="BT48" s="47"/>
      <c r="BU48" s="47"/>
      <c r="BV48" s="47"/>
      <c r="BW48" s="47"/>
      <c r="BX48" s="48"/>
      <c r="BY48" s="47"/>
      <c r="BZ48" s="47"/>
      <c r="CA48" s="47"/>
      <c r="CB48" s="47"/>
      <c r="CC48" s="47"/>
      <c r="CD48" s="47"/>
      <c r="CE48" s="47"/>
      <c r="CF48" s="47"/>
      <c r="CG48" s="47"/>
      <c r="CH48" s="47"/>
      <c r="CI48" s="47"/>
      <c r="CJ48" s="48"/>
      <c r="CK48" s="47"/>
      <c r="CL48" s="47"/>
      <c r="CM48" s="47"/>
      <c r="CN48" s="47"/>
      <c r="CO48" s="47"/>
      <c r="CP48" s="47"/>
      <c r="CQ48" s="47"/>
      <c r="CR48" s="47"/>
      <c r="CS48" s="47"/>
      <c r="CT48" s="47"/>
      <c r="CU48" s="47"/>
      <c r="CV48" s="48"/>
      <c r="CW48" s="47"/>
      <c r="CX48" s="47"/>
      <c r="CY48" s="47"/>
      <c r="CZ48" s="47"/>
      <c r="DA48" s="47"/>
      <c r="DB48" s="47"/>
      <c r="DC48" s="47"/>
      <c r="DD48" s="47"/>
      <c r="DE48" s="47"/>
      <c r="DF48" s="47"/>
      <c r="DG48" s="47"/>
      <c r="DH48" s="48"/>
      <c r="DI48" s="47"/>
      <c r="DJ48" s="47"/>
      <c r="DK48" s="47"/>
      <c r="DL48" s="47"/>
      <c r="DM48" s="47"/>
      <c r="DN48" s="47"/>
      <c r="DO48" s="47"/>
      <c r="DP48" s="47"/>
      <c r="DQ48" s="47"/>
      <c r="DR48" s="47"/>
      <c r="DS48" s="47"/>
      <c r="DT48" s="47"/>
      <c r="DU48" s="49"/>
      <c r="DV48" s="50"/>
      <c r="DW48" s="50"/>
      <c r="DX48" s="50"/>
      <c r="DY48" s="50"/>
      <c r="DZ48" s="50"/>
      <c r="EA48" s="50"/>
      <c r="EB48" s="50"/>
      <c r="EC48" s="50"/>
      <c r="ED48" s="51"/>
      <c r="EE48" s="51"/>
    </row>
    <row r="49" spans="2:135" s="73" customFormat="1">
      <c r="B49" s="377" t="s">
        <v>152</v>
      </c>
      <c r="C49" s="378"/>
      <c r="D49" s="67">
        <v>1440</v>
      </c>
      <c r="E49" s="68"/>
      <c r="F49" s="68"/>
      <c r="G49" s="68"/>
      <c r="H49" s="68">
        <f>$D49*SUM($D$17)/4</f>
        <v>2160</v>
      </c>
      <c r="I49" s="68">
        <f t="shared" ref="I49:K49" si="38">$D49*SUM($D$17)/4</f>
        <v>2160</v>
      </c>
      <c r="J49" s="68">
        <f t="shared" si="38"/>
        <v>2160</v>
      </c>
      <c r="K49" s="68">
        <f t="shared" si="38"/>
        <v>2160</v>
      </c>
      <c r="L49" s="68"/>
      <c r="M49" s="68"/>
      <c r="N49" s="68"/>
      <c r="O49" s="68"/>
      <c r="P49" s="69"/>
      <c r="Q49" s="68"/>
      <c r="R49" s="68"/>
      <c r="S49" s="68"/>
      <c r="T49" s="68"/>
      <c r="U49" s="68"/>
      <c r="V49" s="68"/>
      <c r="W49" s="68"/>
      <c r="X49" s="68"/>
      <c r="Y49" s="68"/>
      <c r="Z49" s="68"/>
      <c r="AA49" s="68"/>
      <c r="AB49" s="69"/>
      <c r="AC49" s="68"/>
      <c r="AD49" s="68"/>
      <c r="AE49" s="68"/>
      <c r="AF49" s="68"/>
      <c r="AG49" s="68"/>
      <c r="AH49" s="68"/>
      <c r="AI49" s="68"/>
      <c r="AJ49" s="68"/>
      <c r="AK49" s="68"/>
      <c r="AL49" s="68"/>
      <c r="AM49" s="68"/>
      <c r="AN49" s="69"/>
      <c r="AO49" s="68"/>
      <c r="AP49" s="68"/>
      <c r="AQ49" s="68"/>
      <c r="AR49" s="68"/>
      <c r="AS49" s="68"/>
      <c r="AT49" s="68"/>
      <c r="AU49" s="68"/>
      <c r="AV49" s="68"/>
      <c r="AW49" s="68"/>
      <c r="AX49" s="68"/>
      <c r="AY49" s="68"/>
      <c r="AZ49" s="69"/>
      <c r="BA49" s="68"/>
      <c r="BB49" s="68"/>
      <c r="BC49" s="68"/>
      <c r="BD49" s="68"/>
      <c r="BE49" s="68"/>
      <c r="BF49" s="68"/>
      <c r="BG49" s="68"/>
      <c r="BH49" s="68"/>
      <c r="BI49" s="68"/>
      <c r="BJ49" s="68"/>
      <c r="BK49" s="68"/>
      <c r="BL49" s="69"/>
      <c r="BM49" s="68"/>
      <c r="BN49" s="68"/>
      <c r="BO49" s="68"/>
      <c r="BP49" s="68"/>
      <c r="BQ49" s="68"/>
      <c r="BR49" s="68"/>
      <c r="BS49" s="68"/>
      <c r="BT49" s="68"/>
      <c r="BU49" s="68"/>
      <c r="BV49" s="68"/>
      <c r="BW49" s="68"/>
      <c r="BX49" s="69"/>
      <c r="BY49" s="68"/>
      <c r="BZ49" s="68"/>
      <c r="CA49" s="68"/>
      <c r="CB49" s="68"/>
      <c r="CC49" s="68"/>
      <c r="CD49" s="68"/>
      <c r="CE49" s="68"/>
      <c r="CF49" s="68"/>
      <c r="CG49" s="68"/>
      <c r="CH49" s="68"/>
      <c r="CI49" s="68"/>
      <c r="CJ49" s="69"/>
      <c r="CK49" s="68"/>
      <c r="CL49" s="68"/>
      <c r="CM49" s="68"/>
      <c r="CN49" s="68"/>
      <c r="CO49" s="68"/>
      <c r="CP49" s="68"/>
      <c r="CQ49" s="68"/>
      <c r="CR49" s="68"/>
      <c r="CS49" s="68"/>
      <c r="CT49" s="68"/>
      <c r="CU49" s="68"/>
      <c r="CV49" s="69"/>
      <c r="CW49" s="68"/>
      <c r="CX49" s="68"/>
      <c r="CY49" s="68"/>
      <c r="CZ49" s="68"/>
      <c r="DA49" s="68"/>
      <c r="DB49" s="68"/>
      <c r="DC49" s="68"/>
      <c r="DD49" s="68"/>
      <c r="DE49" s="68"/>
      <c r="DF49" s="68"/>
      <c r="DG49" s="68"/>
      <c r="DH49" s="69"/>
      <c r="DI49" s="68"/>
      <c r="DJ49" s="68"/>
      <c r="DK49" s="68"/>
      <c r="DL49" s="68"/>
      <c r="DM49" s="68"/>
      <c r="DN49" s="68"/>
      <c r="DO49" s="68"/>
      <c r="DP49" s="68"/>
      <c r="DQ49" s="68"/>
      <c r="DR49" s="68"/>
      <c r="DS49" s="68"/>
      <c r="DT49" s="68"/>
      <c r="DU49" s="70">
        <f>SUMIF($E$33:$DT$33,DU$33,$E49:$DT49)</f>
        <v>8640</v>
      </c>
      <c r="DV49" s="71">
        <f t="shared" si="24"/>
        <v>0</v>
      </c>
      <c r="DW49" s="71">
        <f t="shared" si="24"/>
        <v>0</v>
      </c>
      <c r="DX49" s="71">
        <f t="shared" si="24"/>
        <v>0</v>
      </c>
      <c r="DY49" s="71">
        <f t="shared" si="24"/>
        <v>0</v>
      </c>
      <c r="DZ49" s="71">
        <f t="shared" si="24"/>
        <v>0</v>
      </c>
      <c r="EA49" s="71">
        <f t="shared" si="24"/>
        <v>0</v>
      </c>
      <c r="EB49" s="71">
        <f t="shared" si="24"/>
        <v>0</v>
      </c>
      <c r="EC49" s="71">
        <f t="shared" si="24"/>
        <v>0</v>
      </c>
      <c r="ED49" s="72">
        <f t="shared" si="24"/>
        <v>0</v>
      </c>
      <c r="EE49" s="72">
        <f t="shared" ref="EE49:EE50" si="39">SUM(DU49:ED49)</f>
        <v>8640</v>
      </c>
    </row>
    <row r="50" spans="2:135" s="73" customFormat="1">
      <c r="B50" s="65" t="s">
        <v>153</v>
      </c>
      <c r="C50" s="66"/>
      <c r="D50" s="67">
        <v>2500</v>
      </c>
      <c r="E50" s="68"/>
      <c r="F50" s="68"/>
      <c r="G50" s="68"/>
      <c r="H50" s="68">
        <f>$D50*SUM($D$20)/4</f>
        <v>2500</v>
      </c>
      <c r="I50" s="68">
        <f t="shared" ref="I50:K50" si="40">$D50*SUM($D$20)/4</f>
        <v>2500</v>
      </c>
      <c r="J50" s="68">
        <f t="shared" si="40"/>
        <v>2500</v>
      </c>
      <c r="K50" s="68">
        <f t="shared" si="40"/>
        <v>2500</v>
      </c>
      <c r="L50" s="68"/>
      <c r="M50" s="68"/>
      <c r="N50" s="68"/>
      <c r="O50" s="68"/>
      <c r="P50" s="69"/>
      <c r="Q50" s="68"/>
      <c r="R50" s="68"/>
      <c r="S50" s="68"/>
      <c r="T50" s="68"/>
      <c r="U50" s="68"/>
      <c r="V50" s="68"/>
      <c r="W50" s="68"/>
      <c r="X50" s="68"/>
      <c r="Y50" s="68"/>
      <c r="Z50" s="68"/>
      <c r="AA50" s="68"/>
      <c r="AB50" s="69"/>
      <c r="AC50" s="68"/>
      <c r="AD50" s="68"/>
      <c r="AE50" s="68"/>
      <c r="AF50" s="68"/>
      <c r="AG50" s="68"/>
      <c r="AH50" s="68"/>
      <c r="AI50" s="68"/>
      <c r="AJ50" s="68"/>
      <c r="AK50" s="68"/>
      <c r="AL50" s="68"/>
      <c r="AM50" s="68"/>
      <c r="AN50" s="69"/>
      <c r="AO50" s="68"/>
      <c r="AP50" s="68"/>
      <c r="AQ50" s="68"/>
      <c r="AR50" s="68"/>
      <c r="AS50" s="68"/>
      <c r="AT50" s="68"/>
      <c r="AU50" s="68"/>
      <c r="AV50" s="68"/>
      <c r="AW50" s="68"/>
      <c r="AX50" s="68"/>
      <c r="AY50" s="68"/>
      <c r="AZ50" s="69"/>
      <c r="BA50" s="68"/>
      <c r="BB50" s="68"/>
      <c r="BC50" s="68"/>
      <c r="BD50" s="68"/>
      <c r="BE50" s="68"/>
      <c r="BF50" s="68"/>
      <c r="BG50" s="68"/>
      <c r="BH50" s="68"/>
      <c r="BI50" s="68"/>
      <c r="BJ50" s="68"/>
      <c r="BK50" s="68"/>
      <c r="BL50" s="69"/>
      <c r="BM50" s="68"/>
      <c r="BN50" s="68"/>
      <c r="BO50" s="68"/>
      <c r="BP50" s="68"/>
      <c r="BQ50" s="68"/>
      <c r="BR50" s="68"/>
      <c r="BS50" s="68"/>
      <c r="BT50" s="68"/>
      <c r="BU50" s="68"/>
      <c r="BV50" s="68"/>
      <c r="BW50" s="68"/>
      <c r="BX50" s="69"/>
      <c r="BY50" s="68"/>
      <c r="BZ50" s="68"/>
      <c r="CA50" s="68"/>
      <c r="CB50" s="68"/>
      <c r="CC50" s="68"/>
      <c r="CD50" s="68"/>
      <c r="CE50" s="68"/>
      <c r="CF50" s="68"/>
      <c r="CG50" s="68"/>
      <c r="CH50" s="68"/>
      <c r="CI50" s="68"/>
      <c r="CJ50" s="69"/>
      <c r="CK50" s="68"/>
      <c r="CL50" s="68"/>
      <c r="CM50" s="68"/>
      <c r="CN50" s="68"/>
      <c r="CO50" s="68"/>
      <c r="CP50" s="68"/>
      <c r="CQ50" s="68"/>
      <c r="CR50" s="68"/>
      <c r="CS50" s="68"/>
      <c r="CT50" s="68"/>
      <c r="CU50" s="68"/>
      <c r="CV50" s="69"/>
      <c r="CW50" s="68"/>
      <c r="CX50" s="68"/>
      <c r="CY50" s="68"/>
      <c r="CZ50" s="68"/>
      <c r="DA50" s="68"/>
      <c r="DB50" s="68"/>
      <c r="DC50" s="68"/>
      <c r="DD50" s="68"/>
      <c r="DE50" s="68"/>
      <c r="DF50" s="68"/>
      <c r="DG50" s="68"/>
      <c r="DH50" s="69"/>
      <c r="DI50" s="68"/>
      <c r="DJ50" s="68"/>
      <c r="DK50" s="68"/>
      <c r="DL50" s="68"/>
      <c r="DM50" s="68"/>
      <c r="DN50" s="68"/>
      <c r="DO50" s="68"/>
      <c r="DP50" s="68"/>
      <c r="DQ50" s="68"/>
      <c r="DR50" s="68"/>
      <c r="DS50" s="68"/>
      <c r="DT50" s="68"/>
      <c r="DU50" s="70">
        <f>SUMIF($E$33:$DT$33,DU$33,$E50:$DT50)</f>
        <v>10000</v>
      </c>
      <c r="DV50" s="71">
        <f t="shared" si="24"/>
        <v>0</v>
      </c>
      <c r="DW50" s="71">
        <f t="shared" si="24"/>
        <v>0</v>
      </c>
      <c r="DX50" s="71">
        <f t="shared" si="24"/>
        <v>0</v>
      </c>
      <c r="DY50" s="71">
        <f t="shared" si="24"/>
        <v>0</v>
      </c>
      <c r="DZ50" s="71">
        <f t="shared" si="24"/>
        <v>0</v>
      </c>
      <c r="EA50" s="71">
        <f t="shared" si="24"/>
        <v>0</v>
      </c>
      <c r="EB50" s="71">
        <f t="shared" si="24"/>
        <v>0</v>
      </c>
      <c r="EC50" s="71">
        <f t="shared" si="24"/>
        <v>0</v>
      </c>
      <c r="ED50" s="72">
        <f t="shared" si="24"/>
        <v>0</v>
      </c>
      <c r="EE50" s="72">
        <f t="shared" si="39"/>
        <v>10000</v>
      </c>
    </row>
    <row r="51" spans="2:135">
      <c r="B51" s="52" t="s">
        <v>154</v>
      </c>
      <c r="C51" s="74"/>
      <c r="D51" s="75"/>
      <c r="E51" s="47"/>
      <c r="F51" s="47"/>
      <c r="G51" s="47"/>
      <c r="H51" s="47"/>
      <c r="I51" s="47"/>
      <c r="J51" s="47"/>
      <c r="K51" s="47"/>
      <c r="L51" s="47"/>
      <c r="M51" s="47"/>
      <c r="N51" s="47"/>
      <c r="O51" s="47"/>
      <c r="P51" s="48"/>
      <c r="Q51" s="47"/>
      <c r="R51" s="47"/>
      <c r="S51" s="47"/>
      <c r="T51" s="47"/>
      <c r="U51" s="47"/>
      <c r="V51" s="47"/>
      <c r="W51" s="47"/>
      <c r="X51" s="47"/>
      <c r="Y51" s="47"/>
      <c r="Z51" s="47"/>
      <c r="AA51" s="47"/>
      <c r="AB51" s="48"/>
      <c r="AC51" s="47"/>
      <c r="AD51" s="47"/>
      <c r="AE51" s="47"/>
      <c r="AF51" s="47"/>
      <c r="AG51" s="47"/>
      <c r="AH51" s="47"/>
      <c r="AI51" s="47"/>
      <c r="AJ51" s="47"/>
      <c r="AK51" s="47"/>
      <c r="AL51" s="47"/>
      <c r="AM51" s="47"/>
      <c r="AN51" s="48"/>
      <c r="AO51" s="47"/>
      <c r="AP51" s="47"/>
      <c r="AQ51" s="47"/>
      <c r="AR51" s="47"/>
      <c r="AS51" s="47"/>
      <c r="AT51" s="47"/>
      <c r="AU51" s="47"/>
      <c r="AV51" s="47"/>
      <c r="AW51" s="47"/>
      <c r="AX51" s="47"/>
      <c r="AY51" s="47"/>
      <c r="AZ51" s="48"/>
      <c r="BA51" s="47"/>
      <c r="BB51" s="47"/>
      <c r="BC51" s="47"/>
      <c r="BD51" s="47"/>
      <c r="BE51" s="47"/>
      <c r="BF51" s="47"/>
      <c r="BG51" s="47"/>
      <c r="BH51" s="47"/>
      <c r="BI51" s="47"/>
      <c r="BJ51" s="47"/>
      <c r="BK51" s="47"/>
      <c r="BL51" s="48"/>
      <c r="BM51" s="47"/>
      <c r="BN51" s="47"/>
      <c r="BO51" s="47"/>
      <c r="BP51" s="47"/>
      <c r="BQ51" s="47"/>
      <c r="BR51" s="47"/>
      <c r="BS51" s="47"/>
      <c r="BT51" s="47"/>
      <c r="BU51" s="47"/>
      <c r="BV51" s="47"/>
      <c r="BW51" s="47"/>
      <c r="BX51" s="48"/>
      <c r="BY51" s="47"/>
      <c r="BZ51" s="47"/>
      <c r="CA51" s="47"/>
      <c r="CB51" s="47"/>
      <c r="CC51" s="47"/>
      <c r="CD51" s="47"/>
      <c r="CE51" s="47"/>
      <c r="CF51" s="47"/>
      <c r="CG51" s="47"/>
      <c r="CH51" s="47"/>
      <c r="CI51" s="47"/>
      <c r="CJ51" s="48"/>
      <c r="CK51" s="47"/>
      <c r="CL51" s="47"/>
      <c r="CM51" s="47"/>
      <c r="CN51" s="47"/>
      <c r="CO51" s="47"/>
      <c r="CP51" s="47"/>
      <c r="CQ51" s="47"/>
      <c r="CR51" s="47"/>
      <c r="CS51" s="47"/>
      <c r="CT51" s="47"/>
      <c r="CU51" s="47"/>
      <c r="CV51" s="48"/>
      <c r="CW51" s="47"/>
      <c r="CX51" s="47"/>
      <c r="CY51" s="47"/>
      <c r="CZ51" s="47"/>
      <c r="DA51" s="47"/>
      <c r="DB51" s="47"/>
      <c r="DC51" s="47"/>
      <c r="DD51" s="47"/>
      <c r="DE51" s="47"/>
      <c r="DF51" s="47"/>
      <c r="DG51" s="47"/>
      <c r="DH51" s="48"/>
      <c r="DI51" s="47"/>
      <c r="DJ51" s="47"/>
      <c r="DK51" s="47"/>
      <c r="DL51" s="47"/>
      <c r="DM51" s="47"/>
      <c r="DN51" s="47"/>
      <c r="DO51" s="47"/>
      <c r="DP51" s="47"/>
      <c r="DQ51" s="47"/>
      <c r="DR51" s="47"/>
      <c r="DS51" s="47"/>
      <c r="DT51" s="47"/>
      <c r="DU51" s="70"/>
      <c r="DV51" s="71"/>
      <c r="DW51" s="71"/>
      <c r="DX51" s="71"/>
      <c r="DY51" s="71"/>
      <c r="DZ51" s="71"/>
      <c r="EA51" s="71"/>
      <c r="EB51" s="71"/>
      <c r="EC51" s="71"/>
      <c r="ED51" s="72"/>
      <c r="EE51" s="72"/>
    </row>
    <row r="52" spans="2:135">
      <c r="B52" s="377" t="s">
        <v>155</v>
      </c>
      <c r="C52" s="378"/>
      <c r="D52" s="76">
        <v>5200</v>
      </c>
      <c r="E52" s="47"/>
      <c r="F52" s="47"/>
      <c r="G52" s="47"/>
      <c r="H52" s="47">
        <f>IF(SUM($D$36:H$36)&gt;=1,0,$D52/12)</f>
        <v>433.33333333333331</v>
      </c>
      <c r="I52" s="47">
        <f>IF(SUM($D$36:I$36)&gt;=1,0,$D52/12)</f>
        <v>433.33333333333331</v>
      </c>
      <c r="J52" s="47">
        <f>IF(SUM($D$36:J$36)&gt;=1,0,$D52/12)</f>
        <v>433.33333333333331</v>
      </c>
      <c r="K52" s="47">
        <f>IF(SUM($D$36:K$36)&gt;=1,0,$D52/12)</f>
        <v>433.33333333333331</v>
      </c>
      <c r="L52" s="47">
        <f>IF(SUM($D$36:L$36)&gt;=1,0,$D52/12)</f>
        <v>433.33333333333331</v>
      </c>
      <c r="M52" s="47">
        <f>IF(SUM($D$36:M$36)&gt;=1,0,$D52/12)</f>
        <v>433.33333333333331</v>
      </c>
      <c r="N52" s="47">
        <f>IF(SUM($D$36:N$36)&gt;=1,0,$D52/12)</f>
        <v>433.33333333333331</v>
      </c>
      <c r="O52" s="47">
        <f>IF(SUM($D$36:O$36)&gt;=1,0,$D52/12)</f>
        <v>433.33333333333331</v>
      </c>
      <c r="P52" s="48">
        <f>IF(SUM($D$36:P$36)&gt;=1,0,$D52/12)</f>
        <v>433.33333333333331</v>
      </c>
      <c r="Q52" s="77">
        <f>IF(SUM($D$36:Q$36)&gt;=1,0,$D52/12)</f>
        <v>433.33333333333331</v>
      </c>
      <c r="R52" s="77">
        <f>IF(SUM($D$36:R$36)&gt;=1,0,$D52/12)</f>
        <v>433.33333333333331</v>
      </c>
      <c r="S52" s="77">
        <f>IF(SUM($D$36:S$36)&gt;=1,0,$D52/12)</f>
        <v>433.33333333333331</v>
      </c>
      <c r="T52" s="50">
        <v>455</v>
      </c>
      <c r="U52" s="50">
        <v>455</v>
      </c>
      <c r="V52" s="50">
        <v>455</v>
      </c>
      <c r="W52" s="50">
        <v>455</v>
      </c>
      <c r="X52" s="50">
        <v>455</v>
      </c>
      <c r="Y52" s="50">
        <v>455</v>
      </c>
      <c r="Z52" s="50">
        <v>455</v>
      </c>
      <c r="AA52" s="50">
        <v>455</v>
      </c>
      <c r="AB52" s="78">
        <v>455</v>
      </c>
      <c r="AC52" s="50">
        <v>0</v>
      </c>
      <c r="AD52" s="50">
        <v>0</v>
      </c>
      <c r="AE52" s="50">
        <v>0</v>
      </c>
      <c r="AF52" s="50">
        <v>0</v>
      </c>
      <c r="AG52" s="50">
        <v>0</v>
      </c>
      <c r="AH52" s="50">
        <v>0</v>
      </c>
      <c r="AI52" s="50">
        <v>0</v>
      </c>
      <c r="AJ52" s="50">
        <v>0</v>
      </c>
      <c r="AK52" s="50">
        <v>0</v>
      </c>
      <c r="AL52" s="50">
        <v>0</v>
      </c>
      <c r="AM52" s="50">
        <v>0</v>
      </c>
      <c r="AN52" s="78">
        <v>0</v>
      </c>
      <c r="AO52" s="50">
        <v>0</v>
      </c>
      <c r="AP52" s="50">
        <v>0</v>
      </c>
      <c r="AQ52" s="50">
        <v>0</v>
      </c>
      <c r="AR52" s="50">
        <v>0</v>
      </c>
      <c r="AS52" s="50">
        <v>0</v>
      </c>
      <c r="AT52" s="50">
        <v>0</v>
      </c>
      <c r="AU52" s="50">
        <v>0</v>
      </c>
      <c r="AV52" s="50">
        <v>0</v>
      </c>
      <c r="AW52" s="50">
        <v>0</v>
      </c>
      <c r="AX52" s="50">
        <v>0</v>
      </c>
      <c r="AY52" s="50">
        <v>0</v>
      </c>
      <c r="AZ52" s="78">
        <v>0</v>
      </c>
      <c r="BA52" s="50">
        <v>0</v>
      </c>
      <c r="BB52" s="50">
        <v>0</v>
      </c>
      <c r="BC52" s="50">
        <v>0</v>
      </c>
      <c r="BD52" s="50">
        <v>0</v>
      </c>
      <c r="BE52" s="50">
        <v>0</v>
      </c>
      <c r="BF52" s="50">
        <v>0</v>
      </c>
      <c r="BG52" s="50">
        <v>0</v>
      </c>
      <c r="BH52" s="50">
        <v>0</v>
      </c>
      <c r="BI52" s="50">
        <v>0</v>
      </c>
      <c r="BJ52" s="50">
        <v>0</v>
      </c>
      <c r="BK52" s="50">
        <v>0</v>
      </c>
      <c r="BL52" s="78">
        <v>0</v>
      </c>
      <c r="BM52" s="50">
        <v>0</v>
      </c>
      <c r="BN52" s="50">
        <v>0</v>
      </c>
      <c r="BO52" s="50">
        <v>0</v>
      </c>
      <c r="BP52" s="50">
        <v>0</v>
      </c>
      <c r="BQ52" s="50">
        <v>0</v>
      </c>
      <c r="BR52" s="50">
        <v>0</v>
      </c>
      <c r="BS52" s="50">
        <v>0</v>
      </c>
      <c r="BT52" s="50">
        <v>0</v>
      </c>
      <c r="BU52" s="50">
        <v>0</v>
      </c>
      <c r="BV52" s="50">
        <v>0</v>
      </c>
      <c r="BW52" s="50">
        <v>0</v>
      </c>
      <c r="BX52" s="78">
        <v>0</v>
      </c>
      <c r="BY52" s="50">
        <v>0</v>
      </c>
      <c r="BZ52" s="50">
        <v>0</v>
      </c>
      <c r="CA52" s="50">
        <v>0</v>
      </c>
      <c r="CB52" s="50">
        <v>0</v>
      </c>
      <c r="CC52" s="50">
        <v>0</v>
      </c>
      <c r="CD52" s="50">
        <v>0</v>
      </c>
      <c r="CE52" s="50">
        <v>0</v>
      </c>
      <c r="CF52" s="50">
        <v>0</v>
      </c>
      <c r="CG52" s="50">
        <v>0</v>
      </c>
      <c r="CH52" s="50">
        <v>0</v>
      </c>
      <c r="CI52" s="50">
        <v>0</v>
      </c>
      <c r="CJ52" s="78">
        <v>0</v>
      </c>
      <c r="CK52" s="50">
        <v>0</v>
      </c>
      <c r="CL52" s="50">
        <v>0</v>
      </c>
      <c r="CM52" s="50">
        <v>0</v>
      </c>
      <c r="CN52" s="50">
        <v>0</v>
      </c>
      <c r="CO52" s="50">
        <v>0</v>
      </c>
      <c r="CP52" s="50">
        <v>0</v>
      </c>
      <c r="CQ52" s="50">
        <v>0</v>
      </c>
      <c r="CR52" s="50">
        <v>0</v>
      </c>
      <c r="CS52" s="50">
        <v>0</v>
      </c>
      <c r="CT52" s="50">
        <v>0</v>
      </c>
      <c r="CU52" s="50">
        <v>0</v>
      </c>
      <c r="CV52" s="78">
        <v>0</v>
      </c>
      <c r="CW52" s="50">
        <v>0</v>
      </c>
      <c r="CX52" s="50">
        <v>0</v>
      </c>
      <c r="CY52" s="50">
        <v>0</v>
      </c>
      <c r="CZ52" s="50">
        <v>0</v>
      </c>
      <c r="DA52" s="50">
        <v>0</v>
      </c>
      <c r="DB52" s="50">
        <v>0</v>
      </c>
      <c r="DC52" s="50">
        <v>0</v>
      </c>
      <c r="DD52" s="50">
        <v>0</v>
      </c>
      <c r="DE52" s="50">
        <v>0</v>
      </c>
      <c r="DF52" s="50">
        <v>0</v>
      </c>
      <c r="DG52" s="50">
        <v>0</v>
      </c>
      <c r="DH52" s="78">
        <v>0</v>
      </c>
      <c r="DI52" s="50">
        <v>0</v>
      </c>
      <c r="DJ52" s="50">
        <v>0</v>
      </c>
      <c r="DK52" s="50">
        <v>0</v>
      </c>
      <c r="DL52" s="50">
        <v>0</v>
      </c>
      <c r="DM52" s="50">
        <v>0</v>
      </c>
      <c r="DN52" s="50">
        <v>0</v>
      </c>
      <c r="DO52" s="50">
        <v>0</v>
      </c>
      <c r="DP52" s="50">
        <v>0</v>
      </c>
      <c r="DQ52" s="50">
        <v>0</v>
      </c>
      <c r="DR52" s="50">
        <v>0</v>
      </c>
      <c r="DS52" s="50">
        <v>0</v>
      </c>
      <c r="DT52" s="50">
        <v>0</v>
      </c>
      <c r="DU52" s="70">
        <f>SUMIF($E$33:$DT$33,DU$33,$E52:$DT52)</f>
        <v>3900.0000000000005</v>
      </c>
      <c r="DV52" s="71">
        <f t="shared" si="24"/>
        <v>5395</v>
      </c>
      <c r="DW52" s="71">
        <f t="shared" si="24"/>
        <v>0</v>
      </c>
      <c r="DX52" s="71">
        <f t="shared" si="24"/>
        <v>0</v>
      </c>
      <c r="DY52" s="71">
        <f t="shared" si="24"/>
        <v>0</v>
      </c>
      <c r="DZ52" s="71">
        <f t="shared" si="24"/>
        <v>0</v>
      </c>
      <c r="EA52" s="71">
        <f t="shared" si="24"/>
        <v>0</v>
      </c>
      <c r="EB52" s="71">
        <f t="shared" si="24"/>
        <v>0</v>
      </c>
      <c r="EC52" s="71">
        <f t="shared" si="24"/>
        <v>0</v>
      </c>
      <c r="ED52" s="72">
        <f t="shared" si="24"/>
        <v>0</v>
      </c>
      <c r="EE52" s="72">
        <f t="shared" ref="EE52" si="41">SUM(DU52:ED52)</f>
        <v>9295</v>
      </c>
    </row>
    <row r="53" spans="2:135">
      <c r="B53" s="52" t="s">
        <v>156</v>
      </c>
      <c r="C53" s="74"/>
      <c r="D53" s="75"/>
      <c r="E53" s="47"/>
      <c r="F53" s="47"/>
      <c r="G53" s="47"/>
      <c r="H53" s="47"/>
      <c r="I53" s="47"/>
      <c r="J53" s="47"/>
      <c r="K53" s="47"/>
      <c r="L53" s="47"/>
      <c r="M53" s="47"/>
      <c r="N53" s="47"/>
      <c r="O53" s="47"/>
      <c r="P53" s="48"/>
      <c r="Q53" s="47"/>
      <c r="R53" s="47"/>
      <c r="S53" s="47"/>
      <c r="T53" s="47"/>
      <c r="U53" s="47"/>
      <c r="V53" s="47"/>
      <c r="W53" s="47"/>
      <c r="X53" s="47"/>
      <c r="Y53" s="47"/>
      <c r="Z53" s="47"/>
      <c r="AA53" s="47"/>
      <c r="AB53" s="48"/>
      <c r="AC53" s="47"/>
      <c r="AD53" s="47"/>
      <c r="AE53" s="47"/>
      <c r="AF53" s="47"/>
      <c r="AG53" s="47"/>
      <c r="AH53" s="47"/>
      <c r="AI53" s="47"/>
      <c r="AJ53" s="47"/>
      <c r="AK53" s="47"/>
      <c r="AL53" s="47"/>
      <c r="AM53" s="47"/>
      <c r="AN53" s="48"/>
      <c r="AO53" s="47"/>
      <c r="AP53" s="47"/>
      <c r="AQ53" s="47"/>
      <c r="AR53" s="47"/>
      <c r="AS53" s="47"/>
      <c r="AT53" s="47"/>
      <c r="AU53" s="47"/>
      <c r="AV53" s="47"/>
      <c r="AW53" s="47"/>
      <c r="AX53" s="47"/>
      <c r="AY53" s="47"/>
      <c r="AZ53" s="48"/>
      <c r="BA53" s="47"/>
      <c r="BB53" s="47"/>
      <c r="BC53" s="47"/>
      <c r="BD53" s="47"/>
      <c r="BE53" s="47"/>
      <c r="BF53" s="47"/>
      <c r="BG53" s="47"/>
      <c r="BH53" s="47"/>
      <c r="BI53" s="47"/>
      <c r="BJ53" s="47"/>
      <c r="BK53" s="47"/>
      <c r="BL53" s="48"/>
      <c r="BM53" s="47"/>
      <c r="BN53" s="47"/>
      <c r="BO53" s="47"/>
      <c r="BP53" s="47"/>
      <c r="BQ53" s="47"/>
      <c r="BR53" s="47"/>
      <c r="BS53" s="47"/>
      <c r="BT53" s="47"/>
      <c r="BU53" s="47"/>
      <c r="BV53" s="47"/>
      <c r="BW53" s="47"/>
      <c r="BX53" s="48"/>
      <c r="BY53" s="47"/>
      <c r="BZ53" s="47"/>
      <c r="CA53" s="47"/>
      <c r="CB53" s="47"/>
      <c r="CC53" s="47"/>
      <c r="CD53" s="47"/>
      <c r="CE53" s="47"/>
      <c r="CF53" s="47"/>
      <c r="CG53" s="47"/>
      <c r="CH53" s="47"/>
      <c r="CI53" s="47"/>
      <c r="CJ53" s="48"/>
      <c r="CK53" s="47"/>
      <c r="CL53" s="47"/>
      <c r="CM53" s="47"/>
      <c r="CN53" s="47"/>
      <c r="CO53" s="47"/>
      <c r="CP53" s="47"/>
      <c r="CQ53" s="47"/>
      <c r="CR53" s="47"/>
      <c r="CS53" s="47"/>
      <c r="CT53" s="47"/>
      <c r="CU53" s="47"/>
      <c r="CV53" s="48"/>
      <c r="CW53" s="47"/>
      <c r="CX53" s="47"/>
      <c r="CY53" s="47"/>
      <c r="CZ53" s="47"/>
      <c r="DA53" s="47"/>
      <c r="DB53" s="47"/>
      <c r="DC53" s="47"/>
      <c r="DD53" s="47"/>
      <c r="DE53" s="47"/>
      <c r="DF53" s="47"/>
      <c r="DG53" s="47"/>
      <c r="DH53" s="48"/>
      <c r="DI53" s="47"/>
      <c r="DJ53" s="47"/>
      <c r="DK53" s="47"/>
      <c r="DL53" s="47"/>
      <c r="DM53" s="47"/>
      <c r="DN53" s="47"/>
      <c r="DO53" s="47"/>
      <c r="DP53" s="47"/>
      <c r="DQ53" s="47"/>
      <c r="DR53" s="47"/>
      <c r="DS53" s="47"/>
      <c r="DT53" s="47"/>
      <c r="DU53" s="70"/>
      <c r="DV53" s="71"/>
      <c r="DW53" s="71"/>
      <c r="DX53" s="71"/>
      <c r="DY53" s="71"/>
      <c r="DZ53" s="71"/>
      <c r="EA53" s="71"/>
      <c r="EB53" s="71"/>
      <c r="EC53" s="71"/>
      <c r="ED53" s="72"/>
      <c r="EE53" s="72"/>
    </row>
    <row r="54" spans="2:135" hidden="1" outlineLevel="1">
      <c r="B54" s="5" t="s">
        <v>157</v>
      </c>
      <c r="C54" s="79"/>
      <c r="D54" s="76">
        <v>0</v>
      </c>
      <c r="E54" s="77">
        <f t="shared" ref="E54:T55" si="42">$D54*E$36*$D$20</f>
        <v>0</v>
      </c>
      <c r="F54" s="77">
        <f t="shared" si="42"/>
        <v>0</v>
      </c>
      <c r="G54" s="77">
        <f t="shared" si="42"/>
        <v>0</v>
      </c>
      <c r="H54" s="77">
        <f t="shared" si="42"/>
        <v>0</v>
      </c>
      <c r="I54" s="77">
        <f t="shared" si="42"/>
        <v>0</v>
      </c>
      <c r="J54" s="77">
        <f t="shared" si="42"/>
        <v>0</v>
      </c>
      <c r="K54" s="77">
        <f t="shared" si="42"/>
        <v>0</v>
      </c>
      <c r="L54" s="77">
        <f t="shared" si="42"/>
        <v>0</v>
      </c>
      <c r="M54" s="77">
        <f t="shared" si="42"/>
        <v>0</v>
      </c>
      <c r="N54" s="77">
        <f t="shared" si="42"/>
        <v>0</v>
      </c>
      <c r="O54" s="77">
        <f t="shared" si="42"/>
        <v>0</v>
      </c>
      <c r="P54" s="80">
        <f t="shared" si="42"/>
        <v>0</v>
      </c>
      <c r="Q54" s="77">
        <f t="shared" si="42"/>
        <v>0</v>
      </c>
      <c r="R54" s="77">
        <f t="shared" si="42"/>
        <v>0</v>
      </c>
      <c r="S54" s="77">
        <f t="shared" si="42"/>
        <v>0</v>
      </c>
      <c r="T54" s="77">
        <f t="shared" si="42"/>
        <v>0</v>
      </c>
      <c r="U54" s="77">
        <f t="shared" ref="U54:AJ55" si="43">$D54*U$36*$D$20</f>
        <v>0</v>
      </c>
      <c r="V54" s="77">
        <f t="shared" si="43"/>
        <v>0</v>
      </c>
      <c r="W54" s="77">
        <f t="shared" si="43"/>
        <v>0</v>
      </c>
      <c r="X54" s="77">
        <f t="shared" si="43"/>
        <v>0</v>
      </c>
      <c r="Y54" s="77">
        <f t="shared" si="43"/>
        <v>0</v>
      </c>
      <c r="Z54" s="77">
        <f t="shared" si="43"/>
        <v>0</v>
      </c>
      <c r="AA54" s="77">
        <f t="shared" si="43"/>
        <v>0</v>
      </c>
      <c r="AB54" s="80">
        <f t="shared" si="43"/>
        <v>0</v>
      </c>
      <c r="AC54" s="77">
        <f t="shared" si="43"/>
        <v>0</v>
      </c>
      <c r="AD54" s="77">
        <f t="shared" si="43"/>
        <v>0</v>
      </c>
      <c r="AE54" s="77">
        <f t="shared" si="43"/>
        <v>0</v>
      </c>
      <c r="AF54" s="77">
        <f t="shared" si="43"/>
        <v>0</v>
      </c>
      <c r="AG54" s="77">
        <f t="shared" si="43"/>
        <v>0</v>
      </c>
      <c r="AH54" s="77">
        <f t="shared" si="43"/>
        <v>0</v>
      </c>
      <c r="AI54" s="77">
        <f t="shared" si="43"/>
        <v>0</v>
      </c>
      <c r="AJ54" s="77">
        <f t="shared" si="43"/>
        <v>0</v>
      </c>
      <c r="AK54" s="77">
        <f t="shared" ref="AK54:AZ55" si="44">$D54*AK$36*$D$20</f>
        <v>0</v>
      </c>
      <c r="AL54" s="77">
        <f t="shared" si="44"/>
        <v>0</v>
      </c>
      <c r="AM54" s="77">
        <f t="shared" si="44"/>
        <v>0</v>
      </c>
      <c r="AN54" s="80">
        <f t="shared" si="44"/>
        <v>0</v>
      </c>
      <c r="AO54" s="77">
        <f t="shared" si="44"/>
        <v>0</v>
      </c>
      <c r="AP54" s="77">
        <f t="shared" si="44"/>
        <v>0</v>
      </c>
      <c r="AQ54" s="77">
        <f t="shared" si="44"/>
        <v>0</v>
      </c>
      <c r="AR54" s="77">
        <f t="shared" si="44"/>
        <v>0</v>
      </c>
      <c r="AS54" s="77">
        <f t="shared" si="44"/>
        <v>0</v>
      </c>
      <c r="AT54" s="77">
        <f t="shared" si="44"/>
        <v>0</v>
      </c>
      <c r="AU54" s="77">
        <f t="shared" si="44"/>
        <v>0</v>
      </c>
      <c r="AV54" s="77">
        <f t="shared" si="44"/>
        <v>0</v>
      </c>
      <c r="AW54" s="77">
        <f t="shared" si="44"/>
        <v>0</v>
      </c>
      <c r="AX54" s="77">
        <f t="shared" si="44"/>
        <v>0</v>
      </c>
      <c r="AY54" s="77">
        <f t="shared" si="44"/>
        <v>0</v>
      </c>
      <c r="AZ54" s="80">
        <f t="shared" si="44"/>
        <v>0</v>
      </c>
      <c r="BA54" s="77">
        <f t="shared" ref="BA54:BP55" si="45">$D54*BA$36*$D$20</f>
        <v>0</v>
      </c>
      <c r="BB54" s="77">
        <f t="shared" si="45"/>
        <v>0</v>
      </c>
      <c r="BC54" s="77">
        <f t="shared" si="45"/>
        <v>0</v>
      </c>
      <c r="BD54" s="77">
        <f t="shared" si="45"/>
        <v>0</v>
      </c>
      <c r="BE54" s="77">
        <f t="shared" si="45"/>
        <v>0</v>
      </c>
      <c r="BF54" s="77">
        <f t="shared" si="45"/>
        <v>0</v>
      </c>
      <c r="BG54" s="77">
        <f t="shared" si="45"/>
        <v>0</v>
      </c>
      <c r="BH54" s="77">
        <f t="shared" si="45"/>
        <v>0</v>
      </c>
      <c r="BI54" s="77">
        <f t="shared" si="45"/>
        <v>0</v>
      </c>
      <c r="BJ54" s="77">
        <f t="shared" si="45"/>
        <v>0</v>
      </c>
      <c r="BK54" s="77">
        <f t="shared" si="45"/>
        <v>0</v>
      </c>
      <c r="BL54" s="80">
        <f t="shared" si="45"/>
        <v>0</v>
      </c>
      <c r="BM54" s="77">
        <f t="shared" si="45"/>
        <v>0</v>
      </c>
      <c r="BN54" s="77">
        <f t="shared" si="45"/>
        <v>0</v>
      </c>
      <c r="BO54" s="77">
        <f t="shared" si="45"/>
        <v>0</v>
      </c>
      <c r="BP54" s="77">
        <f t="shared" si="45"/>
        <v>0</v>
      </c>
      <c r="BQ54" s="77">
        <f t="shared" ref="BQ54:CF55" si="46">$D54*BQ$36*$D$20</f>
        <v>0</v>
      </c>
      <c r="BR54" s="77">
        <f t="shared" si="46"/>
        <v>0</v>
      </c>
      <c r="BS54" s="77">
        <f t="shared" si="46"/>
        <v>0</v>
      </c>
      <c r="BT54" s="77">
        <f t="shared" si="46"/>
        <v>0</v>
      </c>
      <c r="BU54" s="77">
        <f t="shared" si="46"/>
        <v>0</v>
      </c>
      <c r="BV54" s="77">
        <f t="shared" si="46"/>
        <v>0</v>
      </c>
      <c r="BW54" s="77">
        <f t="shared" si="46"/>
        <v>0</v>
      </c>
      <c r="BX54" s="80">
        <f t="shared" si="46"/>
        <v>0</v>
      </c>
      <c r="BY54" s="77">
        <f t="shared" si="46"/>
        <v>0</v>
      </c>
      <c r="BZ54" s="77">
        <f t="shared" si="46"/>
        <v>0</v>
      </c>
      <c r="CA54" s="77">
        <f t="shared" si="46"/>
        <v>0</v>
      </c>
      <c r="CB54" s="77">
        <f t="shared" si="46"/>
        <v>0</v>
      </c>
      <c r="CC54" s="77">
        <f t="shared" si="46"/>
        <v>0</v>
      </c>
      <c r="CD54" s="77">
        <f t="shared" si="46"/>
        <v>0</v>
      </c>
      <c r="CE54" s="77">
        <f t="shared" si="46"/>
        <v>0</v>
      </c>
      <c r="CF54" s="77">
        <f t="shared" si="46"/>
        <v>0</v>
      </c>
      <c r="CG54" s="77">
        <f t="shared" ref="CG54:CV55" si="47">$D54*CG$36*$D$20</f>
        <v>0</v>
      </c>
      <c r="CH54" s="77">
        <f t="shared" si="47"/>
        <v>0</v>
      </c>
      <c r="CI54" s="77">
        <f t="shared" si="47"/>
        <v>0</v>
      </c>
      <c r="CJ54" s="80">
        <f t="shared" si="47"/>
        <v>0</v>
      </c>
      <c r="CK54" s="77">
        <f t="shared" si="47"/>
        <v>0</v>
      </c>
      <c r="CL54" s="77">
        <f t="shared" si="47"/>
        <v>0</v>
      </c>
      <c r="CM54" s="77">
        <f t="shared" si="47"/>
        <v>0</v>
      </c>
      <c r="CN54" s="77">
        <f t="shared" si="47"/>
        <v>0</v>
      </c>
      <c r="CO54" s="77">
        <f t="shared" si="47"/>
        <v>0</v>
      </c>
      <c r="CP54" s="77">
        <f t="shared" si="47"/>
        <v>0</v>
      </c>
      <c r="CQ54" s="77">
        <f t="shared" si="47"/>
        <v>0</v>
      </c>
      <c r="CR54" s="77">
        <f t="shared" si="47"/>
        <v>0</v>
      </c>
      <c r="CS54" s="77">
        <f t="shared" si="47"/>
        <v>0</v>
      </c>
      <c r="CT54" s="77">
        <f t="shared" si="47"/>
        <v>0</v>
      </c>
      <c r="CU54" s="77">
        <f t="shared" si="47"/>
        <v>0</v>
      </c>
      <c r="CV54" s="80">
        <f t="shared" si="47"/>
        <v>0</v>
      </c>
      <c r="CW54" s="77">
        <f t="shared" ref="CW54:DL55" si="48">$D54*CW$36*$D$20</f>
        <v>0</v>
      </c>
      <c r="CX54" s="77">
        <f t="shared" si="48"/>
        <v>0</v>
      </c>
      <c r="CY54" s="77">
        <f t="shared" si="48"/>
        <v>0</v>
      </c>
      <c r="CZ54" s="77">
        <f t="shared" si="48"/>
        <v>0</v>
      </c>
      <c r="DA54" s="77">
        <f t="shared" si="48"/>
        <v>0</v>
      </c>
      <c r="DB54" s="77">
        <f t="shared" si="48"/>
        <v>0</v>
      </c>
      <c r="DC54" s="77">
        <f t="shared" si="48"/>
        <v>0</v>
      </c>
      <c r="DD54" s="77">
        <f t="shared" si="48"/>
        <v>0</v>
      </c>
      <c r="DE54" s="77">
        <f t="shared" si="48"/>
        <v>0</v>
      </c>
      <c r="DF54" s="77">
        <f t="shared" si="48"/>
        <v>0</v>
      </c>
      <c r="DG54" s="77">
        <f t="shared" si="48"/>
        <v>0</v>
      </c>
      <c r="DH54" s="80">
        <f t="shared" si="48"/>
        <v>0</v>
      </c>
      <c r="DI54" s="77">
        <f t="shared" si="48"/>
        <v>0</v>
      </c>
      <c r="DJ54" s="77">
        <f t="shared" si="48"/>
        <v>0</v>
      </c>
      <c r="DK54" s="77">
        <f t="shared" si="48"/>
        <v>0</v>
      </c>
      <c r="DL54" s="77">
        <f t="shared" si="48"/>
        <v>0</v>
      </c>
      <c r="DM54" s="77">
        <f t="shared" ref="DK54:DT55" si="49">$D54*DM$36*$D$20</f>
        <v>0</v>
      </c>
      <c r="DN54" s="77">
        <f t="shared" si="49"/>
        <v>0</v>
      </c>
      <c r="DO54" s="77">
        <f t="shared" si="49"/>
        <v>0</v>
      </c>
      <c r="DP54" s="77">
        <f t="shared" si="49"/>
        <v>0</v>
      </c>
      <c r="DQ54" s="77">
        <f t="shared" si="49"/>
        <v>0</v>
      </c>
      <c r="DR54" s="77">
        <f t="shared" si="49"/>
        <v>0</v>
      </c>
      <c r="DS54" s="77">
        <f t="shared" si="49"/>
        <v>0</v>
      </c>
      <c r="DT54" s="77">
        <f t="shared" si="49"/>
        <v>0</v>
      </c>
      <c r="DU54" s="70">
        <f t="shared" ref="DU54:DU56" si="50">SUMIF($E$33:$DT$33,DU$33,$E54:$DT54)</f>
        <v>0</v>
      </c>
      <c r="DV54" s="71">
        <f t="shared" si="24"/>
        <v>0</v>
      </c>
      <c r="DW54" s="71">
        <f t="shared" si="24"/>
        <v>0</v>
      </c>
      <c r="DX54" s="71">
        <f t="shared" si="24"/>
        <v>0</v>
      </c>
      <c r="DY54" s="71">
        <f t="shared" si="24"/>
        <v>0</v>
      </c>
      <c r="DZ54" s="71">
        <f t="shared" si="24"/>
        <v>0</v>
      </c>
      <c r="EA54" s="71">
        <f t="shared" si="24"/>
        <v>0</v>
      </c>
      <c r="EB54" s="71">
        <f t="shared" si="24"/>
        <v>0</v>
      </c>
      <c r="EC54" s="71">
        <f t="shared" si="24"/>
        <v>0</v>
      </c>
      <c r="ED54" s="72">
        <f t="shared" si="24"/>
        <v>0</v>
      </c>
      <c r="EE54" s="72">
        <f t="shared" ref="EE54:EE57" si="51">SUM(DU54:ED54)</f>
        <v>0</v>
      </c>
    </row>
    <row r="55" spans="2:135" collapsed="1">
      <c r="B55" s="5" t="s">
        <v>158</v>
      </c>
      <c r="C55" s="79"/>
      <c r="D55" s="76">
        <v>43545.9375</v>
      </c>
      <c r="E55" s="77">
        <f t="shared" si="42"/>
        <v>0</v>
      </c>
      <c r="F55" s="77">
        <f t="shared" si="42"/>
        <v>0</v>
      </c>
      <c r="G55" s="77">
        <f t="shared" si="42"/>
        <v>0</v>
      </c>
      <c r="H55" s="77">
        <f t="shared" si="42"/>
        <v>5944.0204687500009</v>
      </c>
      <c r="I55" s="77">
        <f t="shared" si="42"/>
        <v>6793.1662500000011</v>
      </c>
      <c r="J55" s="77">
        <f t="shared" si="42"/>
        <v>5944.0204687500009</v>
      </c>
      <c r="K55" s="77">
        <f t="shared" si="42"/>
        <v>5944.0204687500009</v>
      </c>
      <c r="L55" s="77">
        <f t="shared" si="42"/>
        <v>6793.1662500000011</v>
      </c>
      <c r="M55" s="77">
        <f t="shared" si="42"/>
        <v>5944.0204687500009</v>
      </c>
      <c r="N55" s="77">
        <f t="shared" si="42"/>
        <v>6227.0690625000007</v>
      </c>
      <c r="O55" s="77">
        <f t="shared" si="42"/>
        <v>6227.0690625000007</v>
      </c>
      <c r="P55" s="80">
        <f t="shared" si="42"/>
        <v>6510.1176562500013</v>
      </c>
      <c r="Q55" s="77">
        <f t="shared" si="42"/>
        <v>8709.1875</v>
      </c>
      <c r="R55" s="77">
        <f t="shared" si="42"/>
        <v>10451.025</v>
      </c>
      <c r="S55" s="77">
        <f t="shared" si="42"/>
        <v>9144.6468750000004</v>
      </c>
      <c r="T55" s="77">
        <f t="shared" si="42"/>
        <v>9580.1062500000007</v>
      </c>
      <c r="U55" s="77">
        <f t="shared" si="43"/>
        <v>10451.025</v>
      </c>
      <c r="V55" s="77">
        <f t="shared" si="43"/>
        <v>8709.1875</v>
      </c>
      <c r="W55" s="77">
        <f t="shared" si="43"/>
        <v>9580.1062500000007</v>
      </c>
      <c r="X55" s="77">
        <f t="shared" si="43"/>
        <v>10015.565625000001</v>
      </c>
      <c r="Y55" s="77">
        <f t="shared" si="43"/>
        <v>8709.1875</v>
      </c>
      <c r="Z55" s="77">
        <f t="shared" si="43"/>
        <v>9580.1062500000007</v>
      </c>
      <c r="AA55" s="77">
        <f t="shared" si="43"/>
        <v>9580.1062500000007</v>
      </c>
      <c r="AB55" s="80">
        <f t="shared" si="43"/>
        <v>9580.1062500000007</v>
      </c>
      <c r="AC55" s="77">
        <f t="shared" si="43"/>
        <v>3766.7235937499431</v>
      </c>
      <c r="AD55" s="77">
        <f t="shared" si="43"/>
        <v>0</v>
      </c>
      <c r="AE55" s="77">
        <f t="shared" si="43"/>
        <v>0</v>
      </c>
      <c r="AF55" s="77">
        <f t="shared" si="43"/>
        <v>0</v>
      </c>
      <c r="AG55" s="77">
        <f t="shared" si="43"/>
        <v>0</v>
      </c>
      <c r="AH55" s="77">
        <f t="shared" si="43"/>
        <v>0</v>
      </c>
      <c r="AI55" s="77">
        <f t="shared" si="43"/>
        <v>0</v>
      </c>
      <c r="AJ55" s="77">
        <f t="shared" si="43"/>
        <v>0</v>
      </c>
      <c r="AK55" s="77">
        <f t="shared" si="44"/>
        <v>0</v>
      </c>
      <c r="AL55" s="77">
        <f t="shared" si="44"/>
        <v>0</v>
      </c>
      <c r="AM55" s="77">
        <f t="shared" si="44"/>
        <v>0</v>
      </c>
      <c r="AN55" s="80">
        <f t="shared" si="44"/>
        <v>0</v>
      </c>
      <c r="AO55" s="77">
        <f t="shared" si="44"/>
        <v>0</v>
      </c>
      <c r="AP55" s="77">
        <f t="shared" si="44"/>
        <v>0</v>
      </c>
      <c r="AQ55" s="77">
        <f t="shared" si="44"/>
        <v>0</v>
      </c>
      <c r="AR55" s="77">
        <f t="shared" si="44"/>
        <v>0</v>
      </c>
      <c r="AS55" s="77">
        <f t="shared" si="44"/>
        <v>0</v>
      </c>
      <c r="AT55" s="77">
        <f t="shared" si="44"/>
        <v>0</v>
      </c>
      <c r="AU55" s="77">
        <f t="shared" si="44"/>
        <v>0</v>
      </c>
      <c r="AV55" s="77">
        <f t="shared" si="44"/>
        <v>0</v>
      </c>
      <c r="AW55" s="77">
        <f t="shared" si="44"/>
        <v>0</v>
      </c>
      <c r="AX55" s="77">
        <f t="shared" si="44"/>
        <v>0</v>
      </c>
      <c r="AY55" s="77">
        <f t="shared" si="44"/>
        <v>0</v>
      </c>
      <c r="AZ55" s="80">
        <f t="shared" si="44"/>
        <v>0</v>
      </c>
      <c r="BA55" s="77">
        <f t="shared" si="45"/>
        <v>0</v>
      </c>
      <c r="BB55" s="77">
        <f t="shared" si="45"/>
        <v>0</v>
      </c>
      <c r="BC55" s="77">
        <f t="shared" si="45"/>
        <v>0</v>
      </c>
      <c r="BD55" s="77">
        <f t="shared" si="45"/>
        <v>0</v>
      </c>
      <c r="BE55" s="77">
        <f t="shared" si="45"/>
        <v>0</v>
      </c>
      <c r="BF55" s="77">
        <f t="shared" si="45"/>
        <v>0</v>
      </c>
      <c r="BG55" s="77">
        <f t="shared" si="45"/>
        <v>0</v>
      </c>
      <c r="BH55" s="77">
        <f t="shared" si="45"/>
        <v>0</v>
      </c>
      <c r="BI55" s="77">
        <f t="shared" si="45"/>
        <v>0</v>
      </c>
      <c r="BJ55" s="77">
        <f t="shared" si="45"/>
        <v>0</v>
      </c>
      <c r="BK55" s="77">
        <f t="shared" si="45"/>
        <v>0</v>
      </c>
      <c r="BL55" s="80">
        <f t="shared" si="45"/>
        <v>0</v>
      </c>
      <c r="BM55" s="77">
        <f t="shared" si="45"/>
        <v>0</v>
      </c>
      <c r="BN55" s="77">
        <f t="shared" si="45"/>
        <v>0</v>
      </c>
      <c r="BO55" s="77">
        <f t="shared" si="45"/>
        <v>0</v>
      </c>
      <c r="BP55" s="77">
        <f t="shared" si="45"/>
        <v>0</v>
      </c>
      <c r="BQ55" s="77">
        <f t="shared" si="46"/>
        <v>0</v>
      </c>
      <c r="BR55" s="77">
        <f t="shared" si="46"/>
        <v>0</v>
      </c>
      <c r="BS55" s="77">
        <f t="shared" si="46"/>
        <v>0</v>
      </c>
      <c r="BT55" s="77">
        <f t="shared" si="46"/>
        <v>0</v>
      </c>
      <c r="BU55" s="77">
        <f t="shared" si="46"/>
        <v>0</v>
      </c>
      <c r="BV55" s="77">
        <f t="shared" si="46"/>
        <v>0</v>
      </c>
      <c r="BW55" s="77">
        <f t="shared" si="46"/>
        <v>0</v>
      </c>
      <c r="BX55" s="80">
        <f t="shared" si="46"/>
        <v>0</v>
      </c>
      <c r="BY55" s="77">
        <f t="shared" si="46"/>
        <v>0</v>
      </c>
      <c r="BZ55" s="77">
        <f t="shared" si="46"/>
        <v>0</v>
      </c>
      <c r="CA55" s="77">
        <f t="shared" si="46"/>
        <v>0</v>
      </c>
      <c r="CB55" s="77">
        <f t="shared" si="46"/>
        <v>0</v>
      </c>
      <c r="CC55" s="77">
        <f t="shared" si="46"/>
        <v>0</v>
      </c>
      <c r="CD55" s="77">
        <f t="shared" si="46"/>
        <v>0</v>
      </c>
      <c r="CE55" s="77">
        <f t="shared" si="46"/>
        <v>0</v>
      </c>
      <c r="CF55" s="77">
        <f t="shared" si="46"/>
        <v>0</v>
      </c>
      <c r="CG55" s="77">
        <f t="shared" si="47"/>
        <v>0</v>
      </c>
      <c r="CH55" s="77">
        <f t="shared" si="47"/>
        <v>0</v>
      </c>
      <c r="CI55" s="77">
        <f t="shared" si="47"/>
        <v>0</v>
      </c>
      <c r="CJ55" s="80">
        <f t="shared" si="47"/>
        <v>0</v>
      </c>
      <c r="CK55" s="77">
        <f t="shared" si="47"/>
        <v>0</v>
      </c>
      <c r="CL55" s="77">
        <f t="shared" si="47"/>
        <v>0</v>
      </c>
      <c r="CM55" s="77">
        <f t="shared" si="47"/>
        <v>0</v>
      </c>
      <c r="CN55" s="77">
        <f t="shared" si="47"/>
        <v>0</v>
      </c>
      <c r="CO55" s="77">
        <f t="shared" si="47"/>
        <v>0</v>
      </c>
      <c r="CP55" s="77">
        <f t="shared" si="47"/>
        <v>0</v>
      </c>
      <c r="CQ55" s="77">
        <f t="shared" si="47"/>
        <v>0</v>
      </c>
      <c r="CR55" s="77">
        <f t="shared" si="47"/>
        <v>0</v>
      </c>
      <c r="CS55" s="77">
        <f t="shared" si="47"/>
        <v>0</v>
      </c>
      <c r="CT55" s="77">
        <f t="shared" si="47"/>
        <v>0</v>
      </c>
      <c r="CU55" s="77">
        <f t="shared" si="47"/>
        <v>0</v>
      </c>
      <c r="CV55" s="80">
        <f t="shared" si="47"/>
        <v>0</v>
      </c>
      <c r="CW55" s="77">
        <f t="shared" si="48"/>
        <v>0</v>
      </c>
      <c r="CX55" s="77">
        <f t="shared" si="48"/>
        <v>0</v>
      </c>
      <c r="CY55" s="77">
        <f t="shared" si="48"/>
        <v>0</v>
      </c>
      <c r="CZ55" s="77">
        <f t="shared" si="48"/>
        <v>0</v>
      </c>
      <c r="DA55" s="77">
        <f t="shared" si="48"/>
        <v>0</v>
      </c>
      <c r="DB55" s="77">
        <f t="shared" si="48"/>
        <v>0</v>
      </c>
      <c r="DC55" s="77">
        <f t="shared" si="48"/>
        <v>0</v>
      </c>
      <c r="DD55" s="77">
        <f t="shared" si="48"/>
        <v>0</v>
      </c>
      <c r="DE55" s="77">
        <f t="shared" si="48"/>
        <v>0</v>
      </c>
      <c r="DF55" s="77">
        <f t="shared" si="48"/>
        <v>0</v>
      </c>
      <c r="DG55" s="77">
        <f t="shared" si="48"/>
        <v>0</v>
      </c>
      <c r="DH55" s="80">
        <f t="shared" si="48"/>
        <v>0</v>
      </c>
      <c r="DI55" s="77">
        <f t="shared" si="48"/>
        <v>0</v>
      </c>
      <c r="DJ55" s="77">
        <f t="shared" si="48"/>
        <v>0</v>
      </c>
      <c r="DK55" s="77">
        <f t="shared" si="49"/>
        <v>0</v>
      </c>
      <c r="DL55" s="77">
        <f t="shared" si="49"/>
        <v>0</v>
      </c>
      <c r="DM55" s="77">
        <f t="shared" si="49"/>
        <v>0</v>
      </c>
      <c r="DN55" s="77">
        <f t="shared" si="49"/>
        <v>0</v>
      </c>
      <c r="DO55" s="77">
        <f t="shared" si="49"/>
        <v>0</v>
      </c>
      <c r="DP55" s="77">
        <f t="shared" si="49"/>
        <v>0</v>
      </c>
      <c r="DQ55" s="77">
        <f t="shared" si="49"/>
        <v>0</v>
      </c>
      <c r="DR55" s="77">
        <f t="shared" si="49"/>
        <v>0</v>
      </c>
      <c r="DS55" s="77">
        <f t="shared" si="49"/>
        <v>0</v>
      </c>
      <c r="DT55" s="77">
        <f t="shared" si="49"/>
        <v>0</v>
      </c>
      <c r="DU55" s="70">
        <f t="shared" si="50"/>
        <v>56326.670156250009</v>
      </c>
      <c r="DV55" s="71">
        <f t="shared" si="24"/>
        <v>114090.35625</v>
      </c>
      <c r="DW55" s="71">
        <f t="shared" si="24"/>
        <v>3766.7235937499431</v>
      </c>
      <c r="DX55" s="71">
        <f t="shared" si="24"/>
        <v>0</v>
      </c>
      <c r="DY55" s="71">
        <f t="shared" si="24"/>
        <v>0</v>
      </c>
      <c r="DZ55" s="71">
        <f t="shared" si="24"/>
        <v>0</v>
      </c>
      <c r="EA55" s="71">
        <f t="shared" si="24"/>
        <v>0</v>
      </c>
      <c r="EB55" s="71">
        <f t="shared" si="24"/>
        <v>0</v>
      </c>
      <c r="EC55" s="71">
        <f t="shared" si="24"/>
        <v>0</v>
      </c>
      <c r="ED55" s="72">
        <f t="shared" si="24"/>
        <v>0</v>
      </c>
      <c r="EE55" s="72">
        <f t="shared" si="51"/>
        <v>174183.74999999997</v>
      </c>
    </row>
    <row r="56" spans="2:135" s="73" customFormat="1" ht="30">
      <c r="B56" s="81" t="s">
        <v>159</v>
      </c>
      <c r="C56" s="82" t="s">
        <v>160</v>
      </c>
      <c r="D56" s="83">
        <v>8320</v>
      </c>
      <c r="E56" s="84"/>
      <c r="F56" s="84"/>
      <c r="G56" s="84"/>
      <c r="H56" s="84">
        <f>IF(SUM($D$36:H$36)&gt;=1,0,$D56/12)</f>
        <v>693.33333333333337</v>
      </c>
      <c r="I56" s="84">
        <f>IF(SUM($D$36:I$36)&gt;=1,0,$D56/12)</f>
        <v>693.33333333333337</v>
      </c>
      <c r="J56" s="84">
        <f>IF(SUM($D$36:J$36)&gt;=1,0,$D56/12)</f>
        <v>693.33333333333337</v>
      </c>
      <c r="K56" s="84">
        <f>IF(SUM($D$36:K$36)&gt;=1,0,$D56/12)</f>
        <v>693.33333333333337</v>
      </c>
      <c r="L56" s="84">
        <f>IF(SUM($D$36:L$36)&gt;=1,0,$D56/12)</f>
        <v>693.33333333333337</v>
      </c>
      <c r="M56" s="84">
        <f>IF(SUM($D$36:M$36)&gt;=1,0,$D56/12)</f>
        <v>693.33333333333337</v>
      </c>
      <c r="N56" s="84">
        <f>IF(SUM($D$36:N$36)&gt;=1,0,$D56/12)</f>
        <v>693.33333333333337</v>
      </c>
      <c r="O56" s="84">
        <f>IF(SUM($D$36:O$36)&gt;=1,0,$D56/12)</f>
        <v>693.33333333333337</v>
      </c>
      <c r="P56" s="85">
        <f>IF(SUM($D$36:P$36)&gt;=1,0,$D56/12)</f>
        <v>693.33333333333337</v>
      </c>
      <c r="Q56" s="86">
        <f>IF(SUM($D$36:Q$36)&gt;=1,0,$D56/12)</f>
        <v>693.33333333333337</v>
      </c>
      <c r="R56" s="86">
        <f>IF(SUM($D$36:R$36)&gt;=1,0,$D56/12)</f>
        <v>693.33333333333337</v>
      </c>
      <c r="S56" s="86">
        <f>IF(SUM($D$36:S$36)&gt;=1,0,$D56/12)</f>
        <v>693.33333333333337</v>
      </c>
      <c r="T56" s="87">
        <v>866.66666666666674</v>
      </c>
      <c r="U56" s="87">
        <v>866.66666666666674</v>
      </c>
      <c r="V56" s="87">
        <v>866.66666666666674</v>
      </c>
      <c r="W56" s="87">
        <v>866.66666666666674</v>
      </c>
      <c r="X56" s="87">
        <v>866.66666666666674</v>
      </c>
      <c r="Y56" s="87">
        <v>866.66666666666674</v>
      </c>
      <c r="Z56" s="87">
        <v>866.66666666666674</v>
      </c>
      <c r="AA56" s="87">
        <v>866.66666666666674</v>
      </c>
      <c r="AB56" s="88">
        <v>866.66666666666674</v>
      </c>
      <c r="AC56" s="87">
        <v>0</v>
      </c>
      <c r="AD56" s="87">
        <v>0</v>
      </c>
      <c r="AE56" s="87">
        <v>0</v>
      </c>
      <c r="AF56" s="87">
        <v>0</v>
      </c>
      <c r="AG56" s="87">
        <v>0</v>
      </c>
      <c r="AH56" s="87">
        <v>0</v>
      </c>
      <c r="AI56" s="87">
        <v>0</v>
      </c>
      <c r="AJ56" s="87">
        <v>0</v>
      </c>
      <c r="AK56" s="87">
        <v>0</v>
      </c>
      <c r="AL56" s="87">
        <v>0</v>
      </c>
      <c r="AM56" s="87">
        <v>0</v>
      </c>
      <c r="AN56" s="88">
        <v>0</v>
      </c>
      <c r="AO56" s="87">
        <v>0</v>
      </c>
      <c r="AP56" s="87">
        <v>0</v>
      </c>
      <c r="AQ56" s="87">
        <v>0</v>
      </c>
      <c r="AR56" s="87">
        <v>0</v>
      </c>
      <c r="AS56" s="87">
        <v>0</v>
      </c>
      <c r="AT56" s="87">
        <v>0</v>
      </c>
      <c r="AU56" s="87">
        <v>0</v>
      </c>
      <c r="AV56" s="87">
        <v>0</v>
      </c>
      <c r="AW56" s="87">
        <v>0</v>
      </c>
      <c r="AX56" s="87">
        <v>0</v>
      </c>
      <c r="AY56" s="87">
        <v>0</v>
      </c>
      <c r="AZ56" s="88">
        <v>0</v>
      </c>
      <c r="BA56" s="87">
        <v>0</v>
      </c>
      <c r="BB56" s="87">
        <v>0</v>
      </c>
      <c r="BC56" s="87">
        <v>0</v>
      </c>
      <c r="BD56" s="87">
        <v>0</v>
      </c>
      <c r="BE56" s="87">
        <v>0</v>
      </c>
      <c r="BF56" s="87">
        <v>0</v>
      </c>
      <c r="BG56" s="87">
        <v>0</v>
      </c>
      <c r="BH56" s="87">
        <v>0</v>
      </c>
      <c r="BI56" s="87">
        <v>0</v>
      </c>
      <c r="BJ56" s="87">
        <v>0</v>
      </c>
      <c r="BK56" s="87">
        <v>0</v>
      </c>
      <c r="BL56" s="88">
        <v>0</v>
      </c>
      <c r="BM56" s="87">
        <v>0</v>
      </c>
      <c r="BN56" s="87">
        <v>0</v>
      </c>
      <c r="BO56" s="87">
        <v>0</v>
      </c>
      <c r="BP56" s="87">
        <v>0</v>
      </c>
      <c r="BQ56" s="87">
        <v>0</v>
      </c>
      <c r="BR56" s="87">
        <v>0</v>
      </c>
      <c r="BS56" s="87">
        <v>0</v>
      </c>
      <c r="BT56" s="87">
        <v>0</v>
      </c>
      <c r="BU56" s="87">
        <v>0</v>
      </c>
      <c r="BV56" s="87">
        <v>0</v>
      </c>
      <c r="BW56" s="87">
        <v>0</v>
      </c>
      <c r="BX56" s="88">
        <v>0</v>
      </c>
      <c r="BY56" s="87">
        <v>0</v>
      </c>
      <c r="BZ56" s="87">
        <v>0</v>
      </c>
      <c r="CA56" s="87">
        <v>0</v>
      </c>
      <c r="CB56" s="87">
        <v>0</v>
      </c>
      <c r="CC56" s="87">
        <v>0</v>
      </c>
      <c r="CD56" s="87">
        <v>0</v>
      </c>
      <c r="CE56" s="87">
        <v>0</v>
      </c>
      <c r="CF56" s="87">
        <v>0</v>
      </c>
      <c r="CG56" s="87">
        <v>0</v>
      </c>
      <c r="CH56" s="87">
        <v>0</v>
      </c>
      <c r="CI56" s="87">
        <v>0</v>
      </c>
      <c r="CJ56" s="88">
        <v>0</v>
      </c>
      <c r="CK56" s="87">
        <v>0</v>
      </c>
      <c r="CL56" s="87">
        <v>0</v>
      </c>
      <c r="CM56" s="87">
        <v>0</v>
      </c>
      <c r="CN56" s="87">
        <v>0</v>
      </c>
      <c r="CO56" s="87">
        <v>0</v>
      </c>
      <c r="CP56" s="87">
        <v>0</v>
      </c>
      <c r="CQ56" s="87">
        <v>0</v>
      </c>
      <c r="CR56" s="87">
        <v>0</v>
      </c>
      <c r="CS56" s="87">
        <v>0</v>
      </c>
      <c r="CT56" s="87">
        <v>0</v>
      </c>
      <c r="CU56" s="87">
        <v>0</v>
      </c>
      <c r="CV56" s="88">
        <v>0</v>
      </c>
      <c r="CW56" s="87">
        <v>0</v>
      </c>
      <c r="CX56" s="87">
        <v>0</v>
      </c>
      <c r="CY56" s="87">
        <v>0</v>
      </c>
      <c r="CZ56" s="87">
        <v>0</v>
      </c>
      <c r="DA56" s="87">
        <v>0</v>
      </c>
      <c r="DB56" s="87">
        <v>0</v>
      </c>
      <c r="DC56" s="87">
        <v>0</v>
      </c>
      <c r="DD56" s="87">
        <v>0</v>
      </c>
      <c r="DE56" s="87">
        <v>0</v>
      </c>
      <c r="DF56" s="87">
        <v>0</v>
      </c>
      <c r="DG56" s="87">
        <v>0</v>
      </c>
      <c r="DH56" s="88">
        <v>0</v>
      </c>
      <c r="DI56" s="87">
        <v>0</v>
      </c>
      <c r="DJ56" s="87">
        <v>0</v>
      </c>
      <c r="DK56" s="87">
        <v>0</v>
      </c>
      <c r="DL56" s="87">
        <v>0</v>
      </c>
      <c r="DM56" s="87">
        <v>0</v>
      </c>
      <c r="DN56" s="87">
        <v>0</v>
      </c>
      <c r="DO56" s="87">
        <v>0</v>
      </c>
      <c r="DP56" s="87">
        <v>0</v>
      </c>
      <c r="DQ56" s="87">
        <v>0</v>
      </c>
      <c r="DR56" s="87">
        <v>0</v>
      </c>
      <c r="DS56" s="87">
        <v>0</v>
      </c>
      <c r="DT56" s="87">
        <v>0</v>
      </c>
      <c r="DU56" s="89">
        <f t="shared" si="50"/>
        <v>6239.9999999999991</v>
      </c>
      <c r="DV56" s="87">
        <f t="shared" si="24"/>
        <v>9880.0000000000018</v>
      </c>
      <c r="DW56" s="87">
        <f t="shared" si="24"/>
        <v>0</v>
      </c>
      <c r="DX56" s="87">
        <f t="shared" si="24"/>
        <v>0</v>
      </c>
      <c r="DY56" s="87">
        <f t="shared" si="24"/>
        <v>0</v>
      </c>
      <c r="DZ56" s="87">
        <f t="shared" si="24"/>
        <v>0</v>
      </c>
      <c r="EA56" s="87">
        <f t="shared" si="24"/>
        <v>0</v>
      </c>
      <c r="EB56" s="87">
        <f t="shared" si="24"/>
        <v>0</v>
      </c>
      <c r="EC56" s="87">
        <f t="shared" si="24"/>
        <v>0</v>
      </c>
      <c r="ED56" s="90">
        <f t="shared" si="24"/>
        <v>0</v>
      </c>
      <c r="EE56" s="90">
        <f t="shared" si="51"/>
        <v>16120</v>
      </c>
    </row>
    <row r="57" spans="2:135" s="23" customFormat="1">
      <c r="B57" s="52" t="s">
        <v>161</v>
      </c>
      <c r="C57" s="91"/>
      <c r="D57" s="92"/>
      <c r="E57" s="93">
        <f t="shared" ref="E57:BP57" si="52">SUBTOTAL(9,E54:E56)</f>
        <v>0</v>
      </c>
      <c r="F57" s="93">
        <f t="shared" si="52"/>
        <v>0</v>
      </c>
      <c r="G57" s="93">
        <f t="shared" si="52"/>
        <v>0</v>
      </c>
      <c r="H57" s="93">
        <f t="shared" si="52"/>
        <v>6637.3538020833339</v>
      </c>
      <c r="I57" s="93">
        <f t="shared" si="52"/>
        <v>7486.4995833333342</v>
      </c>
      <c r="J57" s="93">
        <f t="shared" si="52"/>
        <v>6637.3538020833339</v>
      </c>
      <c r="K57" s="93">
        <f t="shared" si="52"/>
        <v>6637.3538020833339</v>
      </c>
      <c r="L57" s="93">
        <f t="shared" si="52"/>
        <v>7486.4995833333342</v>
      </c>
      <c r="M57" s="93">
        <f t="shared" si="52"/>
        <v>6637.3538020833339</v>
      </c>
      <c r="N57" s="93">
        <f t="shared" si="52"/>
        <v>6920.4023958333337</v>
      </c>
      <c r="O57" s="93">
        <f t="shared" si="52"/>
        <v>6920.4023958333337</v>
      </c>
      <c r="P57" s="94">
        <f t="shared" si="52"/>
        <v>7203.4509895833344</v>
      </c>
      <c r="Q57" s="95">
        <f t="shared" si="52"/>
        <v>9402.5208333333339</v>
      </c>
      <c r="R57" s="95">
        <f t="shared" si="52"/>
        <v>11144.358333333334</v>
      </c>
      <c r="S57" s="95">
        <f t="shared" si="52"/>
        <v>9837.9802083333343</v>
      </c>
      <c r="T57" s="96">
        <f t="shared" si="52"/>
        <v>10446.772916666667</v>
      </c>
      <c r="U57" s="96">
        <f t="shared" si="52"/>
        <v>11317.691666666666</v>
      </c>
      <c r="V57" s="96">
        <f t="shared" si="52"/>
        <v>9575.8541666666661</v>
      </c>
      <c r="W57" s="96">
        <f t="shared" si="52"/>
        <v>10446.772916666667</v>
      </c>
      <c r="X57" s="96">
        <f t="shared" si="52"/>
        <v>10882.232291666667</v>
      </c>
      <c r="Y57" s="96">
        <f t="shared" si="52"/>
        <v>9575.8541666666661</v>
      </c>
      <c r="Z57" s="96">
        <f t="shared" si="52"/>
        <v>10446.772916666667</v>
      </c>
      <c r="AA57" s="96">
        <f t="shared" si="52"/>
        <v>10446.772916666667</v>
      </c>
      <c r="AB57" s="97">
        <f t="shared" si="52"/>
        <v>10446.772916666667</v>
      </c>
      <c r="AC57" s="96">
        <f t="shared" si="52"/>
        <v>3766.7235937499431</v>
      </c>
      <c r="AD57" s="96">
        <f t="shared" si="52"/>
        <v>0</v>
      </c>
      <c r="AE57" s="96">
        <f t="shared" si="52"/>
        <v>0</v>
      </c>
      <c r="AF57" s="96">
        <f t="shared" si="52"/>
        <v>0</v>
      </c>
      <c r="AG57" s="96">
        <f t="shared" si="52"/>
        <v>0</v>
      </c>
      <c r="AH57" s="96">
        <f t="shared" si="52"/>
        <v>0</v>
      </c>
      <c r="AI57" s="96">
        <f t="shared" si="52"/>
        <v>0</v>
      </c>
      <c r="AJ57" s="96">
        <f t="shared" si="52"/>
        <v>0</v>
      </c>
      <c r="AK57" s="96">
        <f t="shared" si="52"/>
        <v>0</v>
      </c>
      <c r="AL57" s="96">
        <f t="shared" si="52"/>
        <v>0</v>
      </c>
      <c r="AM57" s="96">
        <f t="shared" si="52"/>
        <v>0</v>
      </c>
      <c r="AN57" s="97">
        <f t="shared" si="52"/>
        <v>0</v>
      </c>
      <c r="AO57" s="96">
        <f t="shared" si="52"/>
        <v>0</v>
      </c>
      <c r="AP57" s="96">
        <f t="shared" si="52"/>
        <v>0</v>
      </c>
      <c r="AQ57" s="96">
        <f t="shared" si="52"/>
        <v>0</v>
      </c>
      <c r="AR57" s="96">
        <f t="shared" si="52"/>
        <v>0</v>
      </c>
      <c r="AS57" s="96">
        <f t="shared" si="52"/>
        <v>0</v>
      </c>
      <c r="AT57" s="96">
        <f t="shared" si="52"/>
        <v>0</v>
      </c>
      <c r="AU57" s="96">
        <f t="shared" si="52"/>
        <v>0</v>
      </c>
      <c r="AV57" s="96">
        <f t="shared" si="52"/>
        <v>0</v>
      </c>
      <c r="AW57" s="96">
        <f t="shared" si="52"/>
        <v>0</v>
      </c>
      <c r="AX57" s="96">
        <f t="shared" si="52"/>
        <v>0</v>
      </c>
      <c r="AY57" s="96">
        <f t="shared" si="52"/>
        <v>0</v>
      </c>
      <c r="AZ57" s="97">
        <f t="shared" si="52"/>
        <v>0</v>
      </c>
      <c r="BA57" s="96">
        <f t="shared" si="52"/>
        <v>0</v>
      </c>
      <c r="BB57" s="96">
        <f t="shared" si="52"/>
        <v>0</v>
      </c>
      <c r="BC57" s="96">
        <f t="shared" si="52"/>
        <v>0</v>
      </c>
      <c r="BD57" s="96">
        <f t="shared" si="52"/>
        <v>0</v>
      </c>
      <c r="BE57" s="96">
        <f t="shared" si="52"/>
        <v>0</v>
      </c>
      <c r="BF57" s="96">
        <f t="shared" si="52"/>
        <v>0</v>
      </c>
      <c r="BG57" s="96">
        <f t="shared" si="52"/>
        <v>0</v>
      </c>
      <c r="BH57" s="96">
        <f t="shared" si="52"/>
        <v>0</v>
      </c>
      <c r="BI57" s="96">
        <f t="shared" si="52"/>
        <v>0</v>
      </c>
      <c r="BJ57" s="96">
        <f t="shared" si="52"/>
        <v>0</v>
      </c>
      <c r="BK57" s="96">
        <f t="shared" si="52"/>
        <v>0</v>
      </c>
      <c r="BL57" s="97">
        <f t="shared" si="52"/>
        <v>0</v>
      </c>
      <c r="BM57" s="96">
        <f t="shared" si="52"/>
        <v>0</v>
      </c>
      <c r="BN57" s="96">
        <f t="shared" si="52"/>
        <v>0</v>
      </c>
      <c r="BO57" s="96">
        <f t="shared" si="52"/>
        <v>0</v>
      </c>
      <c r="BP57" s="96">
        <f t="shared" si="52"/>
        <v>0</v>
      </c>
      <c r="BQ57" s="96">
        <f t="shared" ref="BQ57:DT57" si="53">SUBTOTAL(9,BQ54:BQ56)</f>
        <v>0</v>
      </c>
      <c r="BR57" s="96">
        <f t="shared" si="53"/>
        <v>0</v>
      </c>
      <c r="BS57" s="96">
        <f t="shared" si="53"/>
        <v>0</v>
      </c>
      <c r="BT57" s="96">
        <f t="shared" si="53"/>
        <v>0</v>
      </c>
      <c r="BU57" s="96">
        <f t="shared" si="53"/>
        <v>0</v>
      </c>
      <c r="BV57" s="96">
        <f t="shared" si="53"/>
        <v>0</v>
      </c>
      <c r="BW57" s="96">
        <f t="shared" si="53"/>
        <v>0</v>
      </c>
      <c r="BX57" s="97">
        <f t="shared" si="53"/>
        <v>0</v>
      </c>
      <c r="BY57" s="96">
        <f t="shared" si="53"/>
        <v>0</v>
      </c>
      <c r="BZ57" s="96">
        <f t="shared" si="53"/>
        <v>0</v>
      </c>
      <c r="CA57" s="96">
        <f t="shared" si="53"/>
        <v>0</v>
      </c>
      <c r="CB57" s="96">
        <f t="shared" si="53"/>
        <v>0</v>
      </c>
      <c r="CC57" s="96">
        <f t="shared" si="53"/>
        <v>0</v>
      </c>
      <c r="CD57" s="96">
        <f t="shared" si="53"/>
        <v>0</v>
      </c>
      <c r="CE57" s="96">
        <f t="shared" si="53"/>
        <v>0</v>
      </c>
      <c r="CF57" s="96">
        <f t="shared" si="53"/>
        <v>0</v>
      </c>
      <c r="CG57" s="96">
        <f t="shared" si="53"/>
        <v>0</v>
      </c>
      <c r="CH57" s="96">
        <f t="shared" si="53"/>
        <v>0</v>
      </c>
      <c r="CI57" s="96">
        <f t="shared" si="53"/>
        <v>0</v>
      </c>
      <c r="CJ57" s="97">
        <f t="shared" si="53"/>
        <v>0</v>
      </c>
      <c r="CK57" s="96">
        <f t="shared" si="53"/>
        <v>0</v>
      </c>
      <c r="CL57" s="96">
        <f t="shared" si="53"/>
        <v>0</v>
      </c>
      <c r="CM57" s="96">
        <f t="shared" si="53"/>
        <v>0</v>
      </c>
      <c r="CN57" s="96">
        <f t="shared" si="53"/>
        <v>0</v>
      </c>
      <c r="CO57" s="96">
        <f t="shared" si="53"/>
        <v>0</v>
      </c>
      <c r="CP57" s="96">
        <f t="shared" si="53"/>
        <v>0</v>
      </c>
      <c r="CQ57" s="96">
        <f t="shared" si="53"/>
        <v>0</v>
      </c>
      <c r="CR57" s="96">
        <f t="shared" si="53"/>
        <v>0</v>
      </c>
      <c r="CS57" s="96">
        <f t="shared" si="53"/>
        <v>0</v>
      </c>
      <c r="CT57" s="96">
        <f t="shared" si="53"/>
        <v>0</v>
      </c>
      <c r="CU57" s="96">
        <f t="shared" si="53"/>
        <v>0</v>
      </c>
      <c r="CV57" s="97">
        <f t="shared" si="53"/>
        <v>0</v>
      </c>
      <c r="CW57" s="96">
        <f t="shared" si="53"/>
        <v>0</v>
      </c>
      <c r="CX57" s="96">
        <f t="shared" si="53"/>
        <v>0</v>
      </c>
      <c r="CY57" s="96">
        <f t="shared" si="53"/>
        <v>0</v>
      </c>
      <c r="CZ57" s="96">
        <f t="shared" si="53"/>
        <v>0</v>
      </c>
      <c r="DA57" s="96">
        <f t="shared" si="53"/>
        <v>0</v>
      </c>
      <c r="DB57" s="96">
        <f t="shared" si="53"/>
        <v>0</v>
      </c>
      <c r="DC57" s="96">
        <f t="shared" si="53"/>
        <v>0</v>
      </c>
      <c r="DD57" s="96">
        <f t="shared" si="53"/>
        <v>0</v>
      </c>
      <c r="DE57" s="96">
        <f t="shared" si="53"/>
        <v>0</v>
      </c>
      <c r="DF57" s="96">
        <f t="shared" si="53"/>
        <v>0</v>
      </c>
      <c r="DG57" s="96">
        <f t="shared" si="53"/>
        <v>0</v>
      </c>
      <c r="DH57" s="97">
        <f t="shared" si="53"/>
        <v>0</v>
      </c>
      <c r="DI57" s="96">
        <f t="shared" si="53"/>
        <v>0</v>
      </c>
      <c r="DJ57" s="96">
        <f t="shared" si="53"/>
        <v>0</v>
      </c>
      <c r="DK57" s="96">
        <f t="shared" si="53"/>
        <v>0</v>
      </c>
      <c r="DL57" s="96">
        <f t="shared" si="53"/>
        <v>0</v>
      </c>
      <c r="DM57" s="96">
        <f t="shared" si="53"/>
        <v>0</v>
      </c>
      <c r="DN57" s="96">
        <f t="shared" si="53"/>
        <v>0</v>
      </c>
      <c r="DO57" s="96">
        <f t="shared" si="53"/>
        <v>0</v>
      </c>
      <c r="DP57" s="96">
        <f t="shared" si="53"/>
        <v>0</v>
      </c>
      <c r="DQ57" s="96">
        <f t="shared" si="53"/>
        <v>0</v>
      </c>
      <c r="DR57" s="96">
        <f t="shared" si="53"/>
        <v>0</v>
      </c>
      <c r="DS57" s="96">
        <f t="shared" si="53"/>
        <v>0</v>
      </c>
      <c r="DT57" s="96">
        <f t="shared" si="53"/>
        <v>0</v>
      </c>
      <c r="DU57" s="98">
        <f>SUMIF($E$33:$DT$33,DU$33,$E57:$DT57)</f>
        <v>62566.670156250009</v>
      </c>
      <c r="DV57" s="99">
        <f t="shared" si="24"/>
        <v>123970.35625</v>
      </c>
      <c r="DW57" s="99">
        <f t="shared" si="24"/>
        <v>3766.7235937499431</v>
      </c>
      <c r="DX57" s="99">
        <f t="shared" si="24"/>
        <v>0</v>
      </c>
      <c r="DY57" s="99">
        <f t="shared" si="24"/>
        <v>0</v>
      </c>
      <c r="DZ57" s="99">
        <f t="shared" si="24"/>
        <v>0</v>
      </c>
      <c r="EA57" s="99">
        <f t="shared" si="24"/>
        <v>0</v>
      </c>
      <c r="EB57" s="99">
        <f t="shared" si="24"/>
        <v>0</v>
      </c>
      <c r="EC57" s="99">
        <f t="shared" si="24"/>
        <v>0</v>
      </c>
      <c r="ED57" s="100">
        <f t="shared" si="24"/>
        <v>0</v>
      </c>
      <c r="EE57" s="100">
        <f t="shared" si="51"/>
        <v>190303.74999999997</v>
      </c>
    </row>
    <row r="58" spans="2:135">
      <c r="B58" s="52" t="s">
        <v>162</v>
      </c>
      <c r="D58" s="75"/>
      <c r="E58" s="47"/>
      <c r="F58" s="47"/>
      <c r="G58" s="47"/>
      <c r="H58" s="47"/>
      <c r="I58" s="47"/>
      <c r="J58" s="47"/>
      <c r="K58" s="47"/>
      <c r="L58" s="47"/>
      <c r="M58" s="47"/>
      <c r="N58" s="47"/>
      <c r="O58" s="47"/>
      <c r="P58" s="48"/>
      <c r="Q58" s="47"/>
      <c r="R58" s="47"/>
      <c r="S58" s="47"/>
      <c r="T58" s="47"/>
      <c r="U58" s="47"/>
      <c r="V58" s="47"/>
      <c r="W58" s="47"/>
      <c r="X58" s="47"/>
      <c r="Y58" s="47"/>
      <c r="Z58" s="47"/>
      <c r="AA58" s="47"/>
      <c r="AB58" s="48"/>
      <c r="AC58" s="47"/>
      <c r="AD58" s="47"/>
      <c r="AE58" s="47"/>
      <c r="AF58" s="47"/>
      <c r="AG58" s="47"/>
      <c r="AH58" s="47"/>
      <c r="AI58" s="47"/>
      <c r="AJ58" s="47"/>
      <c r="AK58" s="47"/>
      <c r="AL58" s="47"/>
      <c r="AM58" s="47"/>
      <c r="AN58" s="48"/>
      <c r="AO58" s="47"/>
      <c r="AP58" s="47"/>
      <c r="AQ58" s="47"/>
      <c r="AR58" s="47"/>
      <c r="AS58" s="47"/>
      <c r="AT58" s="47"/>
      <c r="AU58" s="47"/>
      <c r="AV58" s="47"/>
      <c r="AW58" s="47"/>
      <c r="AX58" s="47"/>
      <c r="AY58" s="47"/>
      <c r="AZ58" s="48"/>
      <c r="BA58" s="47"/>
      <c r="BB58" s="47"/>
      <c r="BC58" s="47"/>
      <c r="BD58" s="47"/>
      <c r="BE58" s="47"/>
      <c r="BF58" s="47"/>
      <c r="BG58" s="47"/>
      <c r="BH58" s="47"/>
      <c r="BI58" s="47"/>
      <c r="BJ58" s="47"/>
      <c r="BK58" s="47"/>
      <c r="BL58" s="48"/>
      <c r="BM58" s="47"/>
      <c r="BN58" s="47"/>
      <c r="BO58" s="47"/>
      <c r="BP58" s="47"/>
      <c r="BQ58" s="47"/>
      <c r="BR58" s="47"/>
      <c r="BS58" s="47"/>
      <c r="BT58" s="47"/>
      <c r="BU58" s="47"/>
      <c r="BV58" s="47"/>
      <c r="BW58" s="47"/>
      <c r="BX58" s="48"/>
      <c r="BY58" s="47"/>
      <c r="BZ58" s="47"/>
      <c r="CA58" s="47"/>
      <c r="CB58" s="47"/>
      <c r="CC58" s="47"/>
      <c r="CD58" s="47"/>
      <c r="CE58" s="47"/>
      <c r="CF58" s="47"/>
      <c r="CG58" s="47"/>
      <c r="CH58" s="47"/>
      <c r="CI58" s="47"/>
      <c r="CJ58" s="48"/>
      <c r="CK58" s="47"/>
      <c r="CL58" s="47"/>
      <c r="CM58" s="47"/>
      <c r="CN58" s="47"/>
      <c r="CO58" s="47"/>
      <c r="CP58" s="47"/>
      <c r="CQ58" s="47"/>
      <c r="CR58" s="47"/>
      <c r="CS58" s="47"/>
      <c r="CT58" s="47"/>
      <c r="CU58" s="47"/>
      <c r="CV58" s="48"/>
      <c r="CW58" s="47"/>
      <c r="CX58" s="47"/>
      <c r="CY58" s="47"/>
      <c r="CZ58" s="47"/>
      <c r="DA58" s="47"/>
      <c r="DB58" s="47"/>
      <c r="DC58" s="47"/>
      <c r="DD58" s="47"/>
      <c r="DE58" s="47"/>
      <c r="DF58" s="47"/>
      <c r="DG58" s="47"/>
      <c r="DH58" s="48"/>
      <c r="DI58" s="47"/>
      <c r="DJ58" s="47"/>
      <c r="DK58" s="47"/>
      <c r="DL58" s="47"/>
      <c r="DM58" s="47"/>
      <c r="DN58" s="47"/>
      <c r="DO58" s="47"/>
      <c r="DP58" s="47"/>
      <c r="DQ58" s="47"/>
      <c r="DR58" s="47"/>
      <c r="DS58" s="47"/>
      <c r="DT58" s="47"/>
      <c r="DU58" s="70"/>
      <c r="DV58" s="71"/>
      <c r="DW58" s="71"/>
      <c r="DX58" s="71"/>
      <c r="DY58" s="71"/>
      <c r="DZ58" s="71"/>
      <c r="EA58" s="71"/>
      <c r="EB58" s="71"/>
      <c r="EC58" s="71"/>
      <c r="ED58" s="72"/>
      <c r="EE58" s="72"/>
    </row>
    <row r="59" spans="2:135">
      <c r="B59" s="5" t="s">
        <v>162</v>
      </c>
      <c r="C59" s="101" t="s">
        <v>163</v>
      </c>
      <c r="D59" s="47">
        <v>27927.72</v>
      </c>
      <c r="E59" s="47">
        <f>$D59*E$36</f>
        <v>0</v>
      </c>
      <c r="F59" s="47">
        <f t="shared" ref="F59:BQ62" si="54">$D59*F$36</f>
        <v>0</v>
      </c>
      <c r="G59" s="47">
        <f t="shared" si="54"/>
        <v>0</v>
      </c>
      <c r="H59" s="47">
        <f t="shared" si="54"/>
        <v>953.03344500000014</v>
      </c>
      <c r="I59" s="47">
        <f t="shared" si="54"/>
        <v>1089.1810800000003</v>
      </c>
      <c r="J59" s="47">
        <f t="shared" si="54"/>
        <v>953.03344500000014</v>
      </c>
      <c r="K59" s="47">
        <f t="shared" si="54"/>
        <v>953.03344500000014</v>
      </c>
      <c r="L59" s="47">
        <f t="shared" si="54"/>
        <v>1089.1810800000003</v>
      </c>
      <c r="M59" s="47">
        <f t="shared" si="54"/>
        <v>953.03344500000014</v>
      </c>
      <c r="N59" s="47">
        <f t="shared" si="54"/>
        <v>998.41599000000019</v>
      </c>
      <c r="O59" s="47">
        <f t="shared" si="54"/>
        <v>998.41599000000019</v>
      </c>
      <c r="P59" s="48">
        <f t="shared" si="54"/>
        <v>1043.7985350000001</v>
      </c>
      <c r="Q59" s="47">
        <f t="shared" si="54"/>
        <v>1396.3860000000002</v>
      </c>
      <c r="R59" s="47">
        <f t="shared" si="54"/>
        <v>1675.6632</v>
      </c>
      <c r="S59" s="47">
        <f t="shared" si="54"/>
        <v>1466.2053000000001</v>
      </c>
      <c r="T59" s="47">
        <f t="shared" si="54"/>
        <v>1536.0246</v>
      </c>
      <c r="U59" s="47">
        <f t="shared" si="54"/>
        <v>1675.6632</v>
      </c>
      <c r="V59" s="47">
        <f t="shared" si="54"/>
        <v>1396.3860000000002</v>
      </c>
      <c r="W59" s="47">
        <f t="shared" si="54"/>
        <v>1536.0246</v>
      </c>
      <c r="X59" s="47">
        <f t="shared" si="54"/>
        <v>1605.8439000000001</v>
      </c>
      <c r="Y59" s="47">
        <f t="shared" si="54"/>
        <v>1396.3860000000002</v>
      </c>
      <c r="Z59" s="47">
        <f t="shared" si="54"/>
        <v>1536.0246</v>
      </c>
      <c r="AA59" s="47">
        <f t="shared" si="54"/>
        <v>1536.0246</v>
      </c>
      <c r="AB59" s="48">
        <f t="shared" si="54"/>
        <v>1536.0246</v>
      </c>
      <c r="AC59" s="47">
        <f t="shared" si="54"/>
        <v>603.93694499999083</v>
      </c>
      <c r="AD59" s="47">
        <f t="shared" si="54"/>
        <v>0</v>
      </c>
      <c r="AE59" s="47">
        <f t="shared" si="54"/>
        <v>0</v>
      </c>
      <c r="AF59" s="47">
        <f t="shared" si="54"/>
        <v>0</v>
      </c>
      <c r="AG59" s="47">
        <f t="shared" si="54"/>
        <v>0</v>
      </c>
      <c r="AH59" s="47">
        <f t="shared" si="54"/>
        <v>0</v>
      </c>
      <c r="AI59" s="47">
        <f t="shared" si="54"/>
        <v>0</v>
      </c>
      <c r="AJ59" s="47">
        <f t="shared" si="54"/>
        <v>0</v>
      </c>
      <c r="AK59" s="47">
        <f t="shared" si="54"/>
        <v>0</v>
      </c>
      <c r="AL59" s="47">
        <f t="shared" si="54"/>
        <v>0</v>
      </c>
      <c r="AM59" s="47">
        <f t="shared" si="54"/>
        <v>0</v>
      </c>
      <c r="AN59" s="48">
        <f t="shared" si="54"/>
        <v>0</v>
      </c>
      <c r="AO59" s="47">
        <f t="shared" si="54"/>
        <v>0</v>
      </c>
      <c r="AP59" s="47">
        <f t="shared" si="54"/>
        <v>0</v>
      </c>
      <c r="AQ59" s="47">
        <f t="shared" si="54"/>
        <v>0</v>
      </c>
      <c r="AR59" s="47">
        <f t="shared" si="54"/>
        <v>0</v>
      </c>
      <c r="AS59" s="47">
        <f t="shared" si="54"/>
        <v>0</v>
      </c>
      <c r="AT59" s="47">
        <f t="shared" si="54"/>
        <v>0</v>
      </c>
      <c r="AU59" s="47">
        <f t="shared" si="54"/>
        <v>0</v>
      </c>
      <c r="AV59" s="47">
        <f t="shared" si="54"/>
        <v>0</v>
      </c>
      <c r="AW59" s="47">
        <f t="shared" si="54"/>
        <v>0</v>
      </c>
      <c r="AX59" s="47">
        <f t="shared" si="54"/>
        <v>0</v>
      </c>
      <c r="AY59" s="47">
        <f t="shared" si="54"/>
        <v>0</v>
      </c>
      <c r="AZ59" s="48">
        <f t="shared" si="54"/>
        <v>0</v>
      </c>
      <c r="BA59" s="47">
        <f t="shared" si="54"/>
        <v>0</v>
      </c>
      <c r="BB59" s="47">
        <f t="shared" si="54"/>
        <v>0</v>
      </c>
      <c r="BC59" s="47">
        <f t="shared" si="54"/>
        <v>0</v>
      </c>
      <c r="BD59" s="47">
        <f t="shared" si="54"/>
        <v>0</v>
      </c>
      <c r="BE59" s="47">
        <f t="shared" si="54"/>
        <v>0</v>
      </c>
      <c r="BF59" s="47">
        <f t="shared" si="54"/>
        <v>0</v>
      </c>
      <c r="BG59" s="47">
        <f t="shared" si="54"/>
        <v>0</v>
      </c>
      <c r="BH59" s="47">
        <f t="shared" si="54"/>
        <v>0</v>
      </c>
      <c r="BI59" s="47">
        <f t="shared" si="54"/>
        <v>0</v>
      </c>
      <c r="BJ59" s="47">
        <f t="shared" si="54"/>
        <v>0</v>
      </c>
      <c r="BK59" s="47">
        <f t="shared" si="54"/>
        <v>0</v>
      </c>
      <c r="BL59" s="48">
        <f t="shared" si="54"/>
        <v>0</v>
      </c>
      <c r="BM59" s="47">
        <f t="shared" si="54"/>
        <v>0</v>
      </c>
      <c r="BN59" s="47">
        <f t="shared" si="54"/>
        <v>0</v>
      </c>
      <c r="BO59" s="47">
        <f t="shared" si="54"/>
        <v>0</v>
      </c>
      <c r="BP59" s="47">
        <f t="shared" si="54"/>
        <v>0</v>
      </c>
      <c r="BQ59" s="47">
        <f t="shared" si="54"/>
        <v>0</v>
      </c>
      <c r="BR59" s="47">
        <f t="shared" ref="BR59:DT61" si="55">$D59*BR$36</f>
        <v>0</v>
      </c>
      <c r="BS59" s="47">
        <f t="shared" si="55"/>
        <v>0</v>
      </c>
      <c r="BT59" s="47">
        <f t="shared" si="55"/>
        <v>0</v>
      </c>
      <c r="BU59" s="47">
        <f t="shared" si="55"/>
        <v>0</v>
      </c>
      <c r="BV59" s="47">
        <f t="shared" si="55"/>
        <v>0</v>
      </c>
      <c r="BW59" s="47">
        <f t="shared" si="55"/>
        <v>0</v>
      </c>
      <c r="BX59" s="48">
        <f t="shared" si="55"/>
        <v>0</v>
      </c>
      <c r="BY59" s="47">
        <f t="shared" si="55"/>
        <v>0</v>
      </c>
      <c r="BZ59" s="47">
        <f t="shared" si="55"/>
        <v>0</v>
      </c>
      <c r="CA59" s="47">
        <f t="shared" si="55"/>
        <v>0</v>
      </c>
      <c r="CB59" s="47">
        <f t="shared" si="55"/>
        <v>0</v>
      </c>
      <c r="CC59" s="47">
        <f t="shared" si="55"/>
        <v>0</v>
      </c>
      <c r="CD59" s="47">
        <f t="shared" si="55"/>
        <v>0</v>
      </c>
      <c r="CE59" s="47">
        <f t="shared" si="55"/>
        <v>0</v>
      </c>
      <c r="CF59" s="47">
        <f t="shared" si="55"/>
        <v>0</v>
      </c>
      <c r="CG59" s="47">
        <f t="shared" si="55"/>
        <v>0</v>
      </c>
      <c r="CH59" s="47">
        <f t="shared" si="55"/>
        <v>0</v>
      </c>
      <c r="CI59" s="47">
        <f t="shared" si="55"/>
        <v>0</v>
      </c>
      <c r="CJ59" s="48">
        <f t="shared" si="55"/>
        <v>0</v>
      </c>
      <c r="CK59" s="47">
        <f t="shared" si="55"/>
        <v>0</v>
      </c>
      <c r="CL59" s="47">
        <f t="shared" si="55"/>
        <v>0</v>
      </c>
      <c r="CM59" s="47">
        <f t="shared" si="55"/>
        <v>0</v>
      </c>
      <c r="CN59" s="47">
        <f t="shared" si="55"/>
        <v>0</v>
      </c>
      <c r="CO59" s="47">
        <f t="shared" si="55"/>
        <v>0</v>
      </c>
      <c r="CP59" s="47">
        <f t="shared" si="55"/>
        <v>0</v>
      </c>
      <c r="CQ59" s="47">
        <f t="shared" si="55"/>
        <v>0</v>
      </c>
      <c r="CR59" s="47">
        <f t="shared" si="55"/>
        <v>0</v>
      </c>
      <c r="CS59" s="47">
        <f t="shared" si="55"/>
        <v>0</v>
      </c>
      <c r="CT59" s="47">
        <f t="shared" si="55"/>
        <v>0</v>
      </c>
      <c r="CU59" s="47">
        <f t="shared" si="55"/>
        <v>0</v>
      </c>
      <c r="CV59" s="48">
        <f t="shared" si="55"/>
        <v>0</v>
      </c>
      <c r="CW59" s="47">
        <f t="shared" si="55"/>
        <v>0</v>
      </c>
      <c r="CX59" s="47">
        <f t="shared" si="55"/>
        <v>0</v>
      </c>
      <c r="CY59" s="47">
        <f t="shared" si="55"/>
        <v>0</v>
      </c>
      <c r="CZ59" s="47">
        <f t="shared" si="55"/>
        <v>0</v>
      </c>
      <c r="DA59" s="47">
        <f t="shared" si="55"/>
        <v>0</v>
      </c>
      <c r="DB59" s="47">
        <f t="shared" si="55"/>
        <v>0</v>
      </c>
      <c r="DC59" s="47">
        <f t="shared" si="55"/>
        <v>0</v>
      </c>
      <c r="DD59" s="47">
        <f t="shared" si="55"/>
        <v>0</v>
      </c>
      <c r="DE59" s="47">
        <f t="shared" si="55"/>
        <v>0</v>
      </c>
      <c r="DF59" s="47">
        <f t="shared" si="55"/>
        <v>0</v>
      </c>
      <c r="DG59" s="47">
        <f t="shared" si="55"/>
        <v>0</v>
      </c>
      <c r="DH59" s="48">
        <f t="shared" si="55"/>
        <v>0</v>
      </c>
      <c r="DI59" s="47">
        <f t="shared" si="55"/>
        <v>0</v>
      </c>
      <c r="DJ59" s="47">
        <f t="shared" si="55"/>
        <v>0</v>
      </c>
      <c r="DK59" s="47">
        <f t="shared" si="55"/>
        <v>0</v>
      </c>
      <c r="DL59" s="47">
        <f t="shared" si="55"/>
        <v>0</v>
      </c>
      <c r="DM59" s="47">
        <f t="shared" si="55"/>
        <v>0</v>
      </c>
      <c r="DN59" s="47">
        <f t="shared" si="55"/>
        <v>0</v>
      </c>
      <c r="DO59" s="47">
        <f t="shared" si="55"/>
        <v>0</v>
      </c>
      <c r="DP59" s="47">
        <f t="shared" si="55"/>
        <v>0</v>
      </c>
      <c r="DQ59" s="47">
        <f t="shared" si="55"/>
        <v>0</v>
      </c>
      <c r="DR59" s="47">
        <f t="shared" si="55"/>
        <v>0</v>
      </c>
      <c r="DS59" s="47">
        <f t="shared" si="55"/>
        <v>0</v>
      </c>
      <c r="DT59" s="47">
        <f t="shared" si="55"/>
        <v>0</v>
      </c>
      <c r="DU59" s="70">
        <f t="shared" ref="DU59:ED83" si="56">SUMIF($E$33:$DT$33,DU$33,$E59:$DT59)</f>
        <v>9031.1264550000014</v>
      </c>
      <c r="DV59" s="71">
        <f t="shared" si="56"/>
        <v>18292.656600000002</v>
      </c>
      <c r="DW59" s="71">
        <f t="shared" si="56"/>
        <v>603.93694499999083</v>
      </c>
      <c r="DX59" s="71">
        <f t="shared" si="56"/>
        <v>0</v>
      </c>
      <c r="DY59" s="71">
        <f t="shared" si="56"/>
        <v>0</v>
      </c>
      <c r="DZ59" s="71">
        <f t="shared" si="56"/>
        <v>0</v>
      </c>
      <c r="EA59" s="71">
        <f t="shared" si="56"/>
        <v>0</v>
      </c>
      <c r="EB59" s="71">
        <f t="shared" si="56"/>
        <v>0</v>
      </c>
      <c r="EC59" s="71">
        <f t="shared" si="56"/>
        <v>0</v>
      </c>
      <c r="ED59" s="72">
        <f t="shared" si="56"/>
        <v>0</v>
      </c>
      <c r="EE59" s="72">
        <f t="shared" ref="EE59:EE71" si="57">SUM(DU59:ED59)</f>
        <v>27927.719999999994</v>
      </c>
    </row>
    <row r="60" spans="2:135">
      <c r="B60" s="5" t="s">
        <v>162</v>
      </c>
      <c r="C60" s="101" t="s">
        <v>164</v>
      </c>
      <c r="D60" s="47">
        <v>267139.20000000001</v>
      </c>
      <c r="E60" s="47">
        <f t="shared" ref="E60:T69" si="58">$D60*E$36</f>
        <v>0</v>
      </c>
      <c r="F60" s="47">
        <f t="shared" si="54"/>
        <v>0</v>
      </c>
      <c r="G60" s="47">
        <f t="shared" si="54"/>
        <v>0</v>
      </c>
      <c r="H60" s="47">
        <f t="shared" si="54"/>
        <v>9116.1252000000004</v>
      </c>
      <c r="I60" s="47">
        <f t="shared" si="54"/>
        <v>10418.428800000002</v>
      </c>
      <c r="J60" s="47">
        <f t="shared" si="54"/>
        <v>9116.1252000000004</v>
      </c>
      <c r="K60" s="47">
        <f t="shared" si="54"/>
        <v>9116.1252000000004</v>
      </c>
      <c r="L60" s="47">
        <f t="shared" si="54"/>
        <v>10418.428800000002</v>
      </c>
      <c r="M60" s="47">
        <f t="shared" si="54"/>
        <v>9116.1252000000004</v>
      </c>
      <c r="N60" s="47">
        <f t="shared" si="54"/>
        <v>9550.2264000000014</v>
      </c>
      <c r="O60" s="47">
        <f t="shared" si="54"/>
        <v>9550.2264000000014</v>
      </c>
      <c r="P60" s="48">
        <f t="shared" si="54"/>
        <v>9984.3276000000023</v>
      </c>
      <c r="Q60" s="47">
        <f t="shared" si="54"/>
        <v>13356.960000000001</v>
      </c>
      <c r="R60" s="47">
        <f t="shared" si="54"/>
        <v>16028.352000000001</v>
      </c>
      <c r="S60" s="47">
        <f t="shared" si="54"/>
        <v>14024.808000000001</v>
      </c>
      <c r="T60" s="47">
        <f t="shared" si="54"/>
        <v>14692.656000000001</v>
      </c>
      <c r="U60" s="47">
        <f t="shared" si="54"/>
        <v>16028.352000000001</v>
      </c>
      <c r="V60" s="47">
        <f t="shared" si="54"/>
        <v>13356.960000000001</v>
      </c>
      <c r="W60" s="47">
        <f t="shared" si="54"/>
        <v>14692.656000000001</v>
      </c>
      <c r="X60" s="47">
        <f t="shared" si="54"/>
        <v>15360.504000000001</v>
      </c>
      <c r="Y60" s="47">
        <f t="shared" si="54"/>
        <v>13356.960000000001</v>
      </c>
      <c r="Z60" s="47">
        <f t="shared" si="54"/>
        <v>14692.656000000001</v>
      </c>
      <c r="AA60" s="47">
        <f t="shared" si="54"/>
        <v>14692.656000000001</v>
      </c>
      <c r="AB60" s="48">
        <f t="shared" si="54"/>
        <v>14692.656000000001</v>
      </c>
      <c r="AC60" s="47">
        <f t="shared" si="54"/>
        <v>5776.8851999999124</v>
      </c>
      <c r="AD60" s="47">
        <f t="shared" si="54"/>
        <v>0</v>
      </c>
      <c r="AE60" s="47">
        <f t="shared" si="54"/>
        <v>0</v>
      </c>
      <c r="AF60" s="47">
        <f t="shared" si="54"/>
        <v>0</v>
      </c>
      <c r="AG60" s="47">
        <f t="shared" si="54"/>
        <v>0</v>
      </c>
      <c r="AH60" s="47">
        <f t="shared" si="54"/>
        <v>0</v>
      </c>
      <c r="AI60" s="47">
        <f t="shared" si="54"/>
        <v>0</v>
      </c>
      <c r="AJ60" s="47">
        <f t="shared" si="54"/>
        <v>0</v>
      </c>
      <c r="AK60" s="47">
        <f t="shared" si="54"/>
        <v>0</v>
      </c>
      <c r="AL60" s="47">
        <f t="shared" si="54"/>
        <v>0</v>
      </c>
      <c r="AM60" s="47">
        <f t="shared" si="54"/>
        <v>0</v>
      </c>
      <c r="AN60" s="48">
        <f t="shared" si="54"/>
        <v>0</v>
      </c>
      <c r="AO60" s="47">
        <f t="shared" si="54"/>
        <v>0</v>
      </c>
      <c r="AP60" s="47">
        <f t="shared" si="54"/>
        <v>0</v>
      </c>
      <c r="AQ60" s="47">
        <f t="shared" si="54"/>
        <v>0</v>
      </c>
      <c r="AR60" s="47">
        <f t="shared" si="54"/>
        <v>0</v>
      </c>
      <c r="AS60" s="47">
        <f t="shared" si="54"/>
        <v>0</v>
      </c>
      <c r="AT60" s="47">
        <f t="shared" si="54"/>
        <v>0</v>
      </c>
      <c r="AU60" s="47">
        <f t="shared" si="54"/>
        <v>0</v>
      </c>
      <c r="AV60" s="47">
        <f t="shared" si="54"/>
        <v>0</v>
      </c>
      <c r="AW60" s="47">
        <f t="shared" si="54"/>
        <v>0</v>
      </c>
      <c r="AX60" s="47">
        <f t="shared" si="54"/>
        <v>0</v>
      </c>
      <c r="AY60" s="47">
        <f t="shared" si="54"/>
        <v>0</v>
      </c>
      <c r="AZ60" s="48">
        <f t="shared" si="54"/>
        <v>0</v>
      </c>
      <c r="BA60" s="47">
        <f t="shared" si="54"/>
        <v>0</v>
      </c>
      <c r="BB60" s="47">
        <f t="shared" si="54"/>
        <v>0</v>
      </c>
      <c r="BC60" s="47">
        <f t="shared" si="54"/>
        <v>0</v>
      </c>
      <c r="BD60" s="47">
        <f t="shared" si="54"/>
        <v>0</v>
      </c>
      <c r="BE60" s="47">
        <f t="shared" si="54"/>
        <v>0</v>
      </c>
      <c r="BF60" s="47">
        <f t="shared" si="54"/>
        <v>0</v>
      </c>
      <c r="BG60" s="47">
        <f t="shared" si="54"/>
        <v>0</v>
      </c>
      <c r="BH60" s="47">
        <f t="shared" si="54"/>
        <v>0</v>
      </c>
      <c r="BI60" s="47">
        <f t="shared" si="54"/>
        <v>0</v>
      </c>
      <c r="BJ60" s="47">
        <f t="shared" si="54"/>
        <v>0</v>
      </c>
      <c r="BK60" s="47">
        <f t="shared" si="54"/>
        <v>0</v>
      </c>
      <c r="BL60" s="48">
        <f t="shared" si="54"/>
        <v>0</v>
      </c>
      <c r="BM60" s="47">
        <f t="shared" si="54"/>
        <v>0</v>
      </c>
      <c r="BN60" s="47">
        <f t="shared" si="54"/>
        <v>0</v>
      </c>
      <c r="BO60" s="47">
        <f t="shared" si="54"/>
        <v>0</v>
      </c>
      <c r="BP60" s="47">
        <f t="shared" si="54"/>
        <v>0</v>
      </c>
      <c r="BQ60" s="47">
        <f t="shared" si="54"/>
        <v>0</v>
      </c>
      <c r="BR60" s="47">
        <f t="shared" si="55"/>
        <v>0</v>
      </c>
      <c r="BS60" s="47">
        <f t="shared" si="55"/>
        <v>0</v>
      </c>
      <c r="BT60" s="47">
        <f t="shared" si="55"/>
        <v>0</v>
      </c>
      <c r="BU60" s="47">
        <f t="shared" si="55"/>
        <v>0</v>
      </c>
      <c r="BV60" s="47">
        <f t="shared" si="55"/>
        <v>0</v>
      </c>
      <c r="BW60" s="47">
        <f t="shared" si="55"/>
        <v>0</v>
      </c>
      <c r="BX60" s="48">
        <f t="shared" si="55"/>
        <v>0</v>
      </c>
      <c r="BY60" s="47">
        <f t="shared" si="55"/>
        <v>0</v>
      </c>
      <c r="BZ60" s="47">
        <f t="shared" si="55"/>
        <v>0</v>
      </c>
      <c r="CA60" s="47">
        <f t="shared" si="55"/>
        <v>0</v>
      </c>
      <c r="CB60" s="47">
        <f t="shared" si="55"/>
        <v>0</v>
      </c>
      <c r="CC60" s="47">
        <f t="shared" si="55"/>
        <v>0</v>
      </c>
      <c r="CD60" s="47">
        <f t="shared" si="55"/>
        <v>0</v>
      </c>
      <c r="CE60" s="47">
        <f t="shared" si="55"/>
        <v>0</v>
      </c>
      <c r="CF60" s="47">
        <f t="shared" si="55"/>
        <v>0</v>
      </c>
      <c r="CG60" s="47">
        <f t="shared" si="55"/>
        <v>0</v>
      </c>
      <c r="CH60" s="47">
        <f t="shared" si="55"/>
        <v>0</v>
      </c>
      <c r="CI60" s="47">
        <f t="shared" si="55"/>
        <v>0</v>
      </c>
      <c r="CJ60" s="48">
        <f t="shared" si="55"/>
        <v>0</v>
      </c>
      <c r="CK60" s="47">
        <f t="shared" si="55"/>
        <v>0</v>
      </c>
      <c r="CL60" s="47">
        <f t="shared" si="55"/>
        <v>0</v>
      </c>
      <c r="CM60" s="47">
        <f t="shared" si="55"/>
        <v>0</v>
      </c>
      <c r="CN60" s="47">
        <f t="shared" si="55"/>
        <v>0</v>
      </c>
      <c r="CO60" s="47">
        <f t="shared" si="55"/>
        <v>0</v>
      </c>
      <c r="CP60" s="47">
        <f t="shared" si="55"/>
        <v>0</v>
      </c>
      <c r="CQ60" s="47">
        <f t="shared" si="55"/>
        <v>0</v>
      </c>
      <c r="CR60" s="47">
        <f t="shared" si="55"/>
        <v>0</v>
      </c>
      <c r="CS60" s="47">
        <f t="shared" si="55"/>
        <v>0</v>
      </c>
      <c r="CT60" s="47">
        <f t="shared" si="55"/>
        <v>0</v>
      </c>
      <c r="CU60" s="47">
        <f t="shared" si="55"/>
        <v>0</v>
      </c>
      <c r="CV60" s="48">
        <f t="shared" si="55"/>
        <v>0</v>
      </c>
      <c r="CW60" s="47">
        <f t="shared" si="55"/>
        <v>0</v>
      </c>
      <c r="CX60" s="47">
        <f t="shared" si="55"/>
        <v>0</v>
      </c>
      <c r="CY60" s="47">
        <f t="shared" si="55"/>
        <v>0</v>
      </c>
      <c r="CZ60" s="47">
        <f t="shared" si="55"/>
        <v>0</v>
      </c>
      <c r="DA60" s="47">
        <f t="shared" si="55"/>
        <v>0</v>
      </c>
      <c r="DB60" s="47">
        <f t="shared" si="55"/>
        <v>0</v>
      </c>
      <c r="DC60" s="47">
        <f t="shared" si="55"/>
        <v>0</v>
      </c>
      <c r="DD60" s="47">
        <f t="shared" si="55"/>
        <v>0</v>
      </c>
      <c r="DE60" s="47">
        <f t="shared" si="55"/>
        <v>0</v>
      </c>
      <c r="DF60" s="47">
        <f t="shared" si="55"/>
        <v>0</v>
      </c>
      <c r="DG60" s="47">
        <f t="shared" si="55"/>
        <v>0</v>
      </c>
      <c r="DH60" s="48">
        <f t="shared" si="55"/>
        <v>0</v>
      </c>
      <c r="DI60" s="47">
        <f t="shared" si="55"/>
        <v>0</v>
      </c>
      <c r="DJ60" s="47">
        <f t="shared" si="55"/>
        <v>0</v>
      </c>
      <c r="DK60" s="47">
        <f t="shared" si="55"/>
        <v>0</v>
      </c>
      <c r="DL60" s="47">
        <f t="shared" si="55"/>
        <v>0</v>
      </c>
      <c r="DM60" s="47">
        <f t="shared" si="55"/>
        <v>0</v>
      </c>
      <c r="DN60" s="47">
        <f t="shared" si="55"/>
        <v>0</v>
      </c>
      <c r="DO60" s="47">
        <f t="shared" si="55"/>
        <v>0</v>
      </c>
      <c r="DP60" s="47">
        <f t="shared" si="55"/>
        <v>0</v>
      </c>
      <c r="DQ60" s="47">
        <f t="shared" si="55"/>
        <v>0</v>
      </c>
      <c r="DR60" s="47">
        <f t="shared" si="55"/>
        <v>0</v>
      </c>
      <c r="DS60" s="47">
        <f t="shared" si="55"/>
        <v>0</v>
      </c>
      <c r="DT60" s="47">
        <f t="shared" si="55"/>
        <v>0</v>
      </c>
      <c r="DU60" s="70">
        <f t="shared" si="56"/>
        <v>86386.138800000015</v>
      </c>
      <c r="DV60" s="71">
        <f t="shared" si="56"/>
        <v>174976.17600000001</v>
      </c>
      <c r="DW60" s="71">
        <f t="shared" si="56"/>
        <v>5776.8851999999124</v>
      </c>
      <c r="DX60" s="71">
        <f t="shared" si="56"/>
        <v>0</v>
      </c>
      <c r="DY60" s="71">
        <f t="shared" si="56"/>
        <v>0</v>
      </c>
      <c r="DZ60" s="71">
        <f t="shared" si="56"/>
        <v>0</v>
      </c>
      <c r="EA60" s="71">
        <f t="shared" si="56"/>
        <v>0</v>
      </c>
      <c r="EB60" s="71">
        <f t="shared" si="56"/>
        <v>0</v>
      </c>
      <c r="EC60" s="71">
        <f t="shared" si="56"/>
        <v>0</v>
      </c>
      <c r="ED60" s="72">
        <f t="shared" si="56"/>
        <v>0</v>
      </c>
      <c r="EE60" s="72">
        <f t="shared" si="57"/>
        <v>267139.19999999995</v>
      </c>
    </row>
    <row r="61" spans="2:135">
      <c r="B61" s="5" t="s">
        <v>162</v>
      </c>
      <c r="C61" s="101" t="s">
        <v>165</v>
      </c>
      <c r="D61" s="47">
        <v>49113.491999999998</v>
      </c>
      <c r="E61" s="47">
        <f t="shared" si="58"/>
        <v>0</v>
      </c>
      <c r="F61" s="47">
        <f t="shared" si="54"/>
        <v>0</v>
      </c>
      <c r="G61" s="47">
        <f t="shared" si="54"/>
        <v>0</v>
      </c>
      <c r="H61" s="47">
        <f t="shared" si="54"/>
        <v>1675.9979145</v>
      </c>
      <c r="I61" s="47">
        <f t="shared" si="54"/>
        <v>1915.4261880000004</v>
      </c>
      <c r="J61" s="47">
        <f t="shared" si="54"/>
        <v>1675.9979145</v>
      </c>
      <c r="K61" s="47">
        <f t="shared" si="54"/>
        <v>1675.9979145</v>
      </c>
      <c r="L61" s="47">
        <f t="shared" si="54"/>
        <v>1915.4261880000004</v>
      </c>
      <c r="M61" s="47">
        <f t="shared" si="54"/>
        <v>1675.9979145</v>
      </c>
      <c r="N61" s="47">
        <f t="shared" si="54"/>
        <v>1755.8073390000002</v>
      </c>
      <c r="O61" s="47">
        <f t="shared" si="54"/>
        <v>1755.8073390000002</v>
      </c>
      <c r="P61" s="48">
        <f t="shared" si="54"/>
        <v>1835.6167635000002</v>
      </c>
      <c r="Q61" s="47">
        <f t="shared" si="54"/>
        <v>2455.6746000000003</v>
      </c>
      <c r="R61" s="47">
        <f t="shared" si="54"/>
        <v>2946.8095199999998</v>
      </c>
      <c r="S61" s="47">
        <f t="shared" si="54"/>
        <v>2578.4583299999999</v>
      </c>
      <c r="T61" s="47">
        <f t="shared" si="54"/>
        <v>2701.24206</v>
      </c>
      <c r="U61" s="47">
        <f t="shared" si="54"/>
        <v>2946.8095199999998</v>
      </c>
      <c r="V61" s="47">
        <f t="shared" si="54"/>
        <v>2455.6746000000003</v>
      </c>
      <c r="W61" s="47">
        <f t="shared" si="54"/>
        <v>2701.24206</v>
      </c>
      <c r="X61" s="47">
        <f t="shared" si="54"/>
        <v>2824.0257900000001</v>
      </c>
      <c r="Y61" s="47">
        <f t="shared" si="54"/>
        <v>2455.6746000000003</v>
      </c>
      <c r="Z61" s="47">
        <f t="shared" si="54"/>
        <v>2701.24206</v>
      </c>
      <c r="AA61" s="47">
        <f t="shared" si="54"/>
        <v>2701.24206</v>
      </c>
      <c r="AB61" s="48">
        <f t="shared" si="54"/>
        <v>2701.24206</v>
      </c>
      <c r="AC61" s="47">
        <f t="shared" si="54"/>
        <v>1062.0792644999838</v>
      </c>
      <c r="AD61" s="47">
        <f t="shared" si="54"/>
        <v>0</v>
      </c>
      <c r="AE61" s="47">
        <f t="shared" si="54"/>
        <v>0</v>
      </c>
      <c r="AF61" s="47">
        <f t="shared" si="54"/>
        <v>0</v>
      </c>
      <c r="AG61" s="47">
        <f t="shared" si="54"/>
        <v>0</v>
      </c>
      <c r="AH61" s="47">
        <f t="shared" si="54"/>
        <v>0</v>
      </c>
      <c r="AI61" s="47">
        <f t="shared" si="54"/>
        <v>0</v>
      </c>
      <c r="AJ61" s="47">
        <f t="shared" si="54"/>
        <v>0</v>
      </c>
      <c r="AK61" s="47">
        <f t="shared" si="54"/>
        <v>0</v>
      </c>
      <c r="AL61" s="47">
        <f t="shared" si="54"/>
        <v>0</v>
      </c>
      <c r="AM61" s="47">
        <f t="shared" si="54"/>
        <v>0</v>
      </c>
      <c r="AN61" s="48">
        <f t="shared" si="54"/>
        <v>0</v>
      </c>
      <c r="AO61" s="47">
        <f t="shared" si="54"/>
        <v>0</v>
      </c>
      <c r="AP61" s="47">
        <f t="shared" si="54"/>
        <v>0</v>
      </c>
      <c r="AQ61" s="47">
        <f t="shared" si="54"/>
        <v>0</v>
      </c>
      <c r="AR61" s="47">
        <f t="shared" si="54"/>
        <v>0</v>
      </c>
      <c r="AS61" s="47">
        <f t="shared" si="54"/>
        <v>0</v>
      </c>
      <c r="AT61" s="47">
        <f t="shared" si="54"/>
        <v>0</v>
      </c>
      <c r="AU61" s="47">
        <f t="shared" si="54"/>
        <v>0</v>
      </c>
      <c r="AV61" s="47">
        <f t="shared" si="54"/>
        <v>0</v>
      </c>
      <c r="AW61" s="47">
        <f t="shared" si="54"/>
        <v>0</v>
      </c>
      <c r="AX61" s="47">
        <f t="shared" si="54"/>
        <v>0</v>
      </c>
      <c r="AY61" s="47">
        <f t="shared" si="54"/>
        <v>0</v>
      </c>
      <c r="AZ61" s="48">
        <f t="shared" si="54"/>
        <v>0</v>
      </c>
      <c r="BA61" s="47">
        <f t="shared" si="54"/>
        <v>0</v>
      </c>
      <c r="BB61" s="47">
        <f t="shared" si="54"/>
        <v>0</v>
      </c>
      <c r="BC61" s="47">
        <f t="shared" si="54"/>
        <v>0</v>
      </c>
      <c r="BD61" s="47">
        <f t="shared" si="54"/>
        <v>0</v>
      </c>
      <c r="BE61" s="47">
        <f t="shared" si="54"/>
        <v>0</v>
      </c>
      <c r="BF61" s="47">
        <f t="shared" si="54"/>
        <v>0</v>
      </c>
      <c r="BG61" s="47">
        <f t="shared" si="54"/>
        <v>0</v>
      </c>
      <c r="BH61" s="47">
        <f t="shared" si="54"/>
        <v>0</v>
      </c>
      <c r="BI61" s="47">
        <f t="shared" si="54"/>
        <v>0</v>
      </c>
      <c r="BJ61" s="47">
        <f t="shared" si="54"/>
        <v>0</v>
      </c>
      <c r="BK61" s="47">
        <f t="shared" si="54"/>
        <v>0</v>
      </c>
      <c r="BL61" s="48">
        <f t="shared" si="54"/>
        <v>0</v>
      </c>
      <c r="BM61" s="47">
        <f t="shared" si="54"/>
        <v>0</v>
      </c>
      <c r="BN61" s="47">
        <f t="shared" si="54"/>
        <v>0</v>
      </c>
      <c r="BO61" s="47">
        <f t="shared" si="54"/>
        <v>0</v>
      </c>
      <c r="BP61" s="47">
        <f t="shared" si="54"/>
        <v>0</v>
      </c>
      <c r="BQ61" s="47">
        <f t="shared" si="54"/>
        <v>0</v>
      </c>
      <c r="BR61" s="47">
        <f t="shared" si="55"/>
        <v>0</v>
      </c>
      <c r="BS61" s="47">
        <f t="shared" si="55"/>
        <v>0</v>
      </c>
      <c r="BT61" s="47">
        <f t="shared" si="55"/>
        <v>0</v>
      </c>
      <c r="BU61" s="47">
        <f t="shared" si="55"/>
        <v>0</v>
      </c>
      <c r="BV61" s="47">
        <f t="shared" si="55"/>
        <v>0</v>
      </c>
      <c r="BW61" s="47">
        <f t="shared" si="55"/>
        <v>0</v>
      </c>
      <c r="BX61" s="48">
        <f t="shared" si="55"/>
        <v>0</v>
      </c>
      <c r="BY61" s="47">
        <f t="shared" si="55"/>
        <v>0</v>
      </c>
      <c r="BZ61" s="47">
        <f t="shared" si="55"/>
        <v>0</v>
      </c>
      <c r="CA61" s="47">
        <f t="shared" si="55"/>
        <v>0</v>
      </c>
      <c r="CB61" s="47">
        <f t="shared" si="55"/>
        <v>0</v>
      </c>
      <c r="CC61" s="47">
        <f t="shared" si="55"/>
        <v>0</v>
      </c>
      <c r="CD61" s="47">
        <f t="shared" si="55"/>
        <v>0</v>
      </c>
      <c r="CE61" s="47">
        <f t="shared" si="55"/>
        <v>0</v>
      </c>
      <c r="CF61" s="47">
        <f t="shared" si="55"/>
        <v>0</v>
      </c>
      <c r="CG61" s="47">
        <f t="shared" si="55"/>
        <v>0</v>
      </c>
      <c r="CH61" s="47">
        <f t="shared" si="55"/>
        <v>0</v>
      </c>
      <c r="CI61" s="47">
        <f t="shared" si="55"/>
        <v>0</v>
      </c>
      <c r="CJ61" s="48">
        <f t="shared" si="55"/>
        <v>0</v>
      </c>
      <c r="CK61" s="47">
        <f t="shared" si="55"/>
        <v>0</v>
      </c>
      <c r="CL61" s="47">
        <f t="shared" si="55"/>
        <v>0</v>
      </c>
      <c r="CM61" s="47">
        <f t="shared" si="55"/>
        <v>0</v>
      </c>
      <c r="CN61" s="47">
        <f t="shared" si="55"/>
        <v>0</v>
      </c>
      <c r="CO61" s="47">
        <f t="shared" si="55"/>
        <v>0</v>
      </c>
      <c r="CP61" s="47">
        <f t="shared" si="55"/>
        <v>0</v>
      </c>
      <c r="CQ61" s="47">
        <f t="shared" si="55"/>
        <v>0</v>
      </c>
      <c r="CR61" s="47">
        <f t="shared" si="55"/>
        <v>0</v>
      </c>
      <c r="CS61" s="47">
        <f t="shared" si="55"/>
        <v>0</v>
      </c>
      <c r="CT61" s="47">
        <f t="shared" si="55"/>
        <v>0</v>
      </c>
      <c r="CU61" s="47">
        <f t="shared" si="55"/>
        <v>0</v>
      </c>
      <c r="CV61" s="48">
        <f t="shared" si="55"/>
        <v>0</v>
      </c>
      <c r="CW61" s="47">
        <f t="shared" si="55"/>
        <v>0</v>
      </c>
      <c r="CX61" s="47">
        <f t="shared" si="55"/>
        <v>0</v>
      </c>
      <c r="CY61" s="47">
        <f t="shared" si="55"/>
        <v>0</v>
      </c>
      <c r="CZ61" s="47">
        <f t="shared" si="55"/>
        <v>0</v>
      </c>
      <c r="DA61" s="47">
        <f t="shared" si="55"/>
        <v>0</v>
      </c>
      <c r="DB61" s="47">
        <f t="shared" si="55"/>
        <v>0</v>
      </c>
      <c r="DC61" s="47">
        <f t="shared" si="55"/>
        <v>0</v>
      </c>
      <c r="DD61" s="47">
        <f t="shared" si="55"/>
        <v>0</v>
      </c>
      <c r="DE61" s="47">
        <f t="shared" si="55"/>
        <v>0</v>
      </c>
      <c r="DF61" s="47">
        <f t="shared" si="55"/>
        <v>0</v>
      </c>
      <c r="DG61" s="47">
        <f t="shared" si="55"/>
        <v>0</v>
      </c>
      <c r="DH61" s="48">
        <f t="shared" si="55"/>
        <v>0</v>
      </c>
      <c r="DI61" s="47">
        <f t="shared" si="55"/>
        <v>0</v>
      </c>
      <c r="DJ61" s="47">
        <f t="shared" si="55"/>
        <v>0</v>
      </c>
      <c r="DK61" s="47">
        <f t="shared" si="55"/>
        <v>0</v>
      </c>
      <c r="DL61" s="47">
        <f t="shared" si="55"/>
        <v>0</v>
      </c>
      <c r="DM61" s="47">
        <f t="shared" si="55"/>
        <v>0</v>
      </c>
      <c r="DN61" s="47">
        <f t="shared" si="55"/>
        <v>0</v>
      </c>
      <c r="DO61" s="47">
        <f t="shared" si="55"/>
        <v>0</v>
      </c>
      <c r="DP61" s="47">
        <f t="shared" si="55"/>
        <v>0</v>
      </c>
      <c r="DQ61" s="47">
        <f t="shared" si="55"/>
        <v>0</v>
      </c>
      <c r="DR61" s="47">
        <f t="shared" si="55"/>
        <v>0</v>
      </c>
      <c r="DS61" s="47">
        <f t="shared" si="55"/>
        <v>0</v>
      </c>
      <c r="DT61" s="47">
        <f t="shared" si="55"/>
        <v>0</v>
      </c>
      <c r="DU61" s="70">
        <f t="shared" si="56"/>
        <v>15882.075475500002</v>
      </c>
      <c r="DV61" s="71">
        <f t="shared" si="56"/>
        <v>32169.337260000004</v>
      </c>
      <c r="DW61" s="71">
        <f t="shared" si="56"/>
        <v>1062.0792644999838</v>
      </c>
      <c r="DX61" s="71">
        <f t="shared" si="56"/>
        <v>0</v>
      </c>
      <c r="DY61" s="71">
        <f t="shared" si="56"/>
        <v>0</v>
      </c>
      <c r="DZ61" s="71">
        <f t="shared" si="56"/>
        <v>0</v>
      </c>
      <c r="EA61" s="71">
        <f t="shared" si="56"/>
        <v>0</v>
      </c>
      <c r="EB61" s="71">
        <f t="shared" si="56"/>
        <v>0</v>
      </c>
      <c r="EC61" s="71">
        <f t="shared" si="56"/>
        <v>0</v>
      </c>
      <c r="ED61" s="72">
        <f t="shared" si="56"/>
        <v>0</v>
      </c>
      <c r="EE61" s="72">
        <f t="shared" si="57"/>
        <v>49113.491999999991</v>
      </c>
    </row>
    <row r="62" spans="2:135">
      <c r="B62" s="5" t="s">
        <v>162</v>
      </c>
      <c r="C62" s="101" t="s">
        <v>166</v>
      </c>
      <c r="D62" s="47">
        <v>42861.673800000004</v>
      </c>
      <c r="E62" s="47">
        <f t="shared" si="58"/>
        <v>0</v>
      </c>
      <c r="F62" s="47">
        <f t="shared" si="54"/>
        <v>0</v>
      </c>
      <c r="G62" s="47">
        <f t="shared" si="54"/>
        <v>0</v>
      </c>
      <c r="H62" s="47">
        <f t="shared" si="54"/>
        <v>1462.6546184250003</v>
      </c>
      <c r="I62" s="47">
        <f t="shared" si="54"/>
        <v>1671.6052782000004</v>
      </c>
      <c r="J62" s="47">
        <f t="shared" si="54"/>
        <v>1462.6546184250003</v>
      </c>
      <c r="K62" s="47">
        <f t="shared" si="54"/>
        <v>1462.6546184250003</v>
      </c>
      <c r="L62" s="47">
        <f t="shared" si="54"/>
        <v>1671.6052782000004</v>
      </c>
      <c r="M62" s="47">
        <f t="shared" si="54"/>
        <v>1462.6546184250003</v>
      </c>
      <c r="N62" s="47">
        <f t="shared" si="54"/>
        <v>1532.3048383500004</v>
      </c>
      <c r="O62" s="47">
        <f t="shared" si="54"/>
        <v>1532.3048383500004</v>
      </c>
      <c r="P62" s="48">
        <f t="shared" si="54"/>
        <v>1601.9550582750003</v>
      </c>
      <c r="Q62" s="47">
        <f t="shared" si="54"/>
        <v>2143.0836900000004</v>
      </c>
      <c r="R62" s="47">
        <f t="shared" si="54"/>
        <v>2571.7004280000001</v>
      </c>
      <c r="S62" s="47">
        <f t="shared" si="54"/>
        <v>2250.2378745000001</v>
      </c>
      <c r="T62" s="47">
        <f t="shared" si="54"/>
        <v>2357.3920590000002</v>
      </c>
      <c r="U62" s="47">
        <f t="shared" si="54"/>
        <v>2571.7004280000001</v>
      </c>
      <c r="V62" s="47">
        <f t="shared" si="54"/>
        <v>2143.0836900000004</v>
      </c>
      <c r="W62" s="47">
        <f t="shared" si="54"/>
        <v>2357.3920590000002</v>
      </c>
      <c r="X62" s="47">
        <f t="shared" si="54"/>
        <v>2464.5462435000004</v>
      </c>
      <c r="Y62" s="47">
        <f t="shared" si="54"/>
        <v>2143.0836900000004</v>
      </c>
      <c r="Z62" s="47">
        <f t="shared" si="54"/>
        <v>2357.3920590000002</v>
      </c>
      <c r="AA62" s="47">
        <f t="shared" si="54"/>
        <v>2357.3920590000002</v>
      </c>
      <c r="AB62" s="48">
        <f t="shared" si="54"/>
        <v>2357.3920590000002</v>
      </c>
      <c r="AC62" s="47">
        <f t="shared" si="54"/>
        <v>926.883695924986</v>
      </c>
      <c r="AD62" s="47">
        <f t="shared" si="54"/>
        <v>0</v>
      </c>
      <c r="AE62" s="47">
        <f t="shared" si="54"/>
        <v>0</v>
      </c>
      <c r="AF62" s="47">
        <f t="shared" si="54"/>
        <v>0</v>
      </c>
      <c r="AG62" s="47">
        <f t="shared" si="54"/>
        <v>0</v>
      </c>
      <c r="AH62" s="47">
        <f t="shared" si="54"/>
        <v>0</v>
      </c>
      <c r="AI62" s="47">
        <f t="shared" si="54"/>
        <v>0</v>
      </c>
      <c r="AJ62" s="47">
        <f t="shared" si="54"/>
        <v>0</v>
      </c>
      <c r="AK62" s="47">
        <f t="shared" si="54"/>
        <v>0</v>
      </c>
      <c r="AL62" s="47">
        <f t="shared" si="54"/>
        <v>0</v>
      </c>
      <c r="AM62" s="47">
        <f t="shared" si="54"/>
        <v>0</v>
      </c>
      <c r="AN62" s="48">
        <f t="shared" si="54"/>
        <v>0</v>
      </c>
      <c r="AO62" s="47">
        <f t="shared" si="54"/>
        <v>0</v>
      </c>
      <c r="AP62" s="47">
        <f t="shared" si="54"/>
        <v>0</v>
      </c>
      <c r="AQ62" s="47">
        <f t="shared" si="54"/>
        <v>0</v>
      </c>
      <c r="AR62" s="47">
        <f t="shared" si="54"/>
        <v>0</v>
      </c>
      <c r="AS62" s="47">
        <f t="shared" si="54"/>
        <v>0</v>
      </c>
      <c r="AT62" s="47">
        <f t="shared" si="54"/>
        <v>0</v>
      </c>
      <c r="AU62" s="47">
        <f t="shared" si="54"/>
        <v>0</v>
      </c>
      <c r="AV62" s="47">
        <f t="shared" si="54"/>
        <v>0</v>
      </c>
      <c r="AW62" s="47">
        <f t="shared" si="54"/>
        <v>0</v>
      </c>
      <c r="AX62" s="47">
        <f t="shared" si="54"/>
        <v>0</v>
      </c>
      <c r="AY62" s="47">
        <f t="shared" si="54"/>
        <v>0</v>
      </c>
      <c r="AZ62" s="48">
        <f t="shared" si="54"/>
        <v>0</v>
      </c>
      <c r="BA62" s="47">
        <f t="shared" si="54"/>
        <v>0</v>
      </c>
      <c r="BB62" s="47">
        <f t="shared" si="54"/>
        <v>0</v>
      </c>
      <c r="BC62" s="47">
        <f t="shared" si="54"/>
        <v>0</v>
      </c>
      <c r="BD62" s="47">
        <f t="shared" si="54"/>
        <v>0</v>
      </c>
      <c r="BE62" s="47">
        <f t="shared" si="54"/>
        <v>0</v>
      </c>
      <c r="BF62" s="47">
        <f t="shared" si="54"/>
        <v>0</v>
      </c>
      <c r="BG62" s="47">
        <f t="shared" si="54"/>
        <v>0</v>
      </c>
      <c r="BH62" s="47">
        <f t="shared" si="54"/>
        <v>0</v>
      </c>
      <c r="BI62" s="47">
        <f t="shared" si="54"/>
        <v>0</v>
      </c>
      <c r="BJ62" s="47">
        <f t="shared" si="54"/>
        <v>0</v>
      </c>
      <c r="BK62" s="47">
        <f t="shared" si="54"/>
        <v>0</v>
      </c>
      <c r="BL62" s="48">
        <f t="shared" si="54"/>
        <v>0</v>
      </c>
      <c r="BM62" s="47">
        <f t="shared" si="54"/>
        <v>0</v>
      </c>
      <c r="BN62" s="47">
        <f t="shared" si="54"/>
        <v>0</v>
      </c>
      <c r="BO62" s="47">
        <f t="shared" si="54"/>
        <v>0</v>
      </c>
      <c r="BP62" s="47">
        <f t="shared" si="54"/>
        <v>0</v>
      </c>
      <c r="BQ62" s="47">
        <f t="shared" ref="BQ62:DT66" si="59">$D62*BQ$36</f>
        <v>0</v>
      </c>
      <c r="BR62" s="47">
        <f t="shared" si="59"/>
        <v>0</v>
      </c>
      <c r="BS62" s="47">
        <f t="shared" si="59"/>
        <v>0</v>
      </c>
      <c r="BT62" s="47">
        <f t="shared" si="59"/>
        <v>0</v>
      </c>
      <c r="BU62" s="47">
        <f t="shared" si="59"/>
        <v>0</v>
      </c>
      <c r="BV62" s="47">
        <f t="shared" si="59"/>
        <v>0</v>
      </c>
      <c r="BW62" s="47">
        <f t="shared" si="59"/>
        <v>0</v>
      </c>
      <c r="BX62" s="48">
        <f t="shared" si="59"/>
        <v>0</v>
      </c>
      <c r="BY62" s="47">
        <f t="shared" si="59"/>
        <v>0</v>
      </c>
      <c r="BZ62" s="47">
        <f t="shared" si="59"/>
        <v>0</v>
      </c>
      <c r="CA62" s="47">
        <f t="shared" si="59"/>
        <v>0</v>
      </c>
      <c r="CB62" s="47">
        <f t="shared" si="59"/>
        <v>0</v>
      </c>
      <c r="CC62" s="47">
        <f t="shared" si="59"/>
        <v>0</v>
      </c>
      <c r="CD62" s="47">
        <f t="shared" si="59"/>
        <v>0</v>
      </c>
      <c r="CE62" s="47">
        <f t="shared" si="59"/>
        <v>0</v>
      </c>
      <c r="CF62" s="47">
        <f t="shared" si="59"/>
        <v>0</v>
      </c>
      <c r="CG62" s="47">
        <f t="shared" si="59"/>
        <v>0</v>
      </c>
      <c r="CH62" s="47">
        <f t="shared" si="59"/>
        <v>0</v>
      </c>
      <c r="CI62" s="47">
        <f t="shared" si="59"/>
        <v>0</v>
      </c>
      <c r="CJ62" s="48">
        <f t="shared" si="59"/>
        <v>0</v>
      </c>
      <c r="CK62" s="47">
        <f t="shared" si="59"/>
        <v>0</v>
      </c>
      <c r="CL62" s="47">
        <f t="shared" si="59"/>
        <v>0</v>
      </c>
      <c r="CM62" s="47">
        <f t="shared" si="59"/>
        <v>0</v>
      </c>
      <c r="CN62" s="47">
        <f t="shared" si="59"/>
        <v>0</v>
      </c>
      <c r="CO62" s="47">
        <f t="shared" si="59"/>
        <v>0</v>
      </c>
      <c r="CP62" s="47">
        <f t="shared" si="59"/>
        <v>0</v>
      </c>
      <c r="CQ62" s="47">
        <f t="shared" si="59"/>
        <v>0</v>
      </c>
      <c r="CR62" s="47">
        <f t="shared" si="59"/>
        <v>0</v>
      </c>
      <c r="CS62" s="47">
        <f t="shared" si="59"/>
        <v>0</v>
      </c>
      <c r="CT62" s="47">
        <f t="shared" si="59"/>
        <v>0</v>
      </c>
      <c r="CU62" s="47">
        <f t="shared" si="59"/>
        <v>0</v>
      </c>
      <c r="CV62" s="48">
        <f t="shared" si="59"/>
        <v>0</v>
      </c>
      <c r="CW62" s="47">
        <f t="shared" si="59"/>
        <v>0</v>
      </c>
      <c r="CX62" s="47">
        <f t="shared" si="59"/>
        <v>0</v>
      </c>
      <c r="CY62" s="47">
        <f t="shared" si="59"/>
        <v>0</v>
      </c>
      <c r="CZ62" s="47">
        <f t="shared" si="59"/>
        <v>0</v>
      </c>
      <c r="DA62" s="47">
        <f t="shared" si="59"/>
        <v>0</v>
      </c>
      <c r="DB62" s="47">
        <f t="shared" si="59"/>
        <v>0</v>
      </c>
      <c r="DC62" s="47">
        <f t="shared" si="59"/>
        <v>0</v>
      </c>
      <c r="DD62" s="47">
        <f t="shared" si="59"/>
        <v>0</v>
      </c>
      <c r="DE62" s="47">
        <f t="shared" si="59"/>
        <v>0</v>
      </c>
      <c r="DF62" s="47">
        <f t="shared" si="59"/>
        <v>0</v>
      </c>
      <c r="DG62" s="47">
        <f t="shared" si="59"/>
        <v>0</v>
      </c>
      <c r="DH62" s="48">
        <f t="shared" si="59"/>
        <v>0</v>
      </c>
      <c r="DI62" s="47">
        <f t="shared" si="59"/>
        <v>0</v>
      </c>
      <c r="DJ62" s="47">
        <f t="shared" si="59"/>
        <v>0</v>
      </c>
      <c r="DK62" s="47">
        <f t="shared" si="59"/>
        <v>0</v>
      </c>
      <c r="DL62" s="47">
        <f t="shared" si="59"/>
        <v>0</v>
      </c>
      <c r="DM62" s="47">
        <f t="shared" si="59"/>
        <v>0</v>
      </c>
      <c r="DN62" s="47">
        <f t="shared" si="59"/>
        <v>0</v>
      </c>
      <c r="DO62" s="47">
        <f t="shared" si="59"/>
        <v>0</v>
      </c>
      <c r="DP62" s="47">
        <f t="shared" si="59"/>
        <v>0</v>
      </c>
      <c r="DQ62" s="47">
        <f t="shared" si="59"/>
        <v>0</v>
      </c>
      <c r="DR62" s="47">
        <f t="shared" si="59"/>
        <v>0</v>
      </c>
      <c r="DS62" s="47">
        <f t="shared" si="59"/>
        <v>0</v>
      </c>
      <c r="DT62" s="47">
        <f t="shared" si="59"/>
        <v>0</v>
      </c>
      <c r="DU62" s="70">
        <f t="shared" si="56"/>
        <v>13860.393765075003</v>
      </c>
      <c r="DV62" s="71">
        <f t="shared" si="56"/>
        <v>28074.396339000006</v>
      </c>
      <c r="DW62" s="71">
        <f t="shared" si="56"/>
        <v>926.883695924986</v>
      </c>
      <c r="DX62" s="71">
        <f t="shared" si="56"/>
        <v>0</v>
      </c>
      <c r="DY62" s="71">
        <f t="shared" si="56"/>
        <v>0</v>
      </c>
      <c r="DZ62" s="71">
        <f t="shared" si="56"/>
        <v>0</v>
      </c>
      <c r="EA62" s="71">
        <f t="shared" si="56"/>
        <v>0</v>
      </c>
      <c r="EB62" s="71">
        <f t="shared" si="56"/>
        <v>0</v>
      </c>
      <c r="EC62" s="71">
        <f t="shared" si="56"/>
        <v>0</v>
      </c>
      <c r="ED62" s="72">
        <f t="shared" si="56"/>
        <v>0</v>
      </c>
      <c r="EE62" s="72">
        <f t="shared" si="57"/>
        <v>42861.673799999997</v>
      </c>
    </row>
    <row r="63" spans="2:135">
      <c r="B63" s="5" t="s">
        <v>162</v>
      </c>
      <c r="C63" s="101" t="s">
        <v>167</v>
      </c>
      <c r="D63" s="47">
        <v>80656.132277526383</v>
      </c>
      <c r="E63" s="47">
        <f t="shared" si="58"/>
        <v>0</v>
      </c>
      <c r="F63" s="47">
        <f t="shared" si="58"/>
        <v>0</v>
      </c>
      <c r="G63" s="47">
        <f t="shared" si="58"/>
        <v>0</v>
      </c>
      <c r="H63" s="47">
        <f t="shared" si="58"/>
        <v>2752.390513970588</v>
      </c>
      <c r="I63" s="47">
        <f t="shared" si="58"/>
        <v>3145.5891588235295</v>
      </c>
      <c r="J63" s="47">
        <f t="shared" si="58"/>
        <v>2752.390513970588</v>
      </c>
      <c r="K63" s="47">
        <f t="shared" si="58"/>
        <v>2752.390513970588</v>
      </c>
      <c r="L63" s="47">
        <f t="shared" si="58"/>
        <v>3145.5891588235295</v>
      </c>
      <c r="M63" s="47">
        <f t="shared" si="58"/>
        <v>2752.390513970588</v>
      </c>
      <c r="N63" s="47">
        <f t="shared" si="58"/>
        <v>2883.4567289215684</v>
      </c>
      <c r="O63" s="47">
        <f t="shared" si="58"/>
        <v>2883.4567289215684</v>
      </c>
      <c r="P63" s="48">
        <f t="shared" si="58"/>
        <v>3014.5229438725491</v>
      </c>
      <c r="Q63" s="47">
        <f t="shared" si="58"/>
        <v>4032.8066138763193</v>
      </c>
      <c r="R63" s="47">
        <f t="shared" si="58"/>
        <v>4839.3679366515826</v>
      </c>
      <c r="S63" s="47">
        <f t="shared" si="58"/>
        <v>4234.4469445701352</v>
      </c>
      <c r="T63" s="47">
        <f t="shared" si="58"/>
        <v>4436.0872752639507</v>
      </c>
      <c r="U63" s="47">
        <f t="shared" ref="U63:CA67" si="60">$D63*U$36</f>
        <v>4839.3679366515826</v>
      </c>
      <c r="V63" s="47">
        <f t="shared" si="60"/>
        <v>4032.8066138763193</v>
      </c>
      <c r="W63" s="47">
        <f t="shared" si="60"/>
        <v>4436.0872752639507</v>
      </c>
      <c r="X63" s="47">
        <f t="shared" si="60"/>
        <v>4637.7276059577671</v>
      </c>
      <c r="Y63" s="47">
        <f t="shared" si="60"/>
        <v>4032.8066138763193</v>
      </c>
      <c r="Z63" s="47">
        <f t="shared" si="60"/>
        <v>4436.0872752639507</v>
      </c>
      <c r="AA63" s="47">
        <f t="shared" si="60"/>
        <v>4436.0872752639507</v>
      </c>
      <c r="AB63" s="48">
        <f t="shared" si="60"/>
        <v>4436.0872752639507</v>
      </c>
      <c r="AC63" s="47">
        <f t="shared" si="60"/>
        <v>1744.1888605014817</v>
      </c>
      <c r="AD63" s="47">
        <f t="shared" si="60"/>
        <v>0</v>
      </c>
      <c r="AE63" s="47">
        <f t="shared" si="60"/>
        <v>0</v>
      </c>
      <c r="AF63" s="47">
        <f t="shared" si="60"/>
        <v>0</v>
      </c>
      <c r="AG63" s="47">
        <f t="shared" si="60"/>
        <v>0</v>
      </c>
      <c r="AH63" s="47">
        <f t="shared" si="60"/>
        <v>0</v>
      </c>
      <c r="AI63" s="47">
        <f t="shared" si="60"/>
        <v>0</v>
      </c>
      <c r="AJ63" s="47">
        <f t="shared" si="60"/>
        <v>0</v>
      </c>
      <c r="AK63" s="47">
        <f t="shared" si="60"/>
        <v>0</v>
      </c>
      <c r="AL63" s="47">
        <f t="shared" si="60"/>
        <v>0</v>
      </c>
      <c r="AM63" s="47">
        <f t="shared" si="60"/>
        <v>0</v>
      </c>
      <c r="AN63" s="48">
        <f t="shared" si="60"/>
        <v>0</v>
      </c>
      <c r="AO63" s="47">
        <f t="shared" si="60"/>
        <v>0</v>
      </c>
      <c r="AP63" s="47">
        <f t="shared" si="60"/>
        <v>0</v>
      </c>
      <c r="AQ63" s="47">
        <f t="shared" si="60"/>
        <v>0</v>
      </c>
      <c r="AR63" s="47">
        <f t="shared" si="60"/>
        <v>0</v>
      </c>
      <c r="AS63" s="47">
        <f t="shared" si="60"/>
        <v>0</v>
      </c>
      <c r="AT63" s="47">
        <f t="shared" si="60"/>
        <v>0</v>
      </c>
      <c r="AU63" s="47">
        <f t="shared" si="60"/>
        <v>0</v>
      </c>
      <c r="AV63" s="47">
        <f t="shared" si="60"/>
        <v>0</v>
      </c>
      <c r="AW63" s="47">
        <f t="shared" si="60"/>
        <v>0</v>
      </c>
      <c r="AX63" s="47">
        <f t="shared" si="60"/>
        <v>0</v>
      </c>
      <c r="AY63" s="47">
        <f t="shared" si="60"/>
        <v>0</v>
      </c>
      <c r="AZ63" s="48">
        <f t="shared" si="60"/>
        <v>0</v>
      </c>
      <c r="BA63" s="47">
        <f t="shared" si="60"/>
        <v>0</v>
      </c>
      <c r="BB63" s="47">
        <f t="shared" si="60"/>
        <v>0</v>
      </c>
      <c r="BC63" s="47">
        <f t="shared" si="60"/>
        <v>0</v>
      </c>
      <c r="BD63" s="47">
        <f t="shared" si="60"/>
        <v>0</v>
      </c>
      <c r="BE63" s="47">
        <f t="shared" si="60"/>
        <v>0</v>
      </c>
      <c r="BF63" s="47">
        <f t="shared" si="60"/>
        <v>0</v>
      </c>
      <c r="BG63" s="47">
        <f t="shared" si="60"/>
        <v>0</v>
      </c>
      <c r="BH63" s="47">
        <f t="shared" si="60"/>
        <v>0</v>
      </c>
      <c r="BI63" s="47">
        <f t="shared" si="60"/>
        <v>0</v>
      </c>
      <c r="BJ63" s="47">
        <f t="shared" si="60"/>
        <v>0</v>
      </c>
      <c r="BK63" s="47">
        <f t="shared" si="60"/>
        <v>0</v>
      </c>
      <c r="BL63" s="48">
        <f t="shared" si="60"/>
        <v>0</v>
      </c>
      <c r="BM63" s="47">
        <f t="shared" si="60"/>
        <v>0</v>
      </c>
      <c r="BN63" s="47">
        <f t="shared" si="60"/>
        <v>0</v>
      </c>
      <c r="BO63" s="47">
        <f t="shared" si="60"/>
        <v>0</v>
      </c>
      <c r="BP63" s="47">
        <f t="shared" si="60"/>
        <v>0</v>
      </c>
      <c r="BQ63" s="47">
        <f t="shared" si="60"/>
        <v>0</v>
      </c>
      <c r="BR63" s="47">
        <f t="shared" si="59"/>
        <v>0</v>
      </c>
      <c r="BS63" s="47">
        <f t="shared" si="59"/>
        <v>0</v>
      </c>
      <c r="BT63" s="47">
        <f t="shared" si="59"/>
        <v>0</v>
      </c>
      <c r="BU63" s="47">
        <f t="shared" si="59"/>
        <v>0</v>
      </c>
      <c r="BV63" s="47">
        <f t="shared" si="59"/>
        <v>0</v>
      </c>
      <c r="BW63" s="47">
        <f t="shared" si="59"/>
        <v>0</v>
      </c>
      <c r="BX63" s="48">
        <f t="shared" si="59"/>
        <v>0</v>
      </c>
      <c r="BY63" s="47">
        <f t="shared" si="59"/>
        <v>0</v>
      </c>
      <c r="BZ63" s="47">
        <f t="shared" si="59"/>
        <v>0</v>
      </c>
      <c r="CA63" s="47">
        <f t="shared" si="59"/>
        <v>0</v>
      </c>
      <c r="CB63" s="47">
        <f t="shared" si="59"/>
        <v>0</v>
      </c>
      <c r="CC63" s="47">
        <f t="shared" si="59"/>
        <v>0</v>
      </c>
      <c r="CD63" s="47">
        <f t="shared" si="59"/>
        <v>0</v>
      </c>
      <c r="CE63" s="47">
        <f t="shared" si="59"/>
        <v>0</v>
      </c>
      <c r="CF63" s="47">
        <f t="shared" si="59"/>
        <v>0</v>
      </c>
      <c r="CG63" s="47">
        <f t="shared" si="59"/>
        <v>0</v>
      </c>
      <c r="CH63" s="47">
        <f t="shared" si="59"/>
        <v>0</v>
      </c>
      <c r="CI63" s="47">
        <f t="shared" si="59"/>
        <v>0</v>
      </c>
      <c r="CJ63" s="48">
        <f t="shared" si="59"/>
        <v>0</v>
      </c>
      <c r="CK63" s="47">
        <f t="shared" si="59"/>
        <v>0</v>
      </c>
      <c r="CL63" s="47">
        <f t="shared" si="59"/>
        <v>0</v>
      </c>
      <c r="CM63" s="47">
        <f t="shared" si="59"/>
        <v>0</v>
      </c>
      <c r="CN63" s="47">
        <f t="shared" si="59"/>
        <v>0</v>
      </c>
      <c r="CO63" s="47">
        <f t="shared" si="59"/>
        <v>0</v>
      </c>
      <c r="CP63" s="47">
        <f t="shared" si="59"/>
        <v>0</v>
      </c>
      <c r="CQ63" s="47">
        <f t="shared" si="59"/>
        <v>0</v>
      </c>
      <c r="CR63" s="47">
        <f t="shared" si="59"/>
        <v>0</v>
      </c>
      <c r="CS63" s="47">
        <f t="shared" si="59"/>
        <v>0</v>
      </c>
      <c r="CT63" s="47">
        <f t="shared" si="59"/>
        <v>0</v>
      </c>
      <c r="CU63" s="47">
        <f t="shared" si="59"/>
        <v>0</v>
      </c>
      <c r="CV63" s="48">
        <f t="shared" si="59"/>
        <v>0</v>
      </c>
      <c r="CW63" s="47">
        <f t="shared" si="59"/>
        <v>0</v>
      </c>
      <c r="CX63" s="47">
        <f t="shared" si="59"/>
        <v>0</v>
      </c>
      <c r="CY63" s="47">
        <f t="shared" si="59"/>
        <v>0</v>
      </c>
      <c r="CZ63" s="47">
        <f t="shared" si="59"/>
        <v>0</v>
      </c>
      <c r="DA63" s="47">
        <f t="shared" si="59"/>
        <v>0</v>
      </c>
      <c r="DB63" s="47">
        <f t="shared" si="59"/>
        <v>0</v>
      </c>
      <c r="DC63" s="47">
        <f t="shared" si="59"/>
        <v>0</v>
      </c>
      <c r="DD63" s="47">
        <f t="shared" si="59"/>
        <v>0</v>
      </c>
      <c r="DE63" s="47">
        <f t="shared" si="59"/>
        <v>0</v>
      </c>
      <c r="DF63" s="47">
        <f t="shared" si="59"/>
        <v>0</v>
      </c>
      <c r="DG63" s="47">
        <f t="shared" si="59"/>
        <v>0</v>
      </c>
      <c r="DH63" s="48">
        <f t="shared" si="59"/>
        <v>0</v>
      </c>
      <c r="DI63" s="47">
        <f t="shared" si="59"/>
        <v>0</v>
      </c>
      <c r="DJ63" s="47">
        <f t="shared" si="59"/>
        <v>0</v>
      </c>
      <c r="DK63" s="47">
        <f t="shared" si="59"/>
        <v>0</v>
      </c>
      <c r="DL63" s="47">
        <f t="shared" si="59"/>
        <v>0</v>
      </c>
      <c r="DM63" s="47">
        <f t="shared" si="59"/>
        <v>0</v>
      </c>
      <c r="DN63" s="47">
        <f t="shared" si="59"/>
        <v>0</v>
      </c>
      <c r="DO63" s="47">
        <f t="shared" si="59"/>
        <v>0</v>
      </c>
      <c r="DP63" s="47">
        <f t="shared" si="59"/>
        <v>0</v>
      </c>
      <c r="DQ63" s="47">
        <f t="shared" si="59"/>
        <v>0</v>
      </c>
      <c r="DR63" s="47">
        <f t="shared" si="59"/>
        <v>0</v>
      </c>
      <c r="DS63" s="47">
        <f t="shared" si="59"/>
        <v>0</v>
      </c>
      <c r="DT63" s="47">
        <f t="shared" si="59"/>
        <v>0</v>
      </c>
      <c r="DU63" s="70">
        <f t="shared" si="56"/>
        <v>26082.176775245098</v>
      </c>
      <c r="DV63" s="71">
        <f t="shared" si="56"/>
        <v>52829.766641779774</v>
      </c>
      <c r="DW63" s="71">
        <f t="shared" si="56"/>
        <v>1744.1888605014817</v>
      </c>
      <c r="DX63" s="71">
        <f t="shared" si="56"/>
        <v>0</v>
      </c>
      <c r="DY63" s="71">
        <f t="shared" si="56"/>
        <v>0</v>
      </c>
      <c r="DZ63" s="71">
        <f t="shared" si="56"/>
        <v>0</v>
      </c>
      <c r="EA63" s="71">
        <f t="shared" si="56"/>
        <v>0</v>
      </c>
      <c r="EB63" s="71">
        <f t="shared" si="56"/>
        <v>0</v>
      </c>
      <c r="EC63" s="71">
        <f t="shared" si="56"/>
        <v>0</v>
      </c>
      <c r="ED63" s="72">
        <f t="shared" si="56"/>
        <v>0</v>
      </c>
      <c r="EE63" s="72">
        <f t="shared" si="57"/>
        <v>80656.132277526354</v>
      </c>
    </row>
    <row r="64" spans="2:135" hidden="1" outlineLevel="1">
      <c r="B64" s="5" t="s">
        <v>162</v>
      </c>
      <c r="C64" s="101" t="s">
        <v>168</v>
      </c>
      <c r="D64" s="47">
        <v>0</v>
      </c>
      <c r="E64" s="47">
        <f>$D64*E$36</f>
        <v>0</v>
      </c>
      <c r="F64" s="47">
        <f t="shared" si="58"/>
        <v>0</v>
      </c>
      <c r="G64" s="47">
        <f t="shared" si="58"/>
        <v>0</v>
      </c>
      <c r="H64" s="47">
        <f t="shared" si="58"/>
        <v>0</v>
      </c>
      <c r="I64" s="47">
        <f t="shared" si="58"/>
        <v>0</v>
      </c>
      <c r="J64" s="47">
        <f t="shared" si="58"/>
        <v>0</v>
      </c>
      <c r="K64" s="47">
        <f t="shared" si="58"/>
        <v>0</v>
      </c>
      <c r="L64" s="47">
        <f t="shared" si="58"/>
        <v>0</v>
      </c>
      <c r="M64" s="47">
        <f t="shared" si="58"/>
        <v>0</v>
      </c>
      <c r="N64" s="47">
        <f t="shared" si="58"/>
        <v>0</v>
      </c>
      <c r="O64" s="47">
        <f t="shared" si="58"/>
        <v>0</v>
      </c>
      <c r="P64" s="48">
        <f t="shared" si="58"/>
        <v>0</v>
      </c>
      <c r="Q64" s="47">
        <f t="shared" si="58"/>
        <v>0</v>
      </c>
      <c r="R64" s="47">
        <f t="shared" si="58"/>
        <v>0</v>
      </c>
      <c r="S64" s="47">
        <f t="shared" si="58"/>
        <v>0</v>
      </c>
      <c r="T64" s="47">
        <f t="shared" si="58"/>
        <v>0</v>
      </c>
      <c r="U64" s="47">
        <f t="shared" si="60"/>
        <v>0</v>
      </c>
      <c r="V64" s="47">
        <f t="shared" si="60"/>
        <v>0</v>
      </c>
      <c r="W64" s="47">
        <f t="shared" si="60"/>
        <v>0</v>
      </c>
      <c r="X64" s="47">
        <f t="shared" si="60"/>
        <v>0</v>
      </c>
      <c r="Y64" s="47">
        <f t="shared" si="60"/>
        <v>0</v>
      </c>
      <c r="Z64" s="47">
        <f t="shared" si="60"/>
        <v>0</v>
      </c>
      <c r="AA64" s="47">
        <f t="shared" si="60"/>
        <v>0</v>
      </c>
      <c r="AB64" s="48">
        <f t="shared" si="60"/>
        <v>0</v>
      </c>
      <c r="AC64" s="47">
        <f t="shared" si="60"/>
        <v>0</v>
      </c>
      <c r="AD64" s="47">
        <f t="shared" si="60"/>
        <v>0</v>
      </c>
      <c r="AE64" s="47">
        <f t="shared" si="60"/>
        <v>0</v>
      </c>
      <c r="AF64" s="47">
        <f t="shared" si="60"/>
        <v>0</v>
      </c>
      <c r="AG64" s="47">
        <f t="shared" si="60"/>
        <v>0</v>
      </c>
      <c r="AH64" s="47">
        <f t="shared" si="60"/>
        <v>0</v>
      </c>
      <c r="AI64" s="47">
        <f t="shared" si="60"/>
        <v>0</v>
      </c>
      <c r="AJ64" s="47">
        <f t="shared" si="60"/>
        <v>0</v>
      </c>
      <c r="AK64" s="47">
        <f t="shared" si="60"/>
        <v>0</v>
      </c>
      <c r="AL64" s="47">
        <f t="shared" si="60"/>
        <v>0</v>
      </c>
      <c r="AM64" s="47">
        <f t="shared" si="60"/>
        <v>0</v>
      </c>
      <c r="AN64" s="48">
        <f t="shared" si="60"/>
        <v>0</v>
      </c>
      <c r="AO64" s="47">
        <f t="shared" si="60"/>
        <v>0</v>
      </c>
      <c r="AP64" s="47">
        <f t="shared" si="60"/>
        <v>0</v>
      </c>
      <c r="AQ64" s="47">
        <f t="shared" si="60"/>
        <v>0</v>
      </c>
      <c r="AR64" s="47">
        <f t="shared" si="60"/>
        <v>0</v>
      </c>
      <c r="AS64" s="47">
        <f t="shared" si="60"/>
        <v>0</v>
      </c>
      <c r="AT64" s="47">
        <f t="shared" si="60"/>
        <v>0</v>
      </c>
      <c r="AU64" s="47">
        <f t="shared" si="60"/>
        <v>0</v>
      </c>
      <c r="AV64" s="47">
        <f t="shared" si="60"/>
        <v>0</v>
      </c>
      <c r="AW64" s="47">
        <f t="shared" si="60"/>
        <v>0</v>
      </c>
      <c r="AX64" s="47">
        <f t="shared" si="60"/>
        <v>0</v>
      </c>
      <c r="AY64" s="47">
        <f t="shared" si="60"/>
        <v>0</v>
      </c>
      <c r="AZ64" s="48">
        <f t="shared" si="60"/>
        <v>0</v>
      </c>
      <c r="BA64" s="47">
        <f t="shared" si="60"/>
        <v>0</v>
      </c>
      <c r="BB64" s="47">
        <f t="shared" si="60"/>
        <v>0</v>
      </c>
      <c r="BC64" s="47">
        <f t="shared" si="60"/>
        <v>0</v>
      </c>
      <c r="BD64" s="47">
        <f t="shared" si="60"/>
        <v>0</v>
      </c>
      <c r="BE64" s="47">
        <f t="shared" si="60"/>
        <v>0</v>
      </c>
      <c r="BF64" s="47">
        <f t="shared" si="60"/>
        <v>0</v>
      </c>
      <c r="BG64" s="47">
        <f t="shared" si="60"/>
        <v>0</v>
      </c>
      <c r="BH64" s="47">
        <f t="shared" si="60"/>
        <v>0</v>
      </c>
      <c r="BI64" s="47">
        <f t="shared" si="60"/>
        <v>0</v>
      </c>
      <c r="BJ64" s="47">
        <f t="shared" si="60"/>
        <v>0</v>
      </c>
      <c r="BK64" s="47">
        <f t="shared" si="60"/>
        <v>0</v>
      </c>
      <c r="BL64" s="48">
        <f t="shared" si="60"/>
        <v>0</v>
      </c>
      <c r="BM64" s="47">
        <f t="shared" si="60"/>
        <v>0</v>
      </c>
      <c r="BN64" s="47">
        <f t="shared" si="60"/>
        <v>0</v>
      </c>
      <c r="BO64" s="47">
        <f t="shared" si="60"/>
        <v>0</v>
      </c>
      <c r="BP64" s="47">
        <f t="shared" si="60"/>
        <v>0</v>
      </c>
      <c r="BQ64" s="47">
        <f t="shared" si="60"/>
        <v>0</v>
      </c>
      <c r="BR64" s="47">
        <f t="shared" si="59"/>
        <v>0</v>
      </c>
      <c r="BS64" s="47">
        <f t="shared" si="59"/>
        <v>0</v>
      </c>
      <c r="BT64" s="47">
        <f t="shared" si="59"/>
        <v>0</v>
      </c>
      <c r="BU64" s="47">
        <f t="shared" si="59"/>
        <v>0</v>
      </c>
      <c r="BV64" s="47">
        <f t="shared" si="59"/>
        <v>0</v>
      </c>
      <c r="BW64" s="47">
        <f t="shared" si="59"/>
        <v>0</v>
      </c>
      <c r="BX64" s="48">
        <f t="shared" si="59"/>
        <v>0</v>
      </c>
      <c r="BY64" s="47">
        <f t="shared" si="59"/>
        <v>0</v>
      </c>
      <c r="BZ64" s="47">
        <f t="shared" si="59"/>
        <v>0</v>
      </c>
      <c r="CA64" s="47">
        <f t="shared" si="59"/>
        <v>0</v>
      </c>
      <c r="CB64" s="47">
        <f t="shared" si="59"/>
        <v>0</v>
      </c>
      <c r="CC64" s="47">
        <f t="shared" si="59"/>
        <v>0</v>
      </c>
      <c r="CD64" s="47">
        <f t="shared" si="59"/>
        <v>0</v>
      </c>
      <c r="CE64" s="47">
        <f t="shared" si="59"/>
        <v>0</v>
      </c>
      <c r="CF64" s="47">
        <f t="shared" si="59"/>
        <v>0</v>
      </c>
      <c r="CG64" s="47">
        <f t="shared" si="59"/>
        <v>0</v>
      </c>
      <c r="CH64" s="47">
        <f t="shared" si="59"/>
        <v>0</v>
      </c>
      <c r="CI64" s="47">
        <f t="shared" si="59"/>
        <v>0</v>
      </c>
      <c r="CJ64" s="48">
        <f t="shared" si="59"/>
        <v>0</v>
      </c>
      <c r="CK64" s="47">
        <f t="shared" si="59"/>
        <v>0</v>
      </c>
      <c r="CL64" s="47">
        <f t="shared" si="59"/>
        <v>0</v>
      </c>
      <c r="CM64" s="47">
        <f t="shared" si="59"/>
        <v>0</v>
      </c>
      <c r="CN64" s="47">
        <f t="shared" si="59"/>
        <v>0</v>
      </c>
      <c r="CO64" s="47">
        <f t="shared" si="59"/>
        <v>0</v>
      </c>
      <c r="CP64" s="47">
        <f t="shared" si="59"/>
        <v>0</v>
      </c>
      <c r="CQ64" s="47">
        <f t="shared" si="59"/>
        <v>0</v>
      </c>
      <c r="CR64" s="47">
        <f t="shared" si="59"/>
        <v>0</v>
      </c>
      <c r="CS64" s="47">
        <f t="shared" si="59"/>
        <v>0</v>
      </c>
      <c r="CT64" s="47">
        <f t="shared" si="59"/>
        <v>0</v>
      </c>
      <c r="CU64" s="47">
        <f t="shared" si="59"/>
        <v>0</v>
      </c>
      <c r="CV64" s="48">
        <f t="shared" si="59"/>
        <v>0</v>
      </c>
      <c r="CW64" s="47">
        <f t="shared" si="59"/>
        <v>0</v>
      </c>
      <c r="CX64" s="47">
        <f t="shared" si="59"/>
        <v>0</v>
      </c>
      <c r="CY64" s="47">
        <f t="shared" si="59"/>
        <v>0</v>
      </c>
      <c r="CZ64" s="47">
        <f t="shared" si="59"/>
        <v>0</v>
      </c>
      <c r="DA64" s="47">
        <f t="shared" si="59"/>
        <v>0</v>
      </c>
      <c r="DB64" s="47">
        <f t="shared" si="59"/>
        <v>0</v>
      </c>
      <c r="DC64" s="47">
        <f t="shared" si="59"/>
        <v>0</v>
      </c>
      <c r="DD64" s="47">
        <f t="shared" si="59"/>
        <v>0</v>
      </c>
      <c r="DE64" s="47">
        <f t="shared" si="59"/>
        <v>0</v>
      </c>
      <c r="DF64" s="47">
        <f t="shared" si="59"/>
        <v>0</v>
      </c>
      <c r="DG64" s="47">
        <f t="shared" si="59"/>
        <v>0</v>
      </c>
      <c r="DH64" s="48">
        <f t="shared" si="59"/>
        <v>0</v>
      </c>
      <c r="DI64" s="47">
        <f t="shared" si="59"/>
        <v>0</v>
      </c>
      <c r="DJ64" s="47">
        <f t="shared" si="59"/>
        <v>0</v>
      </c>
      <c r="DK64" s="47">
        <f t="shared" si="59"/>
        <v>0</v>
      </c>
      <c r="DL64" s="47">
        <f t="shared" si="59"/>
        <v>0</v>
      </c>
      <c r="DM64" s="47">
        <f t="shared" si="59"/>
        <v>0</v>
      </c>
      <c r="DN64" s="47">
        <f t="shared" si="59"/>
        <v>0</v>
      </c>
      <c r="DO64" s="47">
        <f t="shared" si="59"/>
        <v>0</v>
      </c>
      <c r="DP64" s="47">
        <f t="shared" si="59"/>
        <v>0</v>
      </c>
      <c r="DQ64" s="47">
        <f t="shared" si="59"/>
        <v>0</v>
      </c>
      <c r="DR64" s="47">
        <f t="shared" si="59"/>
        <v>0</v>
      </c>
      <c r="DS64" s="47">
        <f t="shared" si="59"/>
        <v>0</v>
      </c>
      <c r="DT64" s="47">
        <f t="shared" si="59"/>
        <v>0</v>
      </c>
      <c r="DU64" s="70">
        <f t="shared" si="56"/>
        <v>0</v>
      </c>
      <c r="DV64" s="71">
        <f t="shared" si="56"/>
        <v>0</v>
      </c>
      <c r="DW64" s="71">
        <f t="shared" si="56"/>
        <v>0</v>
      </c>
      <c r="DX64" s="71">
        <f t="shared" si="56"/>
        <v>0</v>
      </c>
      <c r="DY64" s="71">
        <f t="shared" si="56"/>
        <v>0</v>
      </c>
      <c r="DZ64" s="71">
        <f t="shared" si="56"/>
        <v>0</v>
      </c>
      <c r="EA64" s="71">
        <f t="shared" si="56"/>
        <v>0</v>
      </c>
      <c r="EB64" s="71">
        <f t="shared" si="56"/>
        <v>0</v>
      </c>
      <c r="EC64" s="71">
        <f t="shared" si="56"/>
        <v>0</v>
      </c>
      <c r="ED64" s="72">
        <f t="shared" si="56"/>
        <v>0</v>
      </c>
      <c r="EE64" s="72">
        <f t="shared" si="57"/>
        <v>0</v>
      </c>
    </row>
    <row r="65" spans="2:135" hidden="1" outlineLevel="1">
      <c r="B65" s="5" t="s">
        <v>162</v>
      </c>
      <c r="C65" s="101" t="s">
        <v>169</v>
      </c>
      <c r="D65" s="47">
        <v>0</v>
      </c>
      <c r="E65" s="47">
        <f t="shared" si="58"/>
        <v>0</v>
      </c>
      <c r="F65" s="47">
        <f t="shared" si="58"/>
        <v>0</v>
      </c>
      <c r="G65" s="47">
        <f t="shared" si="58"/>
        <v>0</v>
      </c>
      <c r="H65" s="47">
        <f t="shared" si="58"/>
        <v>0</v>
      </c>
      <c r="I65" s="47">
        <f t="shared" si="58"/>
        <v>0</v>
      </c>
      <c r="J65" s="47">
        <f t="shared" si="58"/>
        <v>0</v>
      </c>
      <c r="K65" s="47">
        <f t="shared" si="58"/>
        <v>0</v>
      </c>
      <c r="L65" s="47">
        <f t="shared" si="58"/>
        <v>0</v>
      </c>
      <c r="M65" s="47">
        <f t="shared" si="58"/>
        <v>0</v>
      </c>
      <c r="N65" s="47">
        <f t="shared" si="58"/>
        <v>0</v>
      </c>
      <c r="O65" s="47">
        <f t="shared" si="58"/>
        <v>0</v>
      </c>
      <c r="P65" s="48">
        <f t="shared" si="58"/>
        <v>0</v>
      </c>
      <c r="Q65" s="47">
        <f t="shared" si="58"/>
        <v>0</v>
      </c>
      <c r="R65" s="47">
        <f t="shared" si="58"/>
        <v>0</v>
      </c>
      <c r="S65" s="47">
        <f t="shared" si="58"/>
        <v>0</v>
      </c>
      <c r="T65" s="47">
        <f t="shared" si="58"/>
        <v>0</v>
      </c>
      <c r="U65" s="47">
        <f t="shared" si="60"/>
        <v>0</v>
      </c>
      <c r="V65" s="47">
        <f t="shared" si="60"/>
        <v>0</v>
      </c>
      <c r="W65" s="47">
        <f t="shared" si="60"/>
        <v>0</v>
      </c>
      <c r="X65" s="47">
        <f t="shared" si="60"/>
        <v>0</v>
      </c>
      <c r="Y65" s="47">
        <f t="shared" si="60"/>
        <v>0</v>
      </c>
      <c r="Z65" s="47">
        <f t="shared" si="60"/>
        <v>0</v>
      </c>
      <c r="AA65" s="47">
        <f t="shared" si="60"/>
        <v>0</v>
      </c>
      <c r="AB65" s="48">
        <f t="shared" si="60"/>
        <v>0</v>
      </c>
      <c r="AC65" s="47">
        <f t="shared" si="60"/>
        <v>0</v>
      </c>
      <c r="AD65" s="47">
        <f t="shared" si="60"/>
        <v>0</v>
      </c>
      <c r="AE65" s="47">
        <f t="shared" si="60"/>
        <v>0</v>
      </c>
      <c r="AF65" s="47">
        <f t="shared" si="60"/>
        <v>0</v>
      </c>
      <c r="AG65" s="47">
        <f t="shared" si="60"/>
        <v>0</v>
      </c>
      <c r="AH65" s="47">
        <f t="shared" si="60"/>
        <v>0</v>
      </c>
      <c r="AI65" s="47">
        <f t="shared" si="60"/>
        <v>0</v>
      </c>
      <c r="AJ65" s="47">
        <f t="shared" si="60"/>
        <v>0</v>
      </c>
      <c r="AK65" s="47">
        <f t="shared" si="60"/>
        <v>0</v>
      </c>
      <c r="AL65" s="47">
        <f t="shared" si="60"/>
        <v>0</v>
      </c>
      <c r="AM65" s="47">
        <f t="shared" si="60"/>
        <v>0</v>
      </c>
      <c r="AN65" s="48">
        <f t="shared" si="60"/>
        <v>0</v>
      </c>
      <c r="AO65" s="47">
        <f t="shared" si="60"/>
        <v>0</v>
      </c>
      <c r="AP65" s="47">
        <f t="shared" si="60"/>
        <v>0</v>
      </c>
      <c r="AQ65" s="47">
        <f t="shared" si="60"/>
        <v>0</v>
      </c>
      <c r="AR65" s="47">
        <f t="shared" si="60"/>
        <v>0</v>
      </c>
      <c r="AS65" s="47">
        <f t="shared" si="60"/>
        <v>0</v>
      </c>
      <c r="AT65" s="47">
        <f t="shared" si="60"/>
        <v>0</v>
      </c>
      <c r="AU65" s="47">
        <f t="shared" si="60"/>
        <v>0</v>
      </c>
      <c r="AV65" s="47">
        <f t="shared" si="60"/>
        <v>0</v>
      </c>
      <c r="AW65" s="47">
        <f t="shared" si="60"/>
        <v>0</v>
      </c>
      <c r="AX65" s="47">
        <f t="shared" si="60"/>
        <v>0</v>
      </c>
      <c r="AY65" s="47">
        <f t="shared" si="60"/>
        <v>0</v>
      </c>
      <c r="AZ65" s="48">
        <f t="shared" si="60"/>
        <v>0</v>
      </c>
      <c r="BA65" s="47">
        <f t="shared" si="60"/>
        <v>0</v>
      </c>
      <c r="BB65" s="47">
        <f t="shared" si="60"/>
        <v>0</v>
      </c>
      <c r="BC65" s="47">
        <f t="shared" si="60"/>
        <v>0</v>
      </c>
      <c r="BD65" s="47">
        <f t="shared" si="60"/>
        <v>0</v>
      </c>
      <c r="BE65" s="47">
        <f t="shared" si="60"/>
        <v>0</v>
      </c>
      <c r="BF65" s="47">
        <f t="shared" si="60"/>
        <v>0</v>
      </c>
      <c r="BG65" s="47">
        <f t="shared" si="60"/>
        <v>0</v>
      </c>
      <c r="BH65" s="47">
        <f t="shared" si="60"/>
        <v>0</v>
      </c>
      <c r="BI65" s="47">
        <f t="shared" si="60"/>
        <v>0</v>
      </c>
      <c r="BJ65" s="47">
        <f t="shared" si="60"/>
        <v>0</v>
      </c>
      <c r="BK65" s="47">
        <f t="shared" si="60"/>
        <v>0</v>
      </c>
      <c r="BL65" s="48">
        <f t="shared" si="60"/>
        <v>0</v>
      </c>
      <c r="BM65" s="47">
        <f t="shared" si="60"/>
        <v>0</v>
      </c>
      <c r="BN65" s="47">
        <f t="shared" si="60"/>
        <v>0</v>
      </c>
      <c r="BO65" s="47">
        <f t="shared" si="60"/>
        <v>0</v>
      </c>
      <c r="BP65" s="47">
        <f t="shared" si="60"/>
        <v>0</v>
      </c>
      <c r="BQ65" s="47">
        <f t="shared" si="60"/>
        <v>0</v>
      </c>
      <c r="BR65" s="47">
        <f t="shared" si="59"/>
        <v>0</v>
      </c>
      <c r="BS65" s="47">
        <f t="shared" si="59"/>
        <v>0</v>
      </c>
      <c r="BT65" s="47">
        <f t="shared" si="59"/>
        <v>0</v>
      </c>
      <c r="BU65" s="47">
        <f t="shared" si="59"/>
        <v>0</v>
      </c>
      <c r="BV65" s="47">
        <f t="shared" si="59"/>
        <v>0</v>
      </c>
      <c r="BW65" s="47">
        <f t="shared" si="59"/>
        <v>0</v>
      </c>
      <c r="BX65" s="48">
        <f t="shared" si="59"/>
        <v>0</v>
      </c>
      <c r="BY65" s="47">
        <f t="shared" si="59"/>
        <v>0</v>
      </c>
      <c r="BZ65" s="47">
        <f t="shared" si="59"/>
        <v>0</v>
      </c>
      <c r="CA65" s="47">
        <f t="shared" si="59"/>
        <v>0</v>
      </c>
      <c r="CB65" s="47">
        <f t="shared" si="59"/>
        <v>0</v>
      </c>
      <c r="CC65" s="47">
        <f t="shared" si="59"/>
        <v>0</v>
      </c>
      <c r="CD65" s="47">
        <f t="shared" si="59"/>
        <v>0</v>
      </c>
      <c r="CE65" s="47">
        <f t="shared" si="59"/>
        <v>0</v>
      </c>
      <c r="CF65" s="47">
        <f t="shared" si="59"/>
        <v>0</v>
      </c>
      <c r="CG65" s="47">
        <f t="shared" si="59"/>
        <v>0</v>
      </c>
      <c r="CH65" s="47">
        <f t="shared" si="59"/>
        <v>0</v>
      </c>
      <c r="CI65" s="47">
        <f t="shared" si="59"/>
        <v>0</v>
      </c>
      <c r="CJ65" s="48">
        <f t="shared" si="59"/>
        <v>0</v>
      </c>
      <c r="CK65" s="47">
        <f t="shared" si="59"/>
        <v>0</v>
      </c>
      <c r="CL65" s="47">
        <f t="shared" si="59"/>
        <v>0</v>
      </c>
      <c r="CM65" s="47">
        <f t="shared" si="59"/>
        <v>0</v>
      </c>
      <c r="CN65" s="47">
        <f t="shared" si="59"/>
        <v>0</v>
      </c>
      <c r="CO65" s="47">
        <f t="shared" si="59"/>
        <v>0</v>
      </c>
      <c r="CP65" s="47">
        <f t="shared" si="59"/>
        <v>0</v>
      </c>
      <c r="CQ65" s="47">
        <f t="shared" si="59"/>
        <v>0</v>
      </c>
      <c r="CR65" s="47">
        <f t="shared" si="59"/>
        <v>0</v>
      </c>
      <c r="CS65" s="47">
        <f t="shared" si="59"/>
        <v>0</v>
      </c>
      <c r="CT65" s="47">
        <f t="shared" si="59"/>
        <v>0</v>
      </c>
      <c r="CU65" s="47">
        <f t="shared" si="59"/>
        <v>0</v>
      </c>
      <c r="CV65" s="48">
        <f t="shared" si="59"/>
        <v>0</v>
      </c>
      <c r="CW65" s="47">
        <f t="shared" si="59"/>
        <v>0</v>
      </c>
      <c r="CX65" s="47">
        <f t="shared" si="59"/>
        <v>0</v>
      </c>
      <c r="CY65" s="47">
        <f t="shared" si="59"/>
        <v>0</v>
      </c>
      <c r="CZ65" s="47">
        <f t="shared" si="59"/>
        <v>0</v>
      </c>
      <c r="DA65" s="47">
        <f t="shared" si="59"/>
        <v>0</v>
      </c>
      <c r="DB65" s="47">
        <f t="shared" si="59"/>
        <v>0</v>
      </c>
      <c r="DC65" s="47">
        <f t="shared" si="59"/>
        <v>0</v>
      </c>
      <c r="DD65" s="47">
        <f t="shared" si="59"/>
        <v>0</v>
      </c>
      <c r="DE65" s="47">
        <f t="shared" si="59"/>
        <v>0</v>
      </c>
      <c r="DF65" s="47">
        <f t="shared" si="59"/>
        <v>0</v>
      </c>
      <c r="DG65" s="47">
        <f t="shared" si="59"/>
        <v>0</v>
      </c>
      <c r="DH65" s="48">
        <f t="shared" si="59"/>
        <v>0</v>
      </c>
      <c r="DI65" s="47">
        <f t="shared" si="59"/>
        <v>0</v>
      </c>
      <c r="DJ65" s="47">
        <f t="shared" si="59"/>
        <v>0</v>
      </c>
      <c r="DK65" s="47">
        <f t="shared" si="59"/>
        <v>0</v>
      </c>
      <c r="DL65" s="47">
        <f t="shared" si="59"/>
        <v>0</v>
      </c>
      <c r="DM65" s="47">
        <f t="shared" si="59"/>
        <v>0</v>
      </c>
      <c r="DN65" s="47">
        <f t="shared" si="59"/>
        <v>0</v>
      </c>
      <c r="DO65" s="47">
        <f t="shared" si="59"/>
        <v>0</v>
      </c>
      <c r="DP65" s="47">
        <f t="shared" si="59"/>
        <v>0</v>
      </c>
      <c r="DQ65" s="47">
        <f t="shared" si="59"/>
        <v>0</v>
      </c>
      <c r="DR65" s="47">
        <f t="shared" si="59"/>
        <v>0</v>
      </c>
      <c r="DS65" s="47">
        <f t="shared" si="59"/>
        <v>0</v>
      </c>
      <c r="DT65" s="47">
        <f t="shared" si="59"/>
        <v>0</v>
      </c>
      <c r="DU65" s="70">
        <f t="shared" si="56"/>
        <v>0</v>
      </c>
      <c r="DV65" s="71">
        <f t="shared" si="56"/>
        <v>0</v>
      </c>
      <c r="DW65" s="71">
        <f t="shared" si="56"/>
        <v>0</v>
      </c>
      <c r="DX65" s="71">
        <f t="shared" si="56"/>
        <v>0</v>
      </c>
      <c r="DY65" s="71">
        <f t="shared" si="56"/>
        <v>0</v>
      </c>
      <c r="DZ65" s="71">
        <f t="shared" si="56"/>
        <v>0</v>
      </c>
      <c r="EA65" s="71">
        <f t="shared" si="56"/>
        <v>0</v>
      </c>
      <c r="EB65" s="71">
        <f t="shared" si="56"/>
        <v>0</v>
      </c>
      <c r="EC65" s="71">
        <f t="shared" si="56"/>
        <v>0</v>
      </c>
      <c r="ED65" s="72">
        <f t="shared" si="56"/>
        <v>0</v>
      </c>
      <c r="EE65" s="72">
        <f t="shared" si="57"/>
        <v>0</v>
      </c>
    </row>
    <row r="66" spans="2:135" hidden="1" outlineLevel="1">
      <c r="B66" s="5" t="s">
        <v>162</v>
      </c>
      <c r="C66" s="101" t="s">
        <v>170</v>
      </c>
      <c r="D66" s="47">
        <v>0</v>
      </c>
      <c r="E66" s="47">
        <f t="shared" si="58"/>
        <v>0</v>
      </c>
      <c r="F66" s="47">
        <f t="shared" si="58"/>
        <v>0</v>
      </c>
      <c r="G66" s="47">
        <f t="shared" si="58"/>
        <v>0</v>
      </c>
      <c r="H66" s="47">
        <f t="shared" si="58"/>
        <v>0</v>
      </c>
      <c r="I66" s="47">
        <f t="shared" si="58"/>
        <v>0</v>
      </c>
      <c r="J66" s="47">
        <f t="shared" si="58"/>
        <v>0</v>
      </c>
      <c r="K66" s="47">
        <f t="shared" si="58"/>
        <v>0</v>
      </c>
      <c r="L66" s="47">
        <f t="shared" si="58"/>
        <v>0</v>
      </c>
      <c r="M66" s="47">
        <f t="shared" si="58"/>
        <v>0</v>
      </c>
      <c r="N66" s="47">
        <f t="shared" si="58"/>
        <v>0</v>
      </c>
      <c r="O66" s="47">
        <f t="shared" si="58"/>
        <v>0</v>
      </c>
      <c r="P66" s="48">
        <f t="shared" si="58"/>
        <v>0</v>
      </c>
      <c r="Q66" s="47">
        <f t="shared" si="58"/>
        <v>0</v>
      </c>
      <c r="R66" s="47">
        <f t="shared" si="58"/>
        <v>0</v>
      </c>
      <c r="S66" s="47">
        <f t="shared" si="58"/>
        <v>0</v>
      </c>
      <c r="T66" s="47">
        <f t="shared" si="58"/>
        <v>0</v>
      </c>
      <c r="U66" s="47">
        <f t="shared" si="60"/>
        <v>0</v>
      </c>
      <c r="V66" s="47">
        <f t="shared" si="60"/>
        <v>0</v>
      </c>
      <c r="W66" s="47">
        <f t="shared" si="60"/>
        <v>0</v>
      </c>
      <c r="X66" s="47">
        <f t="shared" si="60"/>
        <v>0</v>
      </c>
      <c r="Y66" s="47">
        <f t="shared" si="60"/>
        <v>0</v>
      </c>
      <c r="Z66" s="47">
        <f t="shared" si="60"/>
        <v>0</v>
      </c>
      <c r="AA66" s="47">
        <f t="shared" si="60"/>
        <v>0</v>
      </c>
      <c r="AB66" s="48">
        <f t="shared" si="60"/>
        <v>0</v>
      </c>
      <c r="AC66" s="47">
        <f t="shared" si="60"/>
        <v>0</v>
      </c>
      <c r="AD66" s="47">
        <f t="shared" si="60"/>
        <v>0</v>
      </c>
      <c r="AE66" s="47">
        <f t="shared" si="60"/>
        <v>0</v>
      </c>
      <c r="AF66" s="47">
        <f t="shared" si="60"/>
        <v>0</v>
      </c>
      <c r="AG66" s="47">
        <f t="shared" si="60"/>
        <v>0</v>
      </c>
      <c r="AH66" s="47">
        <f t="shared" si="60"/>
        <v>0</v>
      </c>
      <c r="AI66" s="47">
        <f t="shared" si="60"/>
        <v>0</v>
      </c>
      <c r="AJ66" s="47">
        <f t="shared" si="60"/>
        <v>0</v>
      </c>
      <c r="AK66" s="47">
        <f t="shared" si="60"/>
        <v>0</v>
      </c>
      <c r="AL66" s="47">
        <f t="shared" si="60"/>
        <v>0</v>
      </c>
      <c r="AM66" s="47">
        <f t="shared" si="60"/>
        <v>0</v>
      </c>
      <c r="AN66" s="48">
        <f t="shared" si="60"/>
        <v>0</v>
      </c>
      <c r="AO66" s="47">
        <f t="shared" si="60"/>
        <v>0</v>
      </c>
      <c r="AP66" s="47">
        <f t="shared" si="60"/>
        <v>0</v>
      </c>
      <c r="AQ66" s="47">
        <f t="shared" si="60"/>
        <v>0</v>
      </c>
      <c r="AR66" s="47">
        <f t="shared" si="60"/>
        <v>0</v>
      </c>
      <c r="AS66" s="47">
        <f t="shared" si="60"/>
        <v>0</v>
      </c>
      <c r="AT66" s="47">
        <f t="shared" si="60"/>
        <v>0</v>
      </c>
      <c r="AU66" s="47">
        <f t="shared" si="60"/>
        <v>0</v>
      </c>
      <c r="AV66" s="47">
        <f t="shared" si="60"/>
        <v>0</v>
      </c>
      <c r="AW66" s="47">
        <f t="shared" si="60"/>
        <v>0</v>
      </c>
      <c r="AX66" s="47">
        <f t="shared" si="60"/>
        <v>0</v>
      </c>
      <c r="AY66" s="47">
        <f t="shared" si="60"/>
        <v>0</v>
      </c>
      <c r="AZ66" s="48">
        <f t="shared" si="60"/>
        <v>0</v>
      </c>
      <c r="BA66" s="47">
        <f t="shared" si="60"/>
        <v>0</v>
      </c>
      <c r="BB66" s="47">
        <f t="shared" si="60"/>
        <v>0</v>
      </c>
      <c r="BC66" s="47">
        <f t="shared" si="60"/>
        <v>0</v>
      </c>
      <c r="BD66" s="47">
        <f t="shared" si="60"/>
        <v>0</v>
      </c>
      <c r="BE66" s="47">
        <f t="shared" si="60"/>
        <v>0</v>
      </c>
      <c r="BF66" s="47">
        <f t="shared" si="60"/>
        <v>0</v>
      </c>
      <c r="BG66" s="47">
        <f t="shared" si="60"/>
        <v>0</v>
      </c>
      <c r="BH66" s="47">
        <f t="shared" si="60"/>
        <v>0</v>
      </c>
      <c r="BI66" s="47">
        <f t="shared" si="60"/>
        <v>0</v>
      </c>
      <c r="BJ66" s="47">
        <f t="shared" si="60"/>
        <v>0</v>
      </c>
      <c r="BK66" s="47">
        <f t="shared" si="60"/>
        <v>0</v>
      </c>
      <c r="BL66" s="48">
        <f t="shared" si="60"/>
        <v>0</v>
      </c>
      <c r="BM66" s="47">
        <f t="shared" si="60"/>
        <v>0</v>
      </c>
      <c r="BN66" s="47">
        <f t="shared" si="60"/>
        <v>0</v>
      </c>
      <c r="BO66" s="47">
        <f t="shared" si="60"/>
        <v>0</v>
      </c>
      <c r="BP66" s="47">
        <f t="shared" si="60"/>
        <v>0</v>
      </c>
      <c r="BQ66" s="47">
        <f t="shared" si="60"/>
        <v>0</v>
      </c>
      <c r="BR66" s="47">
        <f t="shared" si="59"/>
        <v>0</v>
      </c>
      <c r="BS66" s="47">
        <f t="shared" si="59"/>
        <v>0</v>
      </c>
      <c r="BT66" s="47">
        <f t="shared" si="59"/>
        <v>0</v>
      </c>
      <c r="BU66" s="47">
        <f t="shared" si="59"/>
        <v>0</v>
      </c>
      <c r="BV66" s="47">
        <f t="shared" si="59"/>
        <v>0</v>
      </c>
      <c r="BW66" s="47">
        <f t="shared" si="59"/>
        <v>0</v>
      </c>
      <c r="BX66" s="48">
        <f t="shared" si="59"/>
        <v>0</v>
      </c>
      <c r="BY66" s="47">
        <f t="shared" si="59"/>
        <v>0</v>
      </c>
      <c r="BZ66" s="47">
        <f t="shared" si="59"/>
        <v>0</v>
      </c>
      <c r="CA66" s="47">
        <f t="shared" si="59"/>
        <v>0</v>
      </c>
      <c r="CB66" s="47">
        <f t="shared" si="59"/>
        <v>0</v>
      </c>
      <c r="CC66" s="47">
        <f t="shared" si="59"/>
        <v>0</v>
      </c>
      <c r="CD66" s="47">
        <f t="shared" si="59"/>
        <v>0</v>
      </c>
      <c r="CE66" s="47">
        <f t="shared" si="59"/>
        <v>0</v>
      </c>
      <c r="CF66" s="47">
        <f t="shared" si="59"/>
        <v>0</v>
      </c>
      <c r="CG66" s="47">
        <f t="shared" si="59"/>
        <v>0</v>
      </c>
      <c r="CH66" s="47">
        <f t="shared" si="59"/>
        <v>0</v>
      </c>
      <c r="CI66" s="47">
        <f t="shared" si="59"/>
        <v>0</v>
      </c>
      <c r="CJ66" s="48">
        <f t="shared" si="59"/>
        <v>0</v>
      </c>
      <c r="CK66" s="47">
        <f t="shared" si="59"/>
        <v>0</v>
      </c>
      <c r="CL66" s="47">
        <f t="shared" si="59"/>
        <v>0</v>
      </c>
      <c r="CM66" s="47">
        <f t="shared" si="59"/>
        <v>0</v>
      </c>
      <c r="CN66" s="47">
        <f t="shared" si="59"/>
        <v>0</v>
      </c>
      <c r="CO66" s="47">
        <f t="shared" si="59"/>
        <v>0</v>
      </c>
      <c r="CP66" s="47">
        <f t="shared" si="59"/>
        <v>0</v>
      </c>
      <c r="CQ66" s="47">
        <f t="shared" si="59"/>
        <v>0</v>
      </c>
      <c r="CR66" s="47">
        <f t="shared" si="59"/>
        <v>0</v>
      </c>
      <c r="CS66" s="47">
        <f t="shared" si="59"/>
        <v>0</v>
      </c>
      <c r="CT66" s="47">
        <f t="shared" si="59"/>
        <v>0</v>
      </c>
      <c r="CU66" s="47">
        <f t="shared" si="59"/>
        <v>0</v>
      </c>
      <c r="CV66" s="48">
        <f t="shared" si="59"/>
        <v>0</v>
      </c>
      <c r="CW66" s="47">
        <f t="shared" si="59"/>
        <v>0</v>
      </c>
      <c r="CX66" s="47">
        <f t="shared" si="59"/>
        <v>0</v>
      </c>
      <c r="CY66" s="47">
        <f t="shared" si="59"/>
        <v>0</v>
      </c>
      <c r="CZ66" s="47">
        <f t="shared" ref="CZ66:DT66" si="61">$D66*CZ$36</f>
        <v>0</v>
      </c>
      <c r="DA66" s="47">
        <f t="shared" si="61"/>
        <v>0</v>
      </c>
      <c r="DB66" s="47">
        <f t="shared" si="61"/>
        <v>0</v>
      </c>
      <c r="DC66" s="47">
        <f t="shared" si="61"/>
        <v>0</v>
      </c>
      <c r="DD66" s="47">
        <f t="shared" si="61"/>
        <v>0</v>
      </c>
      <c r="DE66" s="47">
        <f t="shared" si="61"/>
        <v>0</v>
      </c>
      <c r="DF66" s="47">
        <f t="shared" si="61"/>
        <v>0</v>
      </c>
      <c r="DG66" s="47">
        <f t="shared" si="61"/>
        <v>0</v>
      </c>
      <c r="DH66" s="48">
        <f t="shared" si="61"/>
        <v>0</v>
      </c>
      <c r="DI66" s="47">
        <f t="shared" si="61"/>
        <v>0</v>
      </c>
      <c r="DJ66" s="47">
        <f t="shared" si="61"/>
        <v>0</v>
      </c>
      <c r="DK66" s="47">
        <f t="shared" si="61"/>
        <v>0</v>
      </c>
      <c r="DL66" s="47">
        <f t="shared" si="61"/>
        <v>0</v>
      </c>
      <c r="DM66" s="47">
        <f t="shared" si="61"/>
        <v>0</v>
      </c>
      <c r="DN66" s="47">
        <f t="shared" si="61"/>
        <v>0</v>
      </c>
      <c r="DO66" s="47">
        <f t="shared" si="61"/>
        <v>0</v>
      </c>
      <c r="DP66" s="47">
        <f t="shared" si="61"/>
        <v>0</v>
      </c>
      <c r="DQ66" s="47">
        <f t="shared" si="61"/>
        <v>0</v>
      </c>
      <c r="DR66" s="47">
        <f t="shared" si="61"/>
        <v>0</v>
      </c>
      <c r="DS66" s="47">
        <f t="shared" si="61"/>
        <v>0</v>
      </c>
      <c r="DT66" s="47">
        <f t="shared" si="61"/>
        <v>0</v>
      </c>
      <c r="DU66" s="70">
        <f t="shared" si="56"/>
        <v>0</v>
      </c>
      <c r="DV66" s="71">
        <f t="shared" si="56"/>
        <v>0</v>
      </c>
      <c r="DW66" s="71">
        <f t="shared" si="56"/>
        <v>0</v>
      </c>
      <c r="DX66" s="71">
        <f t="shared" si="56"/>
        <v>0</v>
      </c>
      <c r="DY66" s="71">
        <f t="shared" si="56"/>
        <v>0</v>
      </c>
      <c r="DZ66" s="71">
        <f t="shared" si="56"/>
        <v>0</v>
      </c>
      <c r="EA66" s="71">
        <f t="shared" si="56"/>
        <v>0</v>
      </c>
      <c r="EB66" s="71">
        <f t="shared" si="56"/>
        <v>0</v>
      </c>
      <c r="EC66" s="71">
        <f t="shared" si="56"/>
        <v>0</v>
      </c>
      <c r="ED66" s="72">
        <f t="shared" si="56"/>
        <v>0</v>
      </c>
      <c r="EE66" s="72">
        <f t="shared" si="57"/>
        <v>0</v>
      </c>
    </row>
    <row r="67" spans="2:135" hidden="1" outlineLevel="1">
      <c r="B67" s="5" t="s">
        <v>162</v>
      </c>
      <c r="C67" s="101" t="s">
        <v>171</v>
      </c>
      <c r="D67" s="47">
        <v>0</v>
      </c>
      <c r="E67" s="47">
        <f t="shared" si="58"/>
        <v>0</v>
      </c>
      <c r="F67" s="47">
        <f t="shared" si="58"/>
        <v>0</v>
      </c>
      <c r="G67" s="47">
        <f t="shared" si="58"/>
        <v>0</v>
      </c>
      <c r="H67" s="47">
        <f t="shared" si="58"/>
        <v>0</v>
      </c>
      <c r="I67" s="47">
        <f t="shared" si="58"/>
        <v>0</v>
      </c>
      <c r="J67" s="47">
        <f t="shared" si="58"/>
        <v>0</v>
      </c>
      <c r="K67" s="47">
        <f t="shared" si="58"/>
        <v>0</v>
      </c>
      <c r="L67" s="47">
        <f t="shared" si="58"/>
        <v>0</v>
      </c>
      <c r="M67" s="47">
        <f t="shared" si="58"/>
        <v>0</v>
      </c>
      <c r="N67" s="47">
        <f t="shared" si="58"/>
        <v>0</v>
      </c>
      <c r="O67" s="47">
        <f t="shared" si="58"/>
        <v>0</v>
      </c>
      <c r="P67" s="48">
        <f t="shared" si="58"/>
        <v>0</v>
      </c>
      <c r="Q67" s="47">
        <f t="shared" si="58"/>
        <v>0</v>
      </c>
      <c r="R67" s="47">
        <f t="shared" si="58"/>
        <v>0</v>
      </c>
      <c r="S67" s="47">
        <f t="shared" si="58"/>
        <v>0</v>
      </c>
      <c r="T67" s="47">
        <f t="shared" si="58"/>
        <v>0</v>
      </c>
      <c r="U67" s="47">
        <f t="shared" si="60"/>
        <v>0</v>
      </c>
      <c r="V67" s="47">
        <f t="shared" si="60"/>
        <v>0</v>
      </c>
      <c r="W67" s="47">
        <f t="shared" si="60"/>
        <v>0</v>
      </c>
      <c r="X67" s="47">
        <f t="shared" si="60"/>
        <v>0</v>
      </c>
      <c r="Y67" s="47">
        <f t="shared" si="60"/>
        <v>0</v>
      </c>
      <c r="Z67" s="47">
        <f t="shared" si="60"/>
        <v>0</v>
      </c>
      <c r="AA67" s="47">
        <f t="shared" si="60"/>
        <v>0</v>
      </c>
      <c r="AB67" s="48">
        <f t="shared" si="60"/>
        <v>0</v>
      </c>
      <c r="AC67" s="47">
        <f t="shared" si="60"/>
        <v>0</v>
      </c>
      <c r="AD67" s="47">
        <f t="shared" si="60"/>
        <v>0</v>
      </c>
      <c r="AE67" s="47">
        <f t="shared" si="60"/>
        <v>0</v>
      </c>
      <c r="AF67" s="47">
        <f t="shared" si="60"/>
        <v>0</v>
      </c>
      <c r="AG67" s="47">
        <f t="shared" si="60"/>
        <v>0</v>
      </c>
      <c r="AH67" s="47">
        <f t="shared" si="60"/>
        <v>0</v>
      </c>
      <c r="AI67" s="47">
        <f t="shared" si="60"/>
        <v>0</v>
      </c>
      <c r="AJ67" s="47">
        <f t="shared" si="60"/>
        <v>0</v>
      </c>
      <c r="AK67" s="47">
        <f t="shared" si="60"/>
        <v>0</v>
      </c>
      <c r="AL67" s="47">
        <f t="shared" si="60"/>
        <v>0</v>
      </c>
      <c r="AM67" s="47">
        <f t="shared" si="60"/>
        <v>0</v>
      </c>
      <c r="AN67" s="48">
        <f t="shared" si="60"/>
        <v>0</v>
      </c>
      <c r="AO67" s="47">
        <f t="shared" si="60"/>
        <v>0</v>
      </c>
      <c r="AP67" s="47">
        <f t="shared" si="60"/>
        <v>0</v>
      </c>
      <c r="AQ67" s="47">
        <f t="shared" si="60"/>
        <v>0</v>
      </c>
      <c r="AR67" s="47">
        <f t="shared" si="60"/>
        <v>0</v>
      </c>
      <c r="AS67" s="47">
        <f t="shared" si="60"/>
        <v>0</v>
      </c>
      <c r="AT67" s="47">
        <f t="shared" si="60"/>
        <v>0</v>
      </c>
      <c r="AU67" s="47">
        <f t="shared" si="60"/>
        <v>0</v>
      </c>
      <c r="AV67" s="47">
        <f t="shared" si="60"/>
        <v>0</v>
      </c>
      <c r="AW67" s="47">
        <f t="shared" si="60"/>
        <v>0</v>
      </c>
      <c r="AX67" s="47">
        <f t="shared" si="60"/>
        <v>0</v>
      </c>
      <c r="AY67" s="47">
        <f t="shared" si="60"/>
        <v>0</v>
      </c>
      <c r="AZ67" s="48">
        <f t="shared" si="60"/>
        <v>0</v>
      </c>
      <c r="BA67" s="47">
        <f t="shared" si="60"/>
        <v>0</v>
      </c>
      <c r="BB67" s="47">
        <f t="shared" si="60"/>
        <v>0</v>
      </c>
      <c r="BC67" s="47">
        <f t="shared" si="60"/>
        <v>0</v>
      </c>
      <c r="BD67" s="47">
        <f t="shared" si="60"/>
        <v>0</v>
      </c>
      <c r="BE67" s="47">
        <f t="shared" si="60"/>
        <v>0</v>
      </c>
      <c r="BF67" s="47">
        <f t="shared" si="60"/>
        <v>0</v>
      </c>
      <c r="BG67" s="47">
        <f t="shared" si="60"/>
        <v>0</v>
      </c>
      <c r="BH67" s="47">
        <f t="shared" si="60"/>
        <v>0</v>
      </c>
      <c r="BI67" s="47">
        <f t="shared" si="60"/>
        <v>0</v>
      </c>
      <c r="BJ67" s="47">
        <f t="shared" si="60"/>
        <v>0</v>
      </c>
      <c r="BK67" s="47">
        <f t="shared" si="60"/>
        <v>0</v>
      </c>
      <c r="BL67" s="48">
        <f t="shared" si="60"/>
        <v>0</v>
      </c>
      <c r="BM67" s="47">
        <f t="shared" si="60"/>
        <v>0</v>
      </c>
      <c r="BN67" s="47">
        <f t="shared" si="60"/>
        <v>0</v>
      </c>
      <c r="BO67" s="47">
        <f t="shared" si="60"/>
        <v>0</v>
      </c>
      <c r="BP67" s="47">
        <f t="shared" si="60"/>
        <v>0</v>
      </c>
      <c r="BQ67" s="47">
        <f t="shared" si="60"/>
        <v>0</v>
      </c>
      <c r="BR67" s="47">
        <f t="shared" si="60"/>
        <v>0</v>
      </c>
      <c r="BS67" s="47">
        <f t="shared" si="60"/>
        <v>0</v>
      </c>
      <c r="BT67" s="47">
        <f t="shared" si="60"/>
        <v>0</v>
      </c>
      <c r="BU67" s="47">
        <f t="shared" si="60"/>
        <v>0</v>
      </c>
      <c r="BV67" s="47">
        <f t="shared" si="60"/>
        <v>0</v>
      </c>
      <c r="BW67" s="47">
        <f t="shared" si="60"/>
        <v>0</v>
      </c>
      <c r="BX67" s="48">
        <f t="shared" si="60"/>
        <v>0</v>
      </c>
      <c r="BY67" s="47">
        <f t="shared" si="60"/>
        <v>0</v>
      </c>
      <c r="BZ67" s="47">
        <f t="shared" si="60"/>
        <v>0</v>
      </c>
      <c r="CA67" s="47">
        <f t="shared" si="60"/>
        <v>0</v>
      </c>
      <c r="CB67" s="47">
        <f t="shared" ref="CB67:DT67" si="62">$D67*CB$36</f>
        <v>0</v>
      </c>
      <c r="CC67" s="47">
        <f t="shared" si="62"/>
        <v>0</v>
      </c>
      <c r="CD67" s="47">
        <f t="shared" si="62"/>
        <v>0</v>
      </c>
      <c r="CE67" s="47">
        <f t="shared" si="62"/>
        <v>0</v>
      </c>
      <c r="CF67" s="47">
        <f t="shared" si="62"/>
        <v>0</v>
      </c>
      <c r="CG67" s="47">
        <f t="shared" si="62"/>
        <v>0</v>
      </c>
      <c r="CH67" s="47">
        <f t="shared" si="62"/>
        <v>0</v>
      </c>
      <c r="CI67" s="47">
        <f t="shared" si="62"/>
        <v>0</v>
      </c>
      <c r="CJ67" s="48">
        <f t="shared" si="62"/>
        <v>0</v>
      </c>
      <c r="CK67" s="47">
        <f t="shared" si="62"/>
        <v>0</v>
      </c>
      <c r="CL67" s="47">
        <f t="shared" si="62"/>
        <v>0</v>
      </c>
      <c r="CM67" s="47">
        <f t="shared" si="62"/>
        <v>0</v>
      </c>
      <c r="CN67" s="47">
        <f t="shared" si="62"/>
        <v>0</v>
      </c>
      <c r="CO67" s="47">
        <f t="shared" si="62"/>
        <v>0</v>
      </c>
      <c r="CP67" s="47">
        <f t="shared" si="62"/>
        <v>0</v>
      </c>
      <c r="CQ67" s="47">
        <f t="shared" si="62"/>
        <v>0</v>
      </c>
      <c r="CR67" s="47">
        <f t="shared" si="62"/>
        <v>0</v>
      </c>
      <c r="CS67" s="47">
        <f t="shared" si="62"/>
        <v>0</v>
      </c>
      <c r="CT67" s="47">
        <f t="shared" si="62"/>
        <v>0</v>
      </c>
      <c r="CU67" s="47">
        <f t="shared" si="62"/>
        <v>0</v>
      </c>
      <c r="CV67" s="48">
        <f t="shared" si="62"/>
        <v>0</v>
      </c>
      <c r="CW67" s="47">
        <f t="shared" si="62"/>
        <v>0</v>
      </c>
      <c r="CX67" s="47">
        <f t="shared" si="62"/>
        <v>0</v>
      </c>
      <c r="CY67" s="47">
        <f t="shared" si="62"/>
        <v>0</v>
      </c>
      <c r="CZ67" s="47">
        <f t="shared" si="62"/>
        <v>0</v>
      </c>
      <c r="DA67" s="47">
        <f t="shared" si="62"/>
        <v>0</v>
      </c>
      <c r="DB67" s="47">
        <f t="shared" si="62"/>
        <v>0</v>
      </c>
      <c r="DC67" s="47">
        <f t="shared" si="62"/>
        <v>0</v>
      </c>
      <c r="DD67" s="47">
        <f t="shared" si="62"/>
        <v>0</v>
      </c>
      <c r="DE67" s="47">
        <f t="shared" si="62"/>
        <v>0</v>
      </c>
      <c r="DF67" s="47">
        <f t="shared" si="62"/>
        <v>0</v>
      </c>
      <c r="DG67" s="47">
        <f t="shared" si="62"/>
        <v>0</v>
      </c>
      <c r="DH67" s="48">
        <f t="shared" si="62"/>
        <v>0</v>
      </c>
      <c r="DI67" s="47">
        <f t="shared" si="62"/>
        <v>0</v>
      </c>
      <c r="DJ67" s="47">
        <f t="shared" si="62"/>
        <v>0</v>
      </c>
      <c r="DK67" s="47">
        <f t="shared" si="62"/>
        <v>0</v>
      </c>
      <c r="DL67" s="47">
        <f t="shared" si="62"/>
        <v>0</v>
      </c>
      <c r="DM67" s="47">
        <f t="shared" si="62"/>
        <v>0</v>
      </c>
      <c r="DN67" s="47">
        <f t="shared" si="62"/>
        <v>0</v>
      </c>
      <c r="DO67" s="47">
        <f t="shared" si="62"/>
        <v>0</v>
      </c>
      <c r="DP67" s="47">
        <f t="shared" si="62"/>
        <v>0</v>
      </c>
      <c r="DQ67" s="47">
        <f t="shared" si="62"/>
        <v>0</v>
      </c>
      <c r="DR67" s="47">
        <f t="shared" si="62"/>
        <v>0</v>
      </c>
      <c r="DS67" s="47">
        <f t="shared" si="62"/>
        <v>0</v>
      </c>
      <c r="DT67" s="47">
        <f t="shared" si="62"/>
        <v>0</v>
      </c>
      <c r="DU67" s="70">
        <f t="shared" si="56"/>
        <v>0</v>
      </c>
      <c r="DV67" s="71">
        <f t="shared" si="56"/>
        <v>0</v>
      </c>
      <c r="DW67" s="71">
        <f t="shared" si="56"/>
        <v>0</v>
      </c>
      <c r="DX67" s="71">
        <f t="shared" si="56"/>
        <v>0</v>
      </c>
      <c r="DY67" s="71">
        <f t="shared" si="56"/>
        <v>0</v>
      </c>
      <c r="DZ67" s="71">
        <f t="shared" si="56"/>
        <v>0</v>
      </c>
      <c r="EA67" s="71">
        <f t="shared" si="56"/>
        <v>0</v>
      </c>
      <c r="EB67" s="71">
        <f t="shared" si="56"/>
        <v>0</v>
      </c>
      <c r="EC67" s="71">
        <f t="shared" si="56"/>
        <v>0</v>
      </c>
      <c r="ED67" s="72">
        <f t="shared" si="56"/>
        <v>0</v>
      </c>
      <c r="EE67" s="72">
        <f t="shared" si="57"/>
        <v>0</v>
      </c>
    </row>
    <row r="68" spans="2:135" hidden="1" outlineLevel="1">
      <c r="B68" s="5" t="s">
        <v>162</v>
      </c>
      <c r="C68" s="101" t="s">
        <v>172</v>
      </c>
      <c r="D68" s="47">
        <v>0</v>
      </c>
      <c r="E68" s="47">
        <f t="shared" si="58"/>
        <v>0</v>
      </c>
      <c r="F68" s="47">
        <f t="shared" si="58"/>
        <v>0</v>
      </c>
      <c r="G68" s="47">
        <f t="shared" si="58"/>
        <v>0</v>
      </c>
      <c r="H68" s="47">
        <f t="shared" si="58"/>
        <v>0</v>
      </c>
      <c r="I68" s="47">
        <f t="shared" si="58"/>
        <v>0</v>
      </c>
      <c r="J68" s="47">
        <f t="shared" si="58"/>
        <v>0</v>
      </c>
      <c r="K68" s="47">
        <f t="shared" si="58"/>
        <v>0</v>
      </c>
      <c r="L68" s="47">
        <f t="shared" si="58"/>
        <v>0</v>
      </c>
      <c r="M68" s="47">
        <f t="shared" si="58"/>
        <v>0</v>
      </c>
      <c r="N68" s="47">
        <f t="shared" si="58"/>
        <v>0</v>
      </c>
      <c r="O68" s="47">
        <f t="shared" si="58"/>
        <v>0</v>
      </c>
      <c r="P68" s="48">
        <f t="shared" si="58"/>
        <v>0</v>
      </c>
      <c r="Q68" s="47">
        <f t="shared" si="58"/>
        <v>0</v>
      </c>
      <c r="R68" s="47">
        <f t="shared" si="58"/>
        <v>0</v>
      </c>
      <c r="S68" s="47">
        <f t="shared" si="58"/>
        <v>0</v>
      </c>
      <c r="T68" s="47">
        <f t="shared" si="58"/>
        <v>0</v>
      </c>
      <c r="U68" s="47">
        <f t="shared" ref="U68:BQ69" si="63">$D68*U$36</f>
        <v>0</v>
      </c>
      <c r="V68" s="47">
        <f t="shared" si="63"/>
        <v>0</v>
      </c>
      <c r="W68" s="47">
        <f t="shared" si="63"/>
        <v>0</v>
      </c>
      <c r="X68" s="47">
        <f t="shared" si="63"/>
        <v>0</v>
      </c>
      <c r="Y68" s="47">
        <f t="shared" si="63"/>
        <v>0</v>
      </c>
      <c r="Z68" s="47">
        <f t="shared" si="63"/>
        <v>0</v>
      </c>
      <c r="AA68" s="47">
        <f t="shared" si="63"/>
        <v>0</v>
      </c>
      <c r="AB68" s="48">
        <f t="shared" si="63"/>
        <v>0</v>
      </c>
      <c r="AC68" s="47">
        <f t="shared" si="63"/>
        <v>0</v>
      </c>
      <c r="AD68" s="47">
        <f t="shared" si="63"/>
        <v>0</v>
      </c>
      <c r="AE68" s="47">
        <f t="shared" si="63"/>
        <v>0</v>
      </c>
      <c r="AF68" s="47">
        <f t="shared" si="63"/>
        <v>0</v>
      </c>
      <c r="AG68" s="47">
        <f t="shared" si="63"/>
        <v>0</v>
      </c>
      <c r="AH68" s="47">
        <f t="shared" si="63"/>
        <v>0</v>
      </c>
      <c r="AI68" s="47">
        <f t="shared" si="63"/>
        <v>0</v>
      </c>
      <c r="AJ68" s="47">
        <f t="shared" si="63"/>
        <v>0</v>
      </c>
      <c r="AK68" s="47">
        <f t="shared" si="63"/>
        <v>0</v>
      </c>
      <c r="AL68" s="47">
        <f t="shared" si="63"/>
        <v>0</v>
      </c>
      <c r="AM68" s="47">
        <f t="shared" si="63"/>
        <v>0</v>
      </c>
      <c r="AN68" s="48">
        <f t="shared" si="63"/>
        <v>0</v>
      </c>
      <c r="AO68" s="47">
        <f t="shared" si="63"/>
        <v>0</v>
      </c>
      <c r="AP68" s="47">
        <f t="shared" si="63"/>
        <v>0</v>
      </c>
      <c r="AQ68" s="47">
        <f t="shared" si="63"/>
        <v>0</v>
      </c>
      <c r="AR68" s="47">
        <f t="shared" si="63"/>
        <v>0</v>
      </c>
      <c r="AS68" s="47">
        <f t="shared" si="63"/>
        <v>0</v>
      </c>
      <c r="AT68" s="47">
        <f t="shared" si="63"/>
        <v>0</v>
      </c>
      <c r="AU68" s="47">
        <f t="shared" si="63"/>
        <v>0</v>
      </c>
      <c r="AV68" s="47">
        <f t="shared" si="63"/>
        <v>0</v>
      </c>
      <c r="AW68" s="47">
        <f t="shared" si="63"/>
        <v>0</v>
      </c>
      <c r="AX68" s="47">
        <f t="shared" si="63"/>
        <v>0</v>
      </c>
      <c r="AY68" s="47">
        <f t="shared" si="63"/>
        <v>0</v>
      </c>
      <c r="AZ68" s="48">
        <f t="shared" si="63"/>
        <v>0</v>
      </c>
      <c r="BA68" s="47">
        <f t="shared" si="63"/>
        <v>0</v>
      </c>
      <c r="BB68" s="47">
        <f t="shared" si="63"/>
        <v>0</v>
      </c>
      <c r="BC68" s="47">
        <f t="shared" si="63"/>
        <v>0</v>
      </c>
      <c r="BD68" s="47">
        <f t="shared" si="63"/>
        <v>0</v>
      </c>
      <c r="BE68" s="47">
        <f t="shared" si="63"/>
        <v>0</v>
      </c>
      <c r="BF68" s="47">
        <f t="shared" si="63"/>
        <v>0</v>
      </c>
      <c r="BG68" s="47">
        <f t="shared" si="63"/>
        <v>0</v>
      </c>
      <c r="BH68" s="47">
        <f t="shared" si="63"/>
        <v>0</v>
      </c>
      <c r="BI68" s="47">
        <f t="shared" si="63"/>
        <v>0</v>
      </c>
      <c r="BJ68" s="47">
        <f t="shared" si="63"/>
        <v>0</v>
      </c>
      <c r="BK68" s="47">
        <f t="shared" si="63"/>
        <v>0</v>
      </c>
      <c r="BL68" s="48">
        <f t="shared" si="63"/>
        <v>0</v>
      </c>
      <c r="BM68" s="47">
        <f t="shared" si="63"/>
        <v>0</v>
      </c>
      <c r="BN68" s="47">
        <f t="shared" si="63"/>
        <v>0</v>
      </c>
      <c r="BO68" s="47">
        <f t="shared" si="63"/>
        <v>0</v>
      </c>
      <c r="BP68" s="47">
        <f t="shared" si="63"/>
        <v>0</v>
      </c>
      <c r="BQ68" s="47">
        <f t="shared" si="63"/>
        <v>0</v>
      </c>
      <c r="BR68" s="47">
        <f t="shared" ref="BR68:DT69" si="64">$D68*BR$36</f>
        <v>0</v>
      </c>
      <c r="BS68" s="47">
        <f t="shared" si="64"/>
        <v>0</v>
      </c>
      <c r="BT68" s="47">
        <f t="shared" si="64"/>
        <v>0</v>
      </c>
      <c r="BU68" s="47">
        <f t="shared" si="64"/>
        <v>0</v>
      </c>
      <c r="BV68" s="47">
        <f t="shared" si="64"/>
        <v>0</v>
      </c>
      <c r="BW68" s="47">
        <f t="shared" si="64"/>
        <v>0</v>
      </c>
      <c r="BX68" s="48">
        <f t="shared" si="64"/>
        <v>0</v>
      </c>
      <c r="BY68" s="47">
        <f t="shared" si="64"/>
        <v>0</v>
      </c>
      <c r="BZ68" s="47">
        <f t="shared" si="64"/>
        <v>0</v>
      </c>
      <c r="CA68" s="47">
        <f t="shared" si="64"/>
        <v>0</v>
      </c>
      <c r="CB68" s="47">
        <f t="shared" si="64"/>
        <v>0</v>
      </c>
      <c r="CC68" s="47">
        <f t="shared" si="64"/>
        <v>0</v>
      </c>
      <c r="CD68" s="47">
        <f t="shared" si="64"/>
        <v>0</v>
      </c>
      <c r="CE68" s="47">
        <f t="shared" si="64"/>
        <v>0</v>
      </c>
      <c r="CF68" s="47">
        <f t="shared" si="64"/>
        <v>0</v>
      </c>
      <c r="CG68" s="47">
        <f t="shared" si="64"/>
        <v>0</v>
      </c>
      <c r="CH68" s="47">
        <f t="shared" si="64"/>
        <v>0</v>
      </c>
      <c r="CI68" s="47">
        <f t="shared" si="64"/>
        <v>0</v>
      </c>
      <c r="CJ68" s="48">
        <f t="shared" si="64"/>
        <v>0</v>
      </c>
      <c r="CK68" s="47">
        <f t="shared" si="64"/>
        <v>0</v>
      </c>
      <c r="CL68" s="47">
        <f t="shared" si="64"/>
        <v>0</v>
      </c>
      <c r="CM68" s="47">
        <f t="shared" si="64"/>
        <v>0</v>
      </c>
      <c r="CN68" s="47">
        <f t="shared" si="64"/>
        <v>0</v>
      </c>
      <c r="CO68" s="47">
        <f t="shared" si="64"/>
        <v>0</v>
      </c>
      <c r="CP68" s="47">
        <f t="shared" si="64"/>
        <v>0</v>
      </c>
      <c r="CQ68" s="47">
        <f t="shared" si="64"/>
        <v>0</v>
      </c>
      <c r="CR68" s="47">
        <f t="shared" si="64"/>
        <v>0</v>
      </c>
      <c r="CS68" s="47">
        <f t="shared" si="64"/>
        <v>0</v>
      </c>
      <c r="CT68" s="47">
        <f t="shared" si="64"/>
        <v>0</v>
      </c>
      <c r="CU68" s="47">
        <f t="shared" si="64"/>
        <v>0</v>
      </c>
      <c r="CV68" s="48">
        <f t="shared" si="64"/>
        <v>0</v>
      </c>
      <c r="CW68" s="47">
        <f t="shared" si="64"/>
        <v>0</v>
      </c>
      <c r="CX68" s="47">
        <f t="shared" si="64"/>
        <v>0</v>
      </c>
      <c r="CY68" s="47">
        <f t="shared" si="64"/>
        <v>0</v>
      </c>
      <c r="CZ68" s="47">
        <f t="shared" si="64"/>
        <v>0</v>
      </c>
      <c r="DA68" s="47">
        <f t="shared" si="64"/>
        <v>0</v>
      </c>
      <c r="DB68" s="47">
        <f t="shared" si="64"/>
        <v>0</v>
      </c>
      <c r="DC68" s="47">
        <f t="shared" si="64"/>
        <v>0</v>
      </c>
      <c r="DD68" s="47">
        <f t="shared" si="64"/>
        <v>0</v>
      </c>
      <c r="DE68" s="47">
        <f t="shared" si="64"/>
        <v>0</v>
      </c>
      <c r="DF68" s="47">
        <f t="shared" si="64"/>
        <v>0</v>
      </c>
      <c r="DG68" s="47">
        <f t="shared" si="64"/>
        <v>0</v>
      </c>
      <c r="DH68" s="48">
        <f t="shared" si="64"/>
        <v>0</v>
      </c>
      <c r="DI68" s="47">
        <f t="shared" si="64"/>
        <v>0</v>
      </c>
      <c r="DJ68" s="47">
        <f t="shared" si="64"/>
        <v>0</v>
      </c>
      <c r="DK68" s="47">
        <f t="shared" si="64"/>
        <v>0</v>
      </c>
      <c r="DL68" s="47">
        <f t="shared" si="64"/>
        <v>0</v>
      </c>
      <c r="DM68" s="47">
        <f t="shared" si="64"/>
        <v>0</v>
      </c>
      <c r="DN68" s="47">
        <f t="shared" si="64"/>
        <v>0</v>
      </c>
      <c r="DO68" s="47">
        <f t="shared" si="64"/>
        <v>0</v>
      </c>
      <c r="DP68" s="47">
        <f t="shared" si="64"/>
        <v>0</v>
      </c>
      <c r="DQ68" s="47">
        <f t="shared" si="64"/>
        <v>0</v>
      </c>
      <c r="DR68" s="47">
        <f t="shared" si="64"/>
        <v>0</v>
      </c>
      <c r="DS68" s="47">
        <f t="shared" si="64"/>
        <v>0</v>
      </c>
      <c r="DT68" s="47">
        <f t="shared" si="64"/>
        <v>0</v>
      </c>
      <c r="DU68" s="70">
        <f t="shared" si="56"/>
        <v>0</v>
      </c>
      <c r="DV68" s="71">
        <f t="shared" si="56"/>
        <v>0</v>
      </c>
      <c r="DW68" s="71">
        <f t="shared" si="56"/>
        <v>0</v>
      </c>
      <c r="DX68" s="71">
        <f t="shared" si="56"/>
        <v>0</v>
      </c>
      <c r="DY68" s="71">
        <f t="shared" si="56"/>
        <v>0</v>
      </c>
      <c r="DZ68" s="71">
        <f t="shared" si="56"/>
        <v>0</v>
      </c>
      <c r="EA68" s="71">
        <f t="shared" si="56"/>
        <v>0</v>
      </c>
      <c r="EB68" s="71">
        <f t="shared" si="56"/>
        <v>0</v>
      </c>
      <c r="EC68" s="71">
        <f t="shared" si="56"/>
        <v>0</v>
      </c>
      <c r="ED68" s="72">
        <f t="shared" si="56"/>
        <v>0</v>
      </c>
      <c r="EE68" s="72">
        <f t="shared" si="57"/>
        <v>0</v>
      </c>
    </row>
    <row r="69" spans="2:135" collapsed="1">
      <c r="B69" s="5" t="s">
        <v>162</v>
      </c>
      <c r="C69" s="101" t="s">
        <v>173</v>
      </c>
      <c r="D69" s="47">
        <v>39600</v>
      </c>
      <c r="E69" s="47">
        <f t="shared" si="58"/>
        <v>0</v>
      </c>
      <c r="F69" s="47">
        <f t="shared" si="58"/>
        <v>0</v>
      </c>
      <c r="G69" s="47">
        <f t="shared" si="58"/>
        <v>0</v>
      </c>
      <c r="H69" s="47">
        <f t="shared" si="58"/>
        <v>1351.3500000000001</v>
      </c>
      <c r="I69" s="47">
        <f t="shared" si="58"/>
        <v>1544.4000000000003</v>
      </c>
      <c r="J69" s="47">
        <f t="shared" si="58"/>
        <v>1351.3500000000001</v>
      </c>
      <c r="K69" s="47">
        <f t="shared" si="58"/>
        <v>1351.3500000000001</v>
      </c>
      <c r="L69" s="47">
        <f t="shared" si="58"/>
        <v>1544.4000000000003</v>
      </c>
      <c r="M69" s="47">
        <f t="shared" si="58"/>
        <v>1351.3500000000001</v>
      </c>
      <c r="N69" s="47">
        <f t="shared" si="58"/>
        <v>1415.7</v>
      </c>
      <c r="O69" s="47">
        <f t="shared" si="58"/>
        <v>1415.7</v>
      </c>
      <c r="P69" s="48">
        <f t="shared" si="58"/>
        <v>1480.0500000000002</v>
      </c>
      <c r="Q69" s="47">
        <f t="shared" si="58"/>
        <v>1980</v>
      </c>
      <c r="R69" s="47">
        <f t="shared" si="58"/>
        <v>2376</v>
      </c>
      <c r="S69" s="47">
        <f t="shared" si="58"/>
        <v>2079</v>
      </c>
      <c r="T69" s="47">
        <f t="shared" si="58"/>
        <v>2178</v>
      </c>
      <c r="U69" s="47">
        <f t="shared" si="63"/>
        <v>2376</v>
      </c>
      <c r="V69" s="47">
        <f t="shared" si="63"/>
        <v>1980</v>
      </c>
      <c r="W69" s="47">
        <f t="shared" si="63"/>
        <v>2178</v>
      </c>
      <c r="X69" s="47">
        <f t="shared" si="63"/>
        <v>2277</v>
      </c>
      <c r="Y69" s="47">
        <f t="shared" si="63"/>
        <v>1980</v>
      </c>
      <c r="Z69" s="47">
        <f t="shared" si="63"/>
        <v>2178</v>
      </c>
      <c r="AA69" s="47">
        <f t="shared" si="63"/>
        <v>2178</v>
      </c>
      <c r="AB69" s="48">
        <f t="shared" si="63"/>
        <v>2178</v>
      </c>
      <c r="AC69" s="47">
        <f t="shared" si="63"/>
        <v>856.34999999998706</v>
      </c>
      <c r="AD69" s="47">
        <f t="shared" si="63"/>
        <v>0</v>
      </c>
      <c r="AE69" s="47">
        <f t="shared" si="63"/>
        <v>0</v>
      </c>
      <c r="AF69" s="47">
        <f t="shared" si="63"/>
        <v>0</v>
      </c>
      <c r="AG69" s="47">
        <f t="shared" si="63"/>
        <v>0</v>
      </c>
      <c r="AH69" s="47">
        <f t="shared" si="63"/>
        <v>0</v>
      </c>
      <c r="AI69" s="47">
        <f t="shared" si="63"/>
        <v>0</v>
      </c>
      <c r="AJ69" s="47">
        <f t="shared" si="63"/>
        <v>0</v>
      </c>
      <c r="AK69" s="47">
        <f t="shared" si="63"/>
        <v>0</v>
      </c>
      <c r="AL69" s="47">
        <f t="shared" si="63"/>
        <v>0</v>
      </c>
      <c r="AM69" s="47">
        <f t="shared" si="63"/>
        <v>0</v>
      </c>
      <c r="AN69" s="48">
        <f t="shared" si="63"/>
        <v>0</v>
      </c>
      <c r="AO69" s="47">
        <f t="shared" si="63"/>
        <v>0</v>
      </c>
      <c r="AP69" s="47">
        <f t="shared" si="63"/>
        <v>0</v>
      </c>
      <c r="AQ69" s="47">
        <f t="shared" si="63"/>
        <v>0</v>
      </c>
      <c r="AR69" s="47">
        <f t="shared" si="63"/>
        <v>0</v>
      </c>
      <c r="AS69" s="47">
        <f t="shared" si="63"/>
        <v>0</v>
      </c>
      <c r="AT69" s="47">
        <f t="shared" si="63"/>
        <v>0</v>
      </c>
      <c r="AU69" s="47">
        <f t="shared" si="63"/>
        <v>0</v>
      </c>
      <c r="AV69" s="47">
        <f t="shared" si="63"/>
        <v>0</v>
      </c>
      <c r="AW69" s="47">
        <f t="shared" si="63"/>
        <v>0</v>
      </c>
      <c r="AX69" s="47">
        <f t="shared" si="63"/>
        <v>0</v>
      </c>
      <c r="AY69" s="47">
        <f t="shared" si="63"/>
        <v>0</v>
      </c>
      <c r="AZ69" s="48">
        <f t="shared" si="63"/>
        <v>0</v>
      </c>
      <c r="BA69" s="47">
        <f t="shared" si="63"/>
        <v>0</v>
      </c>
      <c r="BB69" s="47">
        <f t="shared" si="63"/>
        <v>0</v>
      </c>
      <c r="BC69" s="47">
        <f t="shared" si="63"/>
        <v>0</v>
      </c>
      <c r="BD69" s="47">
        <f t="shared" si="63"/>
        <v>0</v>
      </c>
      <c r="BE69" s="47">
        <f t="shared" si="63"/>
        <v>0</v>
      </c>
      <c r="BF69" s="47">
        <f t="shared" si="63"/>
        <v>0</v>
      </c>
      <c r="BG69" s="47">
        <f t="shared" si="63"/>
        <v>0</v>
      </c>
      <c r="BH69" s="47">
        <f t="shared" si="63"/>
        <v>0</v>
      </c>
      <c r="BI69" s="47">
        <f t="shared" si="63"/>
        <v>0</v>
      </c>
      <c r="BJ69" s="47">
        <f t="shared" si="63"/>
        <v>0</v>
      </c>
      <c r="BK69" s="47">
        <f t="shared" si="63"/>
        <v>0</v>
      </c>
      <c r="BL69" s="48">
        <f t="shared" si="63"/>
        <v>0</v>
      </c>
      <c r="BM69" s="47">
        <f t="shared" si="63"/>
        <v>0</v>
      </c>
      <c r="BN69" s="47">
        <f t="shared" si="63"/>
        <v>0</v>
      </c>
      <c r="BO69" s="47">
        <f t="shared" si="63"/>
        <v>0</v>
      </c>
      <c r="BP69" s="47">
        <f t="shared" si="63"/>
        <v>0</v>
      </c>
      <c r="BQ69" s="47">
        <f t="shared" si="63"/>
        <v>0</v>
      </c>
      <c r="BR69" s="47">
        <f t="shared" si="64"/>
        <v>0</v>
      </c>
      <c r="BS69" s="47">
        <f t="shared" si="64"/>
        <v>0</v>
      </c>
      <c r="BT69" s="47">
        <f t="shared" si="64"/>
        <v>0</v>
      </c>
      <c r="BU69" s="47">
        <f t="shared" si="64"/>
        <v>0</v>
      </c>
      <c r="BV69" s="47">
        <f t="shared" si="64"/>
        <v>0</v>
      </c>
      <c r="BW69" s="47">
        <f t="shared" si="64"/>
        <v>0</v>
      </c>
      <c r="BX69" s="48">
        <f t="shared" si="64"/>
        <v>0</v>
      </c>
      <c r="BY69" s="47">
        <f t="shared" si="64"/>
        <v>0</v>
      </c>
      <c r="BZ69" s="47">
        <f t="shared" si="64"/>
        <v>0</v>
      </c>
      <c r="CA69" s="47">
        <f t="shared" si="64"/>
        <v>0</v>
      </c>
      <c r="CB69" s="47">
        <f t="shared" si="64"/>
        <v>0</v>
      </c>
      <c r="CC69" s="47">
        <f t="shared" si="64"/>
        <v>0</v>
      </c>
      <c r="CD69" s="47">
        <f t="shared" si="64"/>
        <v>0</v>
      </c>
      <c r="CE69" s="47">
        <f t="shared" si="64"/>
        <v>0</v>
      </c>
      <c r="CF69" s="47">
        <f t="shared" si="64"/>
        <v>0</v>
      </c>
      <c r="CG69" s="47">
        <f t="shared" si="64"/>
        <v>0</v>
      </c>
      <c r="CH69" s="47">
        <f t="shared" si="64"/>
        <v>0</v>
      </c>
      <c r="CI69" s="47">
        <f t="shared" si="64"/>
        <v>0</v>
      </c>
      <c r="CJ69" s="48">
        <f t="shared" si="64"/>
        <v>0</v>
      </c>
      <c r="CK69" s="47">
        <f t="shared" si="64"/>
        <v>0</v>
      </c>
      <c r="CL69" s="47">
        <f t="shared" si="64"/>
        <v>0</v>
      </c>
      <c r="CM69" s="47">
        <f t="shared" si="64"/>
        <v>0</v>
      </c>
      <c r="CN69" s="47">
        <f t="shared" si="64"/>
        <v>0</v>
      </c>
      <c r="CO69" s="47">
        <f t="shared" si="64"/>
        <v>0</v>
      </c>
      <c r="CP69" s="47">
        <f t="shared" si="64"/>
        <v>0</v>
      </c>
      <c r="CQ69" s="47">
        <f t="shared" si="64"/>
        <v>0</v>
      </c>
      <c r="CR69" s="47">
        <f t="shared" si="64"/>
        <v>0</v>
      </c>
      <c r="CS69" s="47">
        <f t="shared" si="64"/>
        <v>0</v>
      </c>
      <c r="CT69" s="47">
        <f t="shared" si="64"/>
        <v>0</v>
      </c>
      <c r="CU69" s="47">
        <f t="shared" si="64"/>
        <v>0</v>
      </c>
      <c r="CV69" s="48">
        <f t="shared" si="64"/>
        <v>0</v>
      </c>
      <c r="CW69" s="47">
        <f t="shared" si="64"/>
        <v>0</v>
      </c>
      <c r="CX69" s="47">
        <f t="shared" si="64"/>
        <v>0</v>
      </c>
      <c r="CY69" s="47">
        <f t="shared" si="64"/>
        <v>0</v>
      </c>
      <c r="CZ69" s="47">
        <f t="shared" si="64"/>
        <v>0</v>
      </c>
      <c r="DA69" s="47">
        <f t="shared" si="64"/>
        <v>0</v>
      </c>
      <c r="DB69" s="47">
        <f t="shared" si="64"/>
        <v>0</v>
      </c>
      <c r="DC69" s="47">
        <f t="shared" si="64"/>
        <v>0</v>
      </c>
      <c r="DD69" s="47">
        <f t="shared" si="64"/>
        <v>0</v>
      </c>
      <c r="DE69" s="47">
        <f t="shared" si="64"/>
        <v>0</v>
      </c>
      <c r="DF69" s="47">
        <f t="shared" si="64"/>
        <v>0</v>
      </c>
      <c r="DG69" s="47">
        <f t="shared" si="64"/>
        <v>0</v>
      </c>
      <c r="DH69" s="48">
        <f t="shared" si="64"/>
        <v>0</v>
      </c>
      <c r="DI69" s="47">
        <f t="shared" si="64"/>
        <v>0</v>
      </c>
      <c r="DJ69" s="47">
        <f t="shared" si="64"/>
        <v>0</v>
      </c>
      <c r="DK69" s="47">
        <f t="shared" si="64"/>
        <v>0</v>
      </c>
      <c r="DL69" s="47">
        <f t="shared" si="64"/>
        <v>0</v>
      </c>
      <c r="DM69" s="47">
        <f t="shared" si="64"/>
        <v>0</v>
      </c>
      <c r="DN69" s="47">
        <f t="shared" si="64"/>
        <v>0</v>
      </c>
      <c r="DO69" s="47">
        <f t="shared" si="64"/>
        <v>0</v>
      </c>
      <c r="DP69" s="47">
        <f t="shared" si="64"/>
        <v>0</v>
      </c>
      <c r="DQ69" s="47">
        <f t="shared" si="64"/>
        <v>0</v>
      </c>
      <c r="DR69" s="47">
        <f t="shared" si="64"/>
        <v>0</v>
      </c>
      <c r="DS69" s="47">
        <f t="shared" si="64"/>
        <v>0</v>
      </c>
      <c r="DT69" s="47">
        <f t="shared" si="64"/>
        <v>0</v>
      </c>
      <c r="DU69" s="70">
        <f t="shared" si="56"/>
        <v>12805.650000000001</v>
      </c>
      <c r="DV69" s="71">
        <f t="shared" si="56"/>
        <v>25938</v>
      </c>
      <c r="DW69" s="71">
        <f t="shared" si="56"/>
        <v>856.34999999998706</v>
      </c>
      <c r="DX69" s="71">
        <f t="shared" si="56"/>
        <v>0</v>
      </c>
      <c r="DY69" s="71">
        <f t="shared" si="56"/>
        <v>0</v>
      </c>
      <c r="DZ69" s="71">
        <f t="shared" si="56"/>
        <v>0</v>
      </c>
      <c r="EA69" s="71">
        <f t="shared" si="56"/>
        <v>0</v>
      </c>
      <c r="EB69" s="71">
        <f t="shared" si="56"/>
        <v>0</v>
      </c>
      <c r="EC69" s="71">
        <f t="shared" si="56"/>
        <v>0</v>
      </c>
      <c r="ED69" s="72">
        <f t="shared" si="56"/>
        <v>0</v>
      </c>
      <c r="EE69" s="72">
        <f t="shared" si="57"/>
        <v>39599.999999999985</v>
      </c>
    </row>
    <row r="70" spans="2:135">
      <c r="B70" s="10"/>
      <c r="C70" s="102"/>
      <c r="D70" s="103"/>
      <c r="E70" s="103"/>
      <c r="F70" s="103"/>
      <c r="G70" s="103"/>
      <c r="H70" s="103"/>
      <c r="I70" s="103"/>
      <c r="J70" s="103"/>
      <c r="K70" s="103"/>
      <c r="L70" s="103"/>
      <c r="M70" s="103"/>
      <c r="N70" s="103"/>
      <c r="O70" s="103"/>
      <c r="P70" s="104"/>
      <c r="Q70" s="103"/>
      <c r="R70" s="103"/>
      <c r="S70" s="103"/>
      <c r="T70" s="103"/>
      <c r="U70" s="103"/>
      <c r="V70" s="103"/>
      <c r="W70" s="103"/>
      <c r="X70" s="103"/>
      <c r="Y70" s="103"/>
      <c r="Z70" s="103"/>
      <c r="AA70" s="103"/>
      <c r="AB70" s="104"/>
      <c r="AC70" s="103"/>
      <c r="AD70" s="103"/>
      <c r="AE70" s="103"/>
      <c r="AF70" s="103"/>
      <c r="AG70" s="103"/>
      <c r="AH70" s="103"/>
      <c r="AI70" s="103"/>
      <c r="AJ70" s="103"/>
      <c r="AK70" s="103"/>
      <c r="AL70" s="103"/>
      <c r="AM70" s="103"/>
      <c r="AN70" s="104"/>
      <c r="AO70" s="103"/>
      <c r="AP70" s="103"/>
      <c r="AQ70" s="103"/>
      <c r="AR70" s="103"/>
      <c r="AS70" s="103"/>
      <c r="AT70" s="103"/>
      <c r="AU70" s="103"/>
      <c r="AV70" s="103"/>
      <c r="AW70" s="103"/>
      <c r="AX70" s="103"/>
      <c r="AY70" s="103"/>
      <c r="AZ70" s="104"/>
      <c r="BA70" s="103"/>
      <c r="BB70" s="103"/>
      <c r="BC70" s="103"/>
      <c r="BD70" s="103"/>
      <c r="BE70" s="103"/>
      <c r="BF70" s="103"/>
      <c r="BG70" s="103"/>
      <c r="BH70" s="103"/>
      <c r="BI70" s="103"/>
      <c r="BJ70" s="103"/>
      <c r="BK70" s="103"/>
      <c r="BL70" s="104"/>
      <c r="BM70" s="103"/>
      <c r="BN70" s="103"/>
      <c r="BO70" s="103"/>
      <c r="BP70" s="103"/>
      <c r="BQ70" s="103"/>
      <c r="BR70" s="103"/>
      <c r="BS70" s="103"/>
      <c r="BT70" s="103"/>
      <c r="BU70" s="103"/>
      <c r="BV70" s="103"/>
      <c r="BW70" s="103"/>
      <c r="BX70" s="104"/>
      <c r="BY70" s="103"/>
      <c r="BZ70" s="103"/>
      <c r="CA70" s="103"/>
      <c r="CB70" s="103"/>
      <c r="CC70" s="103"/>
      <c r="CD70" s="103"/>
      <c r="CE70" s="103"/>
      <c r="CF70" s="103"/>
      <c r="CG70" s="103"/>
      <c r="CH70" s="103"/>
      <c r="CI70" s="103"/>
      <c r="CJ70" s="104"/>
      <c r="CK70" s="103"/>
      <c r="CL70" s="103"/>
      <c r="CM70" s="103"/>
      <c r="CN70" s="103"/>
      <c r="CO70" s="103"/>
      <c r="CP70" s="103"/>
      <c r="CQ70" s="103"/>
      <c r="CR70" s="103"/>
      <c r="CS70" s="103"/>
      <c r="CT70" s="103"/>
      <c r="CU70" s="103"/>
      <c r="CV70" s="104"/>
      <c r="CW70" s="103"/>
      <c r="CX70" s="103"/>
      <c r="CY70" s="103"/>
      <c r="CZ70" s="103"/>
      <c r="DA70" s="103"/>
      <c r="DB70" s="103"/>
      <c r="DC70" s="103"/>
      <c r="DD70" s="103"/>
      <c r="DE70" s="103"/>
      <c r="DF70" s="103"/>
      <c r="DG70" s="103"/>
      <c r="DH70" s="104"/>
      <c r="DI70" s="103"/>
      <c r="DJ70" s="103"/>
      <c r="DK70" s="103"/>
      <c r="DL70" s="103"/>
      <c r="DM70" s="103"/>
      <c r="DN70" s="103"/>
      <c r="DO70" s="103"/>
      <c r="DP70" s="103"/>
      <c r="DQ70" s="103"/>
      <c r="DR70" s="103"/>
      <c r="DS70" s="103"/>
      <c r="DT70" s="103"/>
      <c r="DU70" s="89"/>
      <c r="DV70" s="87"/>
      <c r="DW70" s="87"/>
      <c r="DX70" s="87"/>
      <c r="DY70" s="87"/>
      <c r="DZ70" s="87"/>
      <c r="EA70" s="87"/>
      <c r="EB70" s="87"/>
      <c r="EC70" s="87"/>
      <c r="ED70" s="90"/>
      <c r="EE70" s="90"/>
    </row>
    <row r="71" spans="2:135" s="23" customFormat="1">
      <c r="B71" s="52" t="s">
        <v>174</v>
      </c>
      <c r="C71" s="105" t="s">
        <v>175</v>
      </c>
      <c r="D71" s="93">
        <f t="shared" ref="D71:BO71" si="65">SUBTOTAL(9,D59:D70)</f>
        <v>507298.21807752637</v>
      </c>
      <c r="E71" s="93">
        <f t="shared" si="65"/>
        <v>0</v>
      </c>
      <c r="F71" s="93">
        <f t="shared" si="65"/>
        <v>0</v>
      </c>
      <c r="G71" s="93">
        <f t="shared" si="65"/>
        <v>0</v>
      </c>
      <c r="H71" s="93">
        <f t="shared" si="65"/>
        <v>17311.551691895587</v>
      </c>
      <c r="I71" s="93">
        <f t="shared" si="65"/>
        <v>19784.630505023531</v>
      </c>
      <c r="J71" s="93">
        <f t="shared" si="65"/>
        <v>17311.551691895587</v>
      </c>
      <c r="K71" s="93">
        <f t="shared" si="65"/>
        <v>17311.551691895587</v>
      </c>
      <c r="L71" s="93">
        <f t="shared" si="65"/>
        <v>19784.630505023531</v>
      </c>
      <c r="M71" s="93">
        <f t="shared" si="65"/>
        <v>17311.551691895587</v>
      </c>
      <c r="N71" s="93">
        <f t="shared" si="65"/>
        <v>18135.91129627157</v>
      </c>
      <c r="O71" s="93">
        <f t="shared" si="65"/>
        <v>18135.91129627157</v>
      </c>
      <c r="P71" s="94">
        <f t="shared" si="65"/>
        <v>18960.270900647552</v>
      </c>
      <c r="Q71" s="93">
        <f t="shared" si="65"/>
        <v>25364.910903876324</v>
      </c>
      <c r="R71" s="93">
        <f t="shared" si="65"/>
        <v>30437.893084651583</v>
      </c>
      <c r="S71" s="93">
        <f t="shared" si="65"/>
        <v>26633.156449070135</v>
      </c>
      <c r="T71" s="93">
        <f t="shared" si="65"/>
        <v>27901.401994263953</v>
      </c>
      <c r="U71" s="93">
        <f t="shared" si="65"/>
        <v>30437.893084651583</v>
      </c>
      <c r="V71" s="93">
        <f t="shared" si="65"/>
        <v>25364.910903876324</v>
      </c>
      <c r="W71" s="93">
        <f t="shared" si="65"/>
        <v>27901.401994263953</v>
      </c>
      <c r="X71" s="93">
        <f t="shared" si="65"/>
        <v>29169.647539457768</v>
      </c>
      <c r="Y71" s="93">
        <f t="shared" si="65"/>
        <v>25364.910903876324</v>
      </c>
      <c r="Z71" s="93">
        <f t="shared" si="65"/>
        <v>27901.401994263953</v>
      </c>
      <c r="AA71" s="93">
        <f t="shared" si="65"/>
        <v>27901.401994263953</v>
      </c>
      <c r="AB71" s="94">
        <f t="shared" si="65"/>
        <v>27901.401994263953</v>
      </c>
      <c r="AC71" s="93">
        <f t="shared" si="65"/>
        <v>10970.323965926342</v>
      </c>
      <c r="AD71" s="93">
        <f t="shared" si="65"/>
        <v>0</v>
      </c>
      <c r="AE71" s="93">
        <f t="shared" si="65"/>
        <v>0</v>
      </c>
      <c r="AF71" s="93">
        <f t="shared" si="65"/>
        <v>0</v>
      </c>
      <c r="AG71" s="93">
        <f t="shared" si="65"/>
        <v>0</v>
      </c>
      <c r="AH71" s="93">
        <f t="shared" si="65"/>
        <v>0</v>
      </c>
      <c r="AI71" s="93">
        <f t="shared" si="65"/>
        <v>0</v>
      </c>
      <c r="AJ71" s="93">
        <f t="shared" si="65"/>
        <v>0</v>
      </c>
      <c r="AK71" s="93">
        <f t="shared" si="65"/>
        <v>0</v>
      </c>
      <c r="AL71" s="93">
        <f t="shared" si="65"/>
        <v>0</v>
      </c>
      <c r="AM71" s="93">
        <f t="shared" si="65"/>
        <v>0</v>
      </c>
      <c r="AN71" s="94">
        <f t="shared" si="65"/>
        <v>0</v>
      </c>
      <c r="AO71" s="93">
        <f t="shared" si="65"/>
        <v>0</v>
      </c>
      <c r="AP71" s="93">
        <f t="shared" si="65"/>
        <v>0</v>
      </c>
      <c r="AQ71" s="93">
        <f t="shared" si="65"/>
        <v>0</v>
      </c>
      <c r="AR71" s="93">
        <f t="shared" si="65"/>
        <v>0</v>
      </c>
      <c r="AS71" s="93">
        <f t="shared" si="65"/>
        <v>0</v>
      </c>
      <c r="AT71" s="93">
        <f t="shared" si="65"/>
        <v>0</v>
      </c>
      <c r="AU71" s="93">
        <f t="shared" si="65"/>
        <v>0</v>
      </c>
      <c r="AV71" s="93">
        <f t="shared" si="65"/>
        <v>0</v>
      </c>
      <c r="AW71" s="93">
        <f t="shared" si="65"/>
        <v>0</v>
      </c>
      <c r="AX71" s="93">
        <f t="shared" si="65"/>
        <v>0</v>
      </c>
      <c r="AY71" s="93">
        <f t="shared" si="65"/>
        <v>0</v>
      </c>
      <c r="AZ71" s="94">
        <f t="shared" si="65"/>
        <v>0</v>
      </c>
      <c r="BA71" s="93">
        <f t="shared" si="65"/>
        <v>0</v>
      </c>
      <c r="BB71" s="93">
        <f t="shared" si="65"/>
        <v>0</v>
      </c>
      <c r="BC71" s="93">
        <f t="shared" si="65"/>
        <v>0</v>
      </c>
      <c r="BD71" s="93">
        <f t="shared" si="65"/>
        <v>0</v>
      </c>
      <c r="BE71" s="93">
        <f t="shared" si="65"/>
        <v>0</v>
      </c>
      <c r="BF71" s="93">
        <f t="shared" si="65"/>
        <v>0</v>
      </c>
      <c r="BG71" s="93">
        <f t="shared" si="65"/>
        <v>0</v>
      </c>
      <c r="BH71" s="93">
        <f t="shared" si="65"/>
        <v>0</v>
      </c>
      <c r="BI71" s="93">
        <f t="shared" si="65"/>
        <v>0</v>
      </c>
      <c r="BJ71" s="93">
        <f t="shared" si="65"/>
        <v>0</v>
      </c>
      <c r="BK71" s="93">
        <f t="shared" si="65"/>
        <v>0</v>
      </c>
      <c r="BL71" s="94">
        <f t="shared" si="65"/>
        <v>0</v>
      </c>
      <c r="BM71" s="93">
        <f t="shared" si="65"/>
        <v>0</v>
      </c>
      <c r="BN71" s="93">
        <f t="shared" si="65"/>
        <v>0</v>
      </c>
      <c r="BO71" s="93">
        <f t="shared" si="65"/>
        <v>0</v>
      </c>
      <c r="BP71" s="93">
        <f t="shared" ref="BP71:DT71" si="66">SUBTOTAL(9,BP59:BP70)</f>
        <v>0</v>
      </c>
      <c r="BQ71" s="93">
        <f t="shared" si="66"/>
        <v>0</v>
      </c>
      <c r="BR71" s="93">
        <f t="shared" si="66"/>
        <v>0</v>
      </c>
      <c r="BS71" s="93">
        <f t="shared" si="66"/>
        <v>0</v>
      </c>
      <c r="BT71" s="93">
        <f t="shared" si="66"/>
        <v>0</v>
      </c>
      <c r="BU71" s="93">
        <f t="shared" si="66"/>
        <v>0</v>
      </c>
      <c r="BV71" s="93">
        <f t="shared" si="66"/>
        <v>0</v>
      </c>
      <c r="BW71" s="93">
        <f t="shared" si="66"/>
        <v>0</v>
      </c>
      <c r="BX71" s="94">
        <f t="shared" si="66"/>
        <v>0</v>
      </c>
      <c r="BY71" s="93">
        <f t="shared" si="66"/>
        <v>0</v>
      </c>
      <c r="BZ71" s="93">
        <f t="shared" si="66"/>
        <v>0</v>
      </c>
      <c r="CA71" s="93">
        <f t="shared" si="66"/>
        <v>0</v>
      </c>
      <c r="CB71" s="93">
        <f t="shared" si="66"/>
        <v>0</v>
      </c>
      <c r="CC71" s="93">
        <f t="shared" si="66"/>
        <v>0</v>
      </c>
      <c r="CD71" s="93">
        <f t="shared" si="66"/>
        <v>0</v>
      </c>
      <c r="CE71" s="93">
        <f t="shared" si="66"/>
        <v>0</v>
      </c>
      <c r="CF71" s="93">
        <f t="shared" si="66"/>
        <v>0</v>
      </c>
      <c r="CG71" s="93">
        <f t="shared" si="66"/>
        <v>0</v>
      </c>
      <c r="CH71" s="93">
        <f t="shared" si="66"/>
        <v>0</v>
      </c>
      <c r="CI71" s="93">
        <f t="shared" si="66"/>
        <v>0</v>
      </c>
      <c r="CJ71" s="94">
        <f t="shared" si="66"/>
        <v>0</v>
      </c>
      <c r="CK71" s="93">
        <f t="shared" si="66"/>
        <v>0</v>
      </c>
      <c r="CL71" s="93">
        <f t="shared" si="66"/>
        <v>0</v>
      </c>
      <c r="CM71" s="93">
        <f t="shared" si="66"/>
        <v>0</v>
      </c>
      <c r="CN71" s="93">
        <f t="shared" si="66"/>
        <v>0</v>
      </c>
      <c r="CO71" s="93">
        <f t="shared" si="66"/>
        <v>0</v>
      </c>
      <c r="CP71" s="93">
        <f t="shared" si="66"/>
        <v>0</v>
      </c>
      <c r="CQ71" s="93">
        <f t="shared" si="66"/>
        <v>0</v>
      </c>
      <c r="CR71" s="93">
        <f t="shared" si="66"/>
        <v>0</v>
      </c>
      <c r="CS71" s="93">
        <f t="shared" si="66"/>
        <v>0</v>
      </c>
      <c r="CT71" s="93">
        <f t="shared" si="66"/>
        <v>0</v>
      </c>
      <c r="CU71" s="93">
        <f t="shared" si="66"/>
        <v>0</v>
      </c>
      <c r="CV71" s="94">
        <f t="shared" si="66"/>
        <v>0</v>
      </c>
      <c r="CW71" s="93">
        <f t="shared" si="66"/>
        <v>0</v>
      </c>
      <c r="CX71" s="93">
        <f t="shared" si="66"/>
        <v>0</v>
      </c>
      <c r="CY71" s="93">
        <f t="shared" si="66"/>
        <v>0</v>
      </c>
      <c r="CZ71" s="93">
        <f t="shared" si="66"/>
        <v>0</v>
      </c>
      <c r="DA71" s="93">
        <f t="shared" si="66"/>
        <v>0</v>
      </c>
      <c r="DB71" s="93">
        <f t="shared" si="66"/>
        <v>0</v>
      </c>
      <c r="DC71" s="93">
        <f t="shared" si="66"/>
        <v>0</v>
      </c>
      <c r="DD71" s="93">
        <f t="shared" si="66"/>
        <v>0</v>
      </c>
      <c r="DE71" s="93">
        <f t="shared" si="66"/>
        <v>0</v>
      </c>
      <c r="DF71" s="93">
        <f t="shared" si="66"/>
        <v>0</v>
      </c>
      <c r="DG71" s="93">
        <f t="shared" si="66"/>
        <v>0</v>
      </c>
      <c r="DH71" s="94">
        <f t="shared" si="66"/>
        <v>0</v>
      </c>
      <c r="DI71" s="93">
        <f t="shared" si="66"/>
        <v>0</v>
      </c>
      <c r="DJ71" s="93">
        <f t="shared" si="66"/>
        <v>0</v>
      </c>
      <c r="DK71" s="93">
        <f t="shared" si="66"/>
        <v>0</v>
      </c>
      <c r="DL71" s="93">
        <f t="shared" si="66"/>
        <v>0</v>
      </c>
      <c r="DM71" s="93">
        <f t="shared" si="66"/>
        <v>0</v>
      </c>
      <c r="DN71" s="93">
        <f t="shared" si="66"/>
        <v>0</v>
      </c>
      <c r="DO71" s="93">
        <f t="shared" si="66"/>
        <v>0</v>
      </c>
      <c r="DP71" s="93">
        <f t="shared" si="66"/>
        <v>0</v>
      </c>
      <c r="DQ71" s="93">
        <f t="shared" si="66"/>
        <v>0</v>
      </c>
      <c r="DR71" s="93">
        <f t="shared" si="66"/>
        <v>0</v>
      </c>
      <c r="DS71" s="93">
        <f t="shared" si="66"/>
        <v>0</v>
      </c>
      <c r="DT71" s="93">
        <f t="shared" si="66"/>
        <v>0</v>
      </c>
      <c r="DU71" s="98">
        <f t="shared" si="56"/>
        <v>164047.56127082012</v>
      </c>
      <c r="DV71" s="99">
        <f t="shared" si="56"/>
        <v>332280.33284077974</v>
      </c>
      <c r="DW71" s="99">
        <f t="shared" si="56"/>
        <v>10970.323965926342</v>
      </c>
      <c r="DX71" s="99">
        <f t="shared" si="56"/>
        <v>0</v>
      </c>
      <c r="DY71" s="99">
        <f t="shared" si="56"/>
        <v>0</v>
      </c>
      <c r="DZ71" s="99">
        <f t="shared" si="56"/>
        <v>0</v>
      </c>
      <c r="EA71" s="99">
        <f t="shared" si="56"/>
        <v>0</v>
      </c>
      <c r="EB71" s="99">
        <f t="shared" si="56"/>
        <v>0</v>
      </c>
      <c r="EC71" s="99">
        <f t="shared" si="56"/>
        <v>0</v>
      </c>
      <c r="ED71" s="100">
        <f t="shared" si="56"/>
        <v>0</v>
      </c>
      <c r="EE71" s="100">
        <f t="shared" si="57"/>
        <v>507298.21807752625</v>
      </c>
    </row>
    <row r="72" spans="2:135">
      <c r="B72" s="5"/>
      <c r="D72" s="40"/>
      <c r="E72" s="47"/>
      <c r="F72" s="47"/>
      <c r="G72" s="47"/>
      <c r="H72" s="47"/>
      <c r="I72" s="47"/>
      <c r="J72" s="47"/>
      <c r="K72" s="47"/>
      <c r="L72" s="47"/>
      <c r="M72" s="47"/>
      <c r="N72" s="47"/>
      <c r="O72" s="47"/>
      <c r="P72" s="48"/>
      <c r="Q72" s="47"/>
      <c r="R72" s="47"/>
      <c r="S72" s="47"/>
      <c r="T72" s="47"/>
      <c r="U72" s="47"/>
      <c r="V72" s="47"/>
      <c r="W72" s="47"/>
      <c r="X72" s="47"/>
      <c r="Y72" s="47"/>
      <c r="Z72" s="47"/>
      <c r="AA72" s="47"/>
      <c r="AB72" s="48"/>
      <c r="AC72" s="47"/>
      <c r="AD72" s="47"/>
      <c r="AE72" s="47"/>
      <c r="AF72" s="47"/>
      <c r="AG72" s="47"/>
      <c r="AH72" s="47"/>
      <c r="AI72" s="47"/>
      <c r="AJ72" s="47"/>
      <c r="AK72" s="47"/>
      <c r="AL72" s="47"/>
      <c r="AM72" s="47"/>
      <c r="AN72" s="48"/>
      <c r="AO72" s="47"/>
      <c r="AP72" s="47"/>
      <c r="AQ72" s="47"/>
      <c r="AR72" s="47"/>
      <c r="AS72" s="47"/>
      <c r="AT72" s="47"/>
      <c r="AU72" s="47"/>
      <c r="AV72" s="47"/>
      <c r="AW72" s="47"/>
      <c r="AX72" s="47"/>
      <c r="AY72" s="47"/>
      <c r="AZ72" s="48"/>
      <c r="BA72" s="47"/>
      <c r="BB72" s="47"/>
      <c r="BC72" s="47"/>
      <c r="BD72" s="47"/>
      <c r="BE72" s="47"/>
      <c r="BF72" s="47"/>
      <c r="BG72" s="47"/>
      <c r="BH72" s="47"/>
      <c r="BI72" s="47"/>
      <c r="BJ72" s="47"/>
      <c r="BK72" s="47"/>
      <c r="BL72" s="48"/>
      <c r="BM72" s="47"/>
      <c r="BN72" s="47"/>
      <c r="BO72" s="47"/>
      <c r="BP72" s="47"/>
      <c r="BQ72" s="47"/>
      <c r="BR72" s="47"/>
      <c r="BS72" s="47"/>
      <c r="BT72" s="47"/>
      <c r="BU72" s="47"/>
      <c r="BV72" s="47"/>
      <c r="BW72" s="47"/>
      <c r="BX72" s="48"/>
      <c r="BY72" s="47"/>
      <c r="BZ72" s="47"/>
      <c r="CA72" s="47"/>
      <c r="CB72" s="47"/>
      <c r="CC72" s="47"/>
      <c r="CD72" s="47"/>
      <c r="CE72" s="47"/>
      <c r="CF72" s="47"/>
      <c r="CG72" s="47"/>
      <c r="CH72" s="47"/>
      <c r="CI72" s="47"/>
      <c r="CJ72" s="48"/>
      <c r="CK72" s="47"/>
      <c r="CL72" s="47"/>
      <c r="CM72" s="47"/>
      <c r="CN72" s="47"/>
      <c r="CO72" s="47"/>
      <c r="CP72" s="47"/>
      <c r="CQ72" s="47"/>
      <c r="CR72" s="47"/>
      <c r="CS72" s="47"/>
      <c r="CT72" s="47"/>
      <c r="CU72" s="47"/>
      <c r="CV72" s="48"/>
      <c r="CW72" s="47"/>
      <c r="CX72" s="47"/>
      <c r="CY72" s="47"/>
      <c r="CZ72" s="47"/>
      <c r="DA72" s="47"/>
      <c r="DB72" s="47"/>
      <c r="DC72" s="47"/>
      <c r="DD72" s="47"/>
      <c r="DE72" s="47"/>
      <c r="DF72" s="47"/>
      <c r="DG72" s="47"/>
      <c r="DH72" s="48"/>
      <c r="DI72" s="47"/>
      <c r="DJ72" s="47"/>
      <c r="DK72" s="47"/>
      <c r="DL72" s="47"/>
      <c r="DM72" s="47"/>
      <c r="DN72" s="47"/>
      <c r="DO72" s="47"/>
      <c r="DP72" s="47"/>
      <c r="DQ72" s="47"/>
      <c r="DR72" s="47"/>
      <c r="DS72" s="47"/>
      <c r="DT72" s="47"/>
      <c r="DU72" s="49"/>
      <c r="DV72" s="50"/>
      <c r="DW72" s="50"/>
      <c r="DX72" s="50"/>
      <c r="DY72" s="50"/>
      <c r="DZ72" s="50"/>
      <c r="EA72" s="50"/>
      <c r="EB72" s="50"/>
      <c r="EC72" s="50"/>
      <c r="ED72" s="51"/>
      <c r="EE72" s="51"/>
    </row>
    <row r="73" spans="2:135" ht="15.75" thickBot="1">
      <c r="B73" s="106" t="s">
        <v>176</v>
      </c>
      <c r="C73" s="107"/>
      <c r="D73" s="107"/>
      <c r="E73" s="108">
        <f t="shared" ref="E73:G73" si="67">E71+E57+E52+E49+E50</f>
        <v>0</v>
      </c>
      <c r="F73" s="108">
        <f t="shared" si="67"/>
        <v>0</v>
      </c>
      <c r="G73" s="108">
        <f t="shared" si="67"/>
        <v>0</v>
      </c>
      <c r="H73" s="108">
        <f>H71+H57+H52+H49+H50</f>
        <v>29042.238827312252</v>
      </c>
      <c r="I73" s="108">
        <f t="shared" ref="I73:BT73" si="68">I71+I57+I52+I49+I50</f>
        <v>32364.463421690198</v>
      </c>
      <c r="J73" s="108">
        <f t="shared" si="68"/>
        <v>29042.238827312252</v>
      </c>
      <c r="K73" s="108">
        <f t="shared" si="68"/>
        <v>29042.238827312252</v>
      </c>
      <c r="L73" s="108">
        <f t="shared" si="68"/>
        <v>27704.463421690198</v>
      </c>
      <c r="M73" s="108">
        <f t="shared" si="68"/>
        <v>24382.238827312252</v>
      </c>
      <c r="N73" s="108">
        <f t="shared" si="68"/>
        <v>25489.647025438237</v>
      </c>
      <c r="O73" s="108">
        <f t="shared" si="68"/>
        <v>25489.647025438237</v>
      </c>
      <c r="P73" s="108">
        <f t="shared" si="68"/>
        <v>26597.055223564221</v>
      </c>
      <c r="Q73" s="108">
        <f t="shared" si="68"/>
        <v>35200.765070542991</v>
      </c>
      <c r="R73" s="108">
        <f t="shared" si="68"/>
        <v>42015.584751318253</v>
      </c>
      <c r="S73" s="108">
        <f t="shared" si="68"/>
        <v>36904.469990736805</v>
      </c>
      <c r="T73" s="108">
        <f t="shared" si="68"/>
        <v>38803.174910930618</v>
      </c>
      <c r="U73" s="108">
        <f t="shared" si="68"/>
        <v>42210.584751318253</v>
      </c>
      <c r="V73" s="108">
        <f t="shared" si="68"/>
        <v>35395.765070542991</v>
      </c>
      <c r="W73" s="108">
        <f t="shared" si="68"/>
        <v>38803.174910930618</v>
      </c>
      <c r="X73" s="108">
        <f t="shared" si="68"/>
        <v>40506.879831124432</v>
      </c>
      <c r="Y73" s="108">
        <f t="shared" si="68"/>
        <v>35395.765070542991</v>
      </c>
      <c r="Z73" s="108">
        <f t="shared" si="68"/>
        <v>38803.174910930618</v>
      </c>
      <c r="AA73" s="108">
        <f t="shared" si="68"/>
        <v>38803.174910930618</v>
      </c>
      <c r="AB73" s="108">
        <f t="shared" si="68"/>
        <v>38803.174910930618</v>
      </c>
      <c r="AC73" s="108">
        <f t="shared" si="68"/>
        <v>14737.047559676284</v>
      </c>
      <c r="AD73" s="108">
        <f t="shared" si="68"/>
        <v>0</v>
      </c>
      <c r="AE73" s="108">
        <f t="shared" si="68"/>
        <v>0</v>
      </c>
      <c r="AF73" s="108">
        <f t="shared" si="68"/>
        <v>0</v>
      </c>
      <c r="AG73" s="108">
        <f t="shared" si="68"/>
        <v>0</v>
      </c>
      <c r="AH73" s="108">
        <f t="shared" si="68"/>
        <v>0</v>
      </c>
      <c r="AI73" s="108">
        <f t="shared" si="68"/>
        <v>0</v>
      </c>
      <c r="AJ73" s="108">
        <f t="shared" si="68"/>
        <v>0</v>
      </c>
      <c r="AK73" s="108">
        <f t="shared" si="68"/>
        <v>0</v>
      </c>
      <c r="AL73" s="108">
        <f t="shared" si="68"/>
        <v>0</v>
      </c>
      <c r="AM73" s="108">
        <f t="shared" si="68"/>
        <v>0</v>
      </c>
      <c r="AN73" s="108">
        <f t="shared" si="68"/>
        <v>0</v>
      </c>
      <c r="AO73" s="108">
        <f t="shared" si="68"/>
        <v>0</v>
      </c>
      <c r="AP73" s="108">
        <f t="shared" si="68"/>
        <v>0</v>
      </c>
      <c r="AQ73" s="108">
        <f t="shared" si="68"/>
        <v>0</v>
      </c>
      <c r="AR73" s="108">
        <f t="shared" si="68"/>
        <v>0</v>
      </c>
      <c r="AS73" s="108">
        <f t="shared" si="68"/>
        <v>0</v>
      </c>
      <c r="AT73" s="108">
        <f t="shared" si="68"/>
        <v>0</v>
      </c>
      <c r="AU73" s="108">
        <f t="shared" si="68"/>
        <v>0</v>
      </c>
      <c r="AV73" s="108">
        <f t="shared" si="68"/>
        <v>0</v>
      </c>
      <c r="AW73" s="108">
        <f t="shared" si="68"/>
        <v>0</v>
      </c>
      <c r="AX73" s="108">
        <f t="shared" si="68"/>
        <v>0</v>
      </c>
      <c r="AY73" s="108">
        <f t="shared" si="68"/>
        <v>0</v>
      </c>
      <c r="AZ73" s="108">
        <f t="shared" si="68"/>
        <v>0</v>
      </c>
      <c r="BA73" s="108">
        <f t="shared" si="68"/>
        <v>0</v>
      </c>
      <c r="BB73" s="108">
        <f t="shared" si="68"/>
        <v>0</v>
      </c>
      <c r="BC73" s="108">
        <f t="shared" si="68"/>
        <v>0</v>
      </c>
      <c r="BD73" s="108">
        <f t="shared" si="68"/>
        <v>0</v>
      </c>
      <c r="BE73" s="108">
        <f t="shared" si="68"/>
        <v>0</v>
      </c>
      <c r="BF73" s="108">
        <f t="shared" si="68"/>
        <v>0</v>
      </c>
      <c r="BG73" s="108">
        <f t="shared" si="68"/>
        <v>0</v>
      </c>
      <c r="BH73" s="108">
        <f t="shared" si="68"/>
        <v>0</v>
      </c>
      <c r="BI73" s="108">
        <f t="shared" si="68"/>
        <v>0</v>
      </c>
      <c r="BJ73" s="108">
        <f t="shared" si="68"/>
        <v>0</v>
      </c>
      <c r="BK73" s="108">
        <f t="shared" si="68"/>
        <v>0</v>
      </c>
      <c r="BL73" s="108">
        <f t="shared" si="68"/>
        <v>0</v>
      </c>
      <c r="BM73" s="108">
        <f t="shared" si="68"/>
        <v>0</v>
      </c>
      <c r="BN73" s="108">
        <f t="shared" si="68"/>
        <v>0</v>
      </c>
      <c r="BO73" s="108">
        <f t="shared" si="68"/>
        <v>0</v>
      </c>
      <c r="BP73" s="108">
        <f t="shared" si="68"/>
        <v>0</v>
      </c>
      <c r="BQ73" s="108">
        <f t="shared" si="68"/>
        <v>0</v>
      </c>
      <c r="BR73" s="108">
        <f t="shared" si="68"/>
        <v>0</v>
      </c>
      <c r="BS73" s="108">
        <f t="shared" si="68"/>
        <v>0</v>
      </c>
      <c r="BT73" s="108">
        <f t="shared" si="68"/>
        <v>0</v>
      </c>
      <c r="BU73" s="108">
        <f t="shared" ref="BU73:DT73" si="69">BU71+BU57+BU52+BU49+BU50</f>
        <v>0</v>
      </c>
      <c r="BV73" s="108">
        <f t="shared" si="69"/>
        <v>0</v>
      </c>
      <c r="BW73" s="108">
        <f t="shared" si="69"/>
        <v>0</v>
      </c>
      <c r="BX73" s="108">
        <f t="shared" si="69"/>
        <v>0</v>
      </c>
      <c r="BY73" s="108">
        <f t="shared" si="69"/>
        <v>0</v>
      </c>
      <c r="BZ73" s="108">
        <f t="shared" si="69"/>
        <v>0</v>
      </c>
      <c r="CA73" s="108">
        <f t="shared" si="69"/>
        <v>0</v>
      </c>
      <c r="CB73" s="108">
        <f t="shared" si="69"/>
        <v>0</v>
      </c>
      <c r="CC73" s="108">
        <f t="shared" si="69"/>
        <v>0</v>
      </c>
      <c r="CD73" s="108">
        <f t="shared" si="69"/>
        <v>0</v>
      </c>
      <c r="CE73" s="108">
        <f t="shared" si="69"/>
        <v>0</v>
      </c>
      <c r="CF73" s="108">
        <f t="shared" si="69"/>
        <v>0</v>
      </c>
      <c r="CG73" s="108">
        <f t="shared" si="69"/>
        <v>0</v>
      </c>
      <c r="CH73" s="108">
        <f t="shared" si="69"/>
        <v>0</v>
      </c>
      <c r="CI73" s="108">
        <f t="shared" si="69"/>
        <v>0</v>
      </c>
      <c r="CJ73" s="108">
        <f t="shared" si="69"/>
        <v>0</v>
      </c>
      <c r="CK73" s="108">
        <f t="shared" si="69"/>
        <v>0</v>
      </c>
      <c r="CL73" s="108">
        <f t="shared" si="69"/>
        <v>0</v>
      </c>
      <c r="CM73" s="108">
        <f t="shared" si="69"/>
        <v>0</v>
      </c>
      <c r="CN73" s="108">
        <f t="shared" si="69"/>
        <v>0</v>
      </c>
      <c r="CO73" s="108">
        <f t="shared" si="69"/>
        <v>0</v>
      </c>
      <c r="CP73" s="108">
        <f t="shared" si="69"/>
        <v>0</v>
      </c>
      <c r="CQ73" s="108">
        <f t="shared" si="69"/>
        <v>0</v>
      </c>
      <c r="CR73" s="108">
        <f t="shared" si="69"/>
        <v>0</v>
      </c>
      <c r="CS73" s="108">
        <f t="shared" si="69"/>
        <v>0</v>
      </c>
      <c r="CT73" s="108">
        <f t="shared" si="69"/>
        <v>0</v>
      </c>
      <c r="CU73" s="108">
        <f t="shared" si="69"/>
        <v>0</v>
      </c>
      <c r="CV73" s="108">
        <f t="shared" si="69"/>
        <v>0</v>
      </c>
      <c r="CW73" s="108">
        <f t="shared" si="69"/>
        <v>0</v>
      </c>
      <c r="CX73" s="108">
        <f t="shared" si="69"/>
        <v>0</v>
      </c>
      <c r="CY73" s="108">
        <f t="shared" si="69"/>
        <v>0</v>
      </c>
      <c r="CZ73" s="108">
        <f t="shared" si="69"/>
        <v>0</v>
      </c>
      <c r="DA73" s="108">
        <f t="shared" si="69"/>
        <v>0</v>
      </c>
      <c r="DB73" s="108">
        <f t="shared" si="69"/>
        <v>0</v>
      </c>
      <c r="DC73" s="108">
        <f t="shared" si="69"/>
        <v>0</v>
      </c>
      <c r="DD73" s="108">
        <f t="shared" si="69"/>
        <v>0</v>
      </c>
      <c r="DE73" s="108">
        <f t="shared" si="69"/>
        <v>0</v>
      </c>
      <c r="DF73" s="108">
        <f t="shared" si="69"/>
        <v>0</v>
      </c>
      <c r="DG73" s="108">
        <f t="shared" si="69"/>
        <v>0</v>
      </c>
      <c r="DH73" s="108">
        <f t="shared" si="69"/>
        <v>0</v>
      </c>
      <c r="DI73" s="108">
        <f t="shared" si="69"/>
        <v>0</v>
      </c>
      <c r="DJ73" s="108">
        <f t="shared" si="69"/>
        <v>0</v>
      </c>
      <c r="DK73" s="108">
        <f t="shared" si="69"/>
        <v>0</v>
      </c>
      <c r="DL73" s="108">
        <f t="shared" si="69"/>
        <v>0</v>
      </c>
      <c r="DM73" s="108">
        <f t="shared" si="69"/>
        <v>0</v>
      </c>
      <c r="DN73" s="108">
        <f t="shared" si="69"/>
        <v>0</v>
      </c>
      <c r="DO73" s="108">
        <f t="shared" si="69"/>
        <v>0</v>
      </c>
      <c r="DP73" s="108">
        <f t="shared" si="69"/>
        <v>0</v>
      </c>
      <c r="DQ73" s="108">
        <f t="shared" si="69"/>
        <v>0</v>
      </c>
      <c r="DR73" s="108">
        <f t="shared" si="69"/>
        <v>0</v>
      </c>
      <c r="DS73" s="108">
        <f t="shared" si="69"/>
        <v>0</v>
      </c>
      <c r="DT73" s="109">
        <f t="shared" si="69"/>
        <v>0</v>
      </c>
      <c r="DU73" s="108">
        <f t="shared" ref="DU73:ED73" si="70">SUMIF($E$33:$DT$33,DU$33,$E73:$DT73)</f>
        <v>249154.23142707007</v>
      </c>
      <c r="DV73" s="108">
        <f t="shared" si="70"/>
        <v>461645.68909077987</v>
      </c>
      <c r="DW73" s="108">
        <f t="shared" si="70"/>
        <v>14737.047559676284</v>
      </c>
      <c r="DX73" s="108">
        <f t="shared" si="70"/>
        <v>0</v>
      </c>
      <c r="DY73" s="108">
        <f t="shared" si="70"/>
        <v>0</v>
      </c>
      <c r="DZ73" s="108">
        <f t="shared" si="70"/>
        <v>0</v>
      </c>
      <c r="EA73" s="108">
        <f t="shared" si="70"/>
        <v>0</v>
      </c>
      <c r="EB73" s="108">
        <f t="shared" si="70"/>
        <v>0</v>
      </c>
      <c r="EC73" s="108">
        <f t="shared" si="70"/>
        <v>0</v>
      </c>
      <c r="ED73" s="109">
        <f t="shared" si="70"/>
        <v>0</v>
      </c>
      <c r="EE73" s="109">
        <f t="shared" ref="EE73" si="71">SUM(DU73:ED73)</f>
        <v>725536.96807752619</v>
      </c>
    </row>
    <row r="74" spans="2:135" hidden="1" outlineLevel="1">
      <c r="B74" s="5"/>
      <c r="D74" s="40"/>
      <c r="E74" s="47"/>
      <c r="F74" s="47"/>
      <c r="G74" s="47"/>
      <c r="H74" s="47"/>
      <c r="I74" s="47"/>
      <c r="J74" s="47"/>
      <c r="K74" s="47"/>
      <c r="L74" s="47"/>
      <c r="M74" s="47"/>
      <c r="N74" s="47"/>
      <c r="O74" s="47"/>
      <c r="P74" s="48"/>
      <c r="Q74" s="47"/>
      <c r="R74" s="47"/>
      <c r="S74" s="47"/>
      <c r="T74" s="47"/>
      <c r="U74" s="47"/>
      <c r="V74" s="47"/>
      <c r="W74" s="47"/>
      <c r="X74" s="47"/>
      <c r="Y74" s="47"/>
      <c r="Z74" s="47"/>
      <c r="AA74" s="47"/>
      <c r="AB74" s="48"/>
      <c r="AC74" s="47"/>
      <c r="AD74" s="47"/>
      <c r="AE74" s="47"/>
      <c r="AF74" s="47"/>
      <c r="AG74" s="47"/>
      <c r="AH74" s="47"/>
      <c r="AI74" s="47"/>
      <c r="AJ74" s="47"/>
      <c r="AK74" s="47"/>
      <c r="AL74" s="47"/>
      <c r="AM74" s="47"/>
      <c r="AN74" s="48"/>
      <c r="AO74" s="47"/>
      <c r="AP74" s="47"/>
      <c r="AQ74" s="47"/>
      <c r="AR74" s="47"/>
      <c r="AS74" s="47"/>
      <c r="AT74" s="47"/>
      <c r="AU74" s="47"/>
      <c r="AV74" s="47"/>
      <c r="AW74" s="47"/>
      <c r="AX74" s="47"/>
      <c r="AY74" s="47"/>
      <c r="AZ74" s="48"/>
      <c r="BA74" s="47"/>
      <c r="BB74" s="47"/>
      <c r="BC74" s="47"/>
      <c r="BD74" s="47"/>
      <c r="BE74" s="47"/>
      <c r="BF74" s="47"/>
      <c r="BG74" s="47"/>
      <c r="BH74" s="47"/>
      <c r="BI74" s="47"/>
      <c r="BJ74" s="47"/>
      <c r="BK74" s="47"/>
      <c r="BL74" s="48"/>
      <c r="BM74" s="47"/>
      <c r="BN74" s="47"/>
      <c r="BO74" s="47"/>
      <c r="BP74" s="47"/>
      <c r="BQ74" s="47"/>
      <c r="BR74" s="47"/>
      <c r="BS74" s="47"/>
      <c r="BT74" s="47"/>
      <c r="BU74" s="47"/>
      <c r="BV74" s="47"/>
      <c r="BW74" s="47"/>
      <c r="BX74" s="48"/>
      <c r="BY74" s="47"/>
      <c r="BZ74" s="47"/>
      <c r="CA74" s="47"/>
      <c r="CB74" s="47"/>
      <c r="CC74" s="47"/>
      <c r="CD74" s="47"/>
      <c r="CE74" s="47"/>
      <c r="CF74" s="47"/>
      <c r="CG74" s="47"/>
      <c r="CH74" s="47"/>
      <c r="CI74" s="47"/>
      <c r="CJ74" s="48"/>
      <c r="CK74" s="47"/>
      <c r="CL74" s="47"/>
      <c r="CM74" s="47"/>
      <c r="CN74" s="47"/>
      <c r="CO74" s="47"/>
      <c r="CP74" s="47"/>
      <c r="CQ74" s="47"/>
      <c r="CR74" s="47"/>
      <c r="CS74" s="47"/>
      <c r="CT74" s="47"/>
      <c r="CU74" s="47"/>
      <c r="CV74" s="48"/>
      <c r="CW74" s="47"/>
      <c r="CX74" s="47"/>
      <c r="CY74" s="47"/>
      <c r="CZ74" s="47"/>
      <c r="DA74" s="47"/>
      <c r="DB74" s="47"/>
      <c r="DC74" s="47"/>
      <c r="DD74" s="47"/>
      <c r="DE74" s="47"/>
      <c r="DF74" s="47"/>
      <c r="DG74" s="47"/>
      <c r="DH74" s="48"/>
      <c r="DI74" s="47"/>
      <c r="DJ74" s="47"/>
      <c r="DK74" s="47"/>
      <c r="DL74" s="47"/>
      <c r="DM74" s="47"/>
      <c r="DN74" s="47"/>
      <c r="DO74" s="47"/>
      <c r="DP74" s="47"/>
      <c r="DQ74" s="47"/>
      <c r="DR74" s="47"/>
      <c r="DS74" s="47"/>
      <c r="DT74" s="47"/>
      <c r="DU74" s="49"/>
      <c r="DV74" s="50"/>
      <c r="DW74" s="50"/>
      <c r="DX74" s="50"/>
      <c r="DY74" s="50"/>
      <c r="DZ74" s="50"/>
      <c r="EA74" s="50"/>
      <c r="EB74" s="50"/>
      <c r="EC74" s="50"/>
      <c r="ED74" s="51"/>
      <c r="EE74" s="51"/>
    </row>
    <row r="75" spans="2:135" hidden="1" outlineLevel="1">
      <c r="B75" s="52" t="s">
        <v>177</v>
      </c>
      <c r="D75" s="40"/>
      <c r="E75" s="47"/>
      <c r="F75" s="47"/>
      <c r="G75" s="47"/>
      <c r="H75" s="47"/>
      <c r="I75" s="47"/>
      <c r="J75" s="47"/>
      <c r="K75" s="47"/>
      <c r="L75" s="47"/>
      <c r="M75" s="47"/>
      <c r="N75" s="47"/>
      <c r="O75" s="47"/>
      <c r="P75" s="48"/>
      <c r="Q75" s="47"/>
      <c r="R75" s="47"/>
      <c r="S75" s="47"/>
      <c r="T75" s="47"/>
      <c r="U75" s="47"/>
      <c r="V75" s="47"/>
      <c r="W75" s="47"/>
      <c r="X75" s="47"/>
      <c r="Y75" s="47"/>
      <c r="Z75" s="47"/>
      <c r="AA75" s="47"/>
      <c r="AB75" s="48"/>
      <c r="AC75" s="47"/>
      <c r="AD75" s="47"/>
      <c r="AE75" s="47"/>
      <c r="AF75" s="47"/>
      <c r="AG75" s="47"/>
      <c r="AH75" s="47"/>
      <c r="AI75" s="47"/>
      <c r="AJ75" s="47"/>
      <c r="AK75" s="47"/>
      <c r="AL75" s="47"/>
      <c r="AM75" s="47"/>
      <c r="AN75" s="48"/>
      <c r="AO75" s="47"/>
      <c r="AP75" s="47"/>
      <c r="AQ75" s="47"/>
      <c r="AR75" s="47"/>
      <c r="AS75" s="47"/>
      <c r="AT75" s="47"/>
      <c r="AU75" s="47"/>
      <c r="AV75" s="47"/>
      <c r="AW75" s="47"/>
      <c r="AX75" s="47"/>
      <c r="AY75" s="47"/>
      <c r="AZ75" s="48"/>
      <c r="BA75" s="47"/>
      <c r="BB75" s="47"/>
      <c r="BC75" s="47"/>
      <c r="BD75" s="47"/>
      <c r="BE75" s="47"/>
      <c r="BF75" s="47"/>
      <c r="BG75" s="47"/>
      <c r="BH75" s="47"/>
      <c r="BI75" s="47"/>
      <c r="BJ75" s="47"/>
      <c r="BK75" s="47"/>
      <c r="BL75" s="48"/>
      <c r="BM75" s="47"/>
      <c r="BN75" s="47"/>
      <c r="BO75" s="47"/>
      <c r="BP75" s="47"/>
      <c r="BQ75" s="47"/>
      <c r="BR75" s="47"/>
      <c r="BS75" s="47"/>
      <c r="BT75" s="47"/>
      <c r="BU75" s="47"/>
      <c r="BV75" s="47"/>
      <c r="BW75" s="47"/>
      <c r="BX75" s="48"/>
      <c r="BY75" s="47"/>
      <c r="BZ75" s="47"/>
      <c r="CA75" s="47"/>
      <c r="CB75" s="47"/>
      <c r="CC75" s="47"/>
      <c r="CD75" s="47"/>
      <c r="CE75" s="47"/>
      <c r="CF75" s="47"/>
      <c r="CG75" s="47"/>
      <c r="CH75" s="47"/>
      <c r="CI75" s="47"/>
      <c r="CJ75" s="48"/>
      <c r="CK75" s="47"/>
      <c r="CL75" s="47"/>
      <c r="CM75" s="47"/>
      <c r="CN75" s="47"/>
      <c r="CO75" s="47"/>
      <c r="CP75" s="47"/>
      <c r="CQ75" s="47"/>
      <c r="CR75" s="47"/>
      <c r="CS75" s="47"/>
      <c r="CT75" s="47"/>
      <c r="CU75" s="47"/>
      <c r="CV75" s="48"/>
      <c r="CW75" s="47"/>
      <c r="CX75" s="47"/>
      <c r="CY75" s="47"/>
      <c r="CZ75" s="47"/>
      <c r="DA75" s="47"/>
      <c r="DB75" s="47"/>
      <c r="DC75" s="47"/>
      <c r="DD75" s="47"/>
      <c r="DE75" s="47"/>
      <c r="DF75" s="47"/>
      <c r="DG75" s="47"/>
      <c r="DH75" s="48"/>
      <c r="DI75" s="47"/>
      <c r="DJ75" s="47"/>
      <c r="DK75" s="47"/>
      <c r="DL75" s="47"/>
      <c r="DM75" s="47"/>
      <c r="DN75" s="47"/>
      <c r="DO75" s="47"/>
      <c r="DP75" s="47"/>
      <c r="DQ75" s="47"/>
      <c r="DR75" s="47"/>
      <c r="DS75" s="47"/>
      <c r="DT75" s="47"/>
      <c r="DU75" s="49"/>
      <c r="DV75" s="50"/>
      <c r="DW75" s="50"/>
      <c r="DX75" s="50"/>
      <c r="DY75" s="50"/>
      <c r="DZ75" s="50"/>
      <c r="EA75" s="50"/>
      <c r="EB75" s="50"/>
      <c r="EC75" s="50"/>
      <c r="ED75" s="51"/>
      <c r="EE75" s="51"/>
    </row>
    <row r="76" spans="2:135" hidden="1" outlineLevel="1">
      <c r="B76" s="5" t="s">
        <v>178</v>
      </c>
      <c r="C76" s="110" t="s">
        <v>179</v>
      </c>
      <c r="D76" s="40"/>
      <c r="E76" s="47">
        <f t="shared" ref="E76:K76" si="72">2*SUM(E42:E43,E45)</f>
        <v>0</v>
      </c>
      <c r="F76" s="47">
        <f t="shared" si="72"/>
        <v>55.900000000000006</v>
      </c>
      <c r="G76" s="47">
        <f t="shared" si="72"/>
        <v>28.6</v>
      </c>
      <c r="H76" s="47">
        <f t="shared" si="72"/>
        <v>27.3</v>
      </c>
      <c r="I76" s="47">
        <f t="shared" si="72"/>
        <v>31.200000000000003</v>
      </c>
      <c r="J76" s="47">
        <f t="shared" si="72"/>
        <v>27.3</v>
      </c>
      <c r="K76" s="47">
        <f t="shared" si="72"/>
        <v>27.3</v>
      </c>
      <c r="L76" s="47">
        <f>2*SUM(L42:L43,L45)</f>
        <v>31.200000000000003</v>
      </c>
      <c r="M76" s="47">
        <f t="shared" ref="M76:BX76" si="73">2*SUM(M42:M43,M45)</f>
        <v>27.3</v>
      </c>
      <c r="N76" s="47">
        <f t="shared" si="73"/>
        <v>28.6</v>
      </c>
      <c r="O76" s="47">
        <f t="shared" si="73"/>
        <v>28.6</v>
      </c>
      <c r="P76" s="48">
        <f t="shared" si="73"/>
        <v>29.900000000000002</v>
      </c>
      <c r="Q76" s="47">
        <f t="shared" si="73"/>
        <v>40</v>
      </c>
      <c r="R76" s="47">
        <f t="shared" si="73"/>
        <v>48</v>
      </c>
      <c r="S76" s="47">
        <f t="shared" si="73"/>
        <v>42</v>
      </c>
      <c r="T76" s="47">
        <f t="shared" si="73"/>
        <v>44</v>
      </c>
      <c r="U76" s="47">
        <f t="shared" si="73"/>
        <v>48</v>
      </c>
      <c r="V76" s="47">
        <f t="shared" si="73"/>
        <v>40</v>
      </c>
      <c r="W76" s="47">
        <f t="shared" si="73"/>
        <v>44</v>
      </c>
      <c r="X76" s="47">
        <f t="shared" si="73"/>
        <v>46</v>
      </c>
      <c r="Y76" s="47">
        <f t="shared" si="73"/>
        <v>40</v>
      </c>
      <c r="Z76" s="47">
        <f t="shared" si="73"/>
        <v>44</v>
      </c>
      <c r="AA76" s="47">
        <f t="shared" si="73"/>
        <v>44</v>
      </c>
      <c r="AB76" s="48">
        <f t="shared" si="73"/>
        <v>44</v>
      </c>
      <c r="AC76" s="47">
        <f t="shared" si="73"/>
        <v>42</v>
      </c>
      <c r="AD76" s="47">
        <f t="shared" si="73"/>
        <v>48</v>
      </c>
      <c r="AE76" s="47">
        <f t="shared" si="73"/>
        <v>42</v>
      </c>
      <c r="AF76" s="47">
        <f t="shared" si="73"/>
        <v>46</v>
      </c>
      <c r="AG76" s="47">
        <f t="shared" si="73"/>
        <v>46</v>
      </c>
      <c r="AH76" s="47">
        <f t="shared" si="73"/>
        <v>40</v>
      </c>
      <c r="AI76" s="47">
        <f t="shared" si="73"/>
        <v>46</v>
      </c>
      <c r="AJ76" s="47">
        <f t="shared" si="73"/>
        <v>44</v>
      </c>
      <c r="AK76" s="47">
        <f t="shared" si="73"/>
        <v>40</v>
      </c>
      <c r="AL76" s="47">
        <f t="shared" si="73"/>
        <v>46</v>
      </c>
      <c r="AM76" s="47">
        <f t="shared" si="73"/>
        <v>44</v>
      </c>
      <c r="AN76" s="48">
        <f t="shared" si="73"/>
        <v>44</v>
      </c>
      <c r="AO76" s="47">
        <f t="shared" si="73"/>
        <v>44</v>
      </c>
      <c r="AP76" s="47">
        <f t="shared" si="73"/>
        <v>46</v>
      </c>
      <c r="AQ76" s="47">
        <f t="shared" si="73"/>
        <v>42</v>
      </c>
      <c r="AR76" s="47">
        <f t="shared" si="73"/>
        <v>46</v>
      </c>
      <c r="AS76" s="47">
        <f t="shared" si="73"/>
        <v>44</v>
      </c>
      <c r="AT76" s="47">
        <f t="shared" si="73"/>
        <v>42</v>
      </c>
      <c r="AU76" s="47">
        <f t="shared" si="73"/>
        <v>46</v>
      </c>
      <c r="AV76" s="47">
        <f t="shared" si="73"/>
        <v>44</v>
      </c>
      <c r="AW76" s="47">
        <f t="shared" si="73"/>
        <v>44</v>
      </c>
      <c r="AX76" s="47">
        <f t="shared" si="73"/>
        <v>48</v>
      </c>
      <c r="AY76" s="47">
        <f t="shared" si="73"/>
        <v>40</v>
      </c>
      <c r="AZ76" s="48">
        <f t="shared" si="73"/>
        <v>46</v>
      </c>
      <c r="BA76" s="47">
        <f t="shared" si="73"/>
        <v>44</v>
      </c>
      <c r="BB76" s="47">
        <f t="shared" si="73"/>
        <v>44</v>
      </c>
      <c r="BC76" s="47">
        <f t="shared" si="73"/>
        <v>46</v>
      </c>
      <c r="BD76" s="47">
        <f t="shared" si="73"/>
        <v>44</v>
      </c>
      <c r="BE76" s="47">
        <f t="shared" si="73"/>
        <v>44</v>
      </c>
      <c r="BF76" s="47">
        <f t="shared" si="73"/>
        <v>44</v>
      </c>
      <c r="BG76" s="47">
        <f t="shared" si="73"/>
        <v>42</v>
      </c>
      <c r="BH76" s="47">
        <f t="shared" si="73"/>
        <v>46</v>
      </c>
      <c r="BI76" s="47">
        <f t="shared" si="73"/>
        <v>42</v>
      </c>
      <c r="BJ76" s="47">
        <f t="shared" si="73"/>
        <v>46</v>
      </c>
      <c r="BK76" s="47">
        <f t="shared" si="73"/>
        <v>40</v>
      </c>
      <c r="BL76" s="48">
        <f t="shared" si="73"/>
        <v>48</v>
      </c>
      <c r="BM76" s="47">
        <f t="shared" si="73"/>
        <v>42</v>
      </c>
      <c r="BN76" s="47">
        <f t="shared" si="73"/>
        <v>44</v>
      </c>
      <c r="BO76" s="47">
        <f t="shared" si="73"/>
        <v>46</v>
      </c>
      <c r="BP76" s="47">
        <f t="shared" si="73"/>
        <v>42</v>
      </c>
      <c r="BQ76" s="47">
        <f t="shared" si="73"/>
        <v>46</v>
      </c>
      <c r="BR76" s="47">
        <f t="shared" si="73"/>
        <v>44</v>
      </c>
      <c r="BS76" s="47">
        <f t="shared" si="73"/>
        <v>42</v>
      </c>
      <c r="BT76" s="47">
        <f t="shared" si="73"/>
        <v>48</v>
      </c>
      <c r="BU76" s="47">
        <f t="shared" si="73"/>
        <v>42</v>
      </c>
      <c r="BV76" s="47">
        <f t="shared" si="73"/>
        <v>44</v>
      </c>
      <c r="BW76" s="47">
        <f t="shared" si="73"/>
        <v>42</v>
      </c>
      <c r="BX76" s="48">
        <f t="shared" si="73"/>
        <v>48</v>
      </c>
      <c r="BY76" s="47">
        <f t="shared" ref="BY76:DT76" si="74">2*SUM(BY42:BY43,BY45)</f>
        <v>40</v>
      </c>
      <c r="BZ76" s="47">
        <f t="shared" si="74"/>
        <v>46</v>
      </c>
      <c r="CA76" s="47">
        <f t="shared" si="74"/>
        <v>44</v>
      </c>
      <c r="CB76" s="47">
        <f t="shared" si="74"/>
        <v>42</v>
      </c>
      <c r="CC76" s="47">
        <f t="shared" si="74"/>
        <v>48</v>
      </c>
      <c r="CD76" s="47">
        <f t="shared" si="74"/>
        <v>42</v>
      </c>
      <c r="CE76" s="47">
        <f t="shared" si="74"/>
        <v>42</v>
      </c>
      <c r="CF76" s="47">
        <f t="shared" si="74"/>
        <v>48</v>
      </c>
      <c r="CG76" s="47">
        <f t="shared" si="74"/>
        <v>42</v>
      </c>
      <c r="CH76" s="47">
        <f t="shared" si="74"/>
        <v>44</v>
      </c>
      <c r="CI76" s="47">
        <f t="shared" si="74"/>
        <v>44</v>
      </c>
      <c r="CJ76" s="48">
        <f t="shared" si="74"/>
        <v>46</v>
      </c>
      <c r="CK76" s="47">
        <f t="shared" si="74"/>
        <v>40</v>
      </c>
      <c r="CL76" s="47">
        <f t="shared" si="74"/>
        <v>48</v>
      </c>
      <c r="CM76" s="47">
        <f t="shared" si="74"/>
        <v>42</v>
      </c>
      <c r="CN76" s="47">
        <f t="shared" si="74"/>
        <v>44</v>
      </c>
      <c r="CO76" s="47">
        <f t="shared" si="74"/>
        <v>48</v>
      </c>
      <c r="CP76" s="47">
        <f t="shared" si="74"/>
        <v>40</v>
      </c>
      <c r="CQ76" s="47">
        <f t="shared" si="74"/>
        <v>44</v>
      </c>
      <c r="CR76" s="47">
        <f t="shared" si="74"/>
        <v>46</v>
      </c>
      <c r="CS76" s="47">
        <f t="shared" si="74"/>
        <v>40</v>
      </c>
      <c r="CT76" s="47">
        <f t="shared" si="74"/>
        <v>46</v>
      </c>
      <c r="CU76" s="47">
        <f t="shared" si="74"/>
        <v>44</v>
      </c>
      <c r="CV76" s="48">
        <f t="shared" si="74"/>
        <v>44</v>
      </c>
      <c r="CW76" s="47">
        <f t="shared" si="74"/>
        <v>44</v>
      </c>
      <c r="CX76" s="47">
        <f t="shared" si="74"/>
        <v>46</v>
      </c>
      <c r="CY76" s="47">
        <f t="shared" si="74"/>
        <v>42</v>
      </c>
      <c r="CZ76" s="47">
        <f t="shared" si="74"/>
        <v>46</v>
      </c>
      <c r="DA76" s="47">
        <f t="shared" si="74"/>
        <v>44</v>
      </c>
      <c r="DB76" s="47">
        <f t="shared" si="74"/>
        <v>42</v>
      </c>
      <c r="DC76" s="47">
        <f t="shared" si="74"/>
        <v>46</v>
      </c>
      <c r="DD76" s="47">
        <f t="shared" si="74"/>
        <v>44</v>
      </c>
      <c r="DE76" s="47">
        <f t="shared" si="74"/>
        <v>42</v>
      </c>
      <c r="DF76" s="47">
        <f t="shared" si="74"/>
        <v>48</v>
      </c>
      <c r="DG76" s="47">
        <f t="shared" si="74"/>
        <v>42</v>
      </c>
      <c r="DH76" s="48">
        <f t="shared" si="74"/>
        <v>44</v>
      </c>
      <c r="DI76" s="47">
        <f t="shared" si="74"/>
        <v>44</v>
      </c>
      <c r="DJ76" s="47">
        <f t="shared" si="74"/>
        <v>44</v>
      </c>
      <c r="DK76" s="47">
        <f t="shared" si="74"/>
        <v>44</v>
      </c>
      <c r="DL76" s="47">
        <f t="shared" si="74"/>
        <v>46</v>
      </c>
      <c r="DM76" s="47">
        <f t="shared" si="74"/>
        <v>44</v>
      </c>
      <c r="DN76" s="47">
        <f t="shared" si="74"/>
        <v>44</v>
      </c>
      <c r="DO76" s="47">
        <f t="shared" si="74"/>
        <v>44</v>
      </c>
      <c r="DP76" s="47">
        <f t="shared" si="74"/>
        <v>44</v>
      </c>
      <c r="DQ76" s="47">
        <f t="shared" si="74"/>
        <v>42</v>
      </c>
      <c r="DR76" s="47">
        <f t="shared" si="74"/>
        <v>48</v>
      </c>
      <c r="DS76" s="47">
        <f t="shared" si="74"/>
        <v>40</v>
      </c>
      <c r="DT76" s="47">
        <f t="shared" si="74"/>
        <v>46</v>
      </c>
      <c r="DU76" s="49">
        <f t="shared" ref="DU76:ED77" si="75">SUMIF($E$30:$DT$30,DU$33,$E76:$DT76)</f>
        <v>29.900000000000002</v>
      </c>
      <c r="DV76" s="50">
        <f t="shared" si="75"/>
        <v>44</v>
      </c>
      <c r="DW76" s="50">
        <f t="shared" si="75"/>
        <v>44</v>
      </c>
      <c r="DX76" s="50">
        <f t="shared" si="75"/>
        <v>46</v>
      </c>
      <c r="DY76" s="50">
        <f t="shared" si="75"/>
        <v>48</v>
      </c>
      <c r="DZ76" s="50">
        <f t="shared" si="75"/>
        <v>48</v>
      </c>
      <c r="EA76" s="50">
        <f t="shared" si="75"/>
        <v>46</v>
      </c>
      <c r="EB76" s="50">
        <f t="shared" si="75"/>
        <v>44</v>
      </c>
      <c r="EC76" s="50">
        <f t="shared" si="75"/>
        <v>44</v>
      </c>
      <c r="ED76" s="51">
        <f t="shared" si="75"/>
        <v>46</v>
      </c>
      <c r="EE76" s="51">
        <f>ED76</f>
        <v>46</v>
      </c>
    </row>
    <row r="77" spans="2:135" hidden="1" outlineLevel="1">
      <c r="B77" s="5" t="s">
        <v>180</v>
      </c>
      <c r="C77" t="s">
        <v>181</v>
      </c>
      <c r="D77" s="40"/>
      <c r="E77" s="47">
        <f>IF(SUM($D36:E36)&gt;0,IFERROR((ROUNDUP(E39/E76,0)+1),D77),0)</f>
        <v>0</v>
      </c>
      <c r="F77" s="47">
        <f>IF(SUM($D36:F36)&gt;0,IFERROR((ROUNDUP(F39/F76,0)+1),E77),0)</f>
        <v>0</v>
      </c>
      <c r="G77" s="47">
        <f>IF(SUM($D36:G36)&gt;0,IFERROR((ROUNDUP(G39/G76,0)+1),F77),0)</f>
        <v>0</v>
      </c>
      <c r="H77" s="47">
        <f>IF(SUM($D36:H36)&gt;0,IFERROR((ROUNDUP(H39/H76,0)+1),G77),0)</f>
        <v>1</v>
      </c>
      <c r="I77" s="47">
        <f>IF(SUM($D36:I36)&gt;0,IFERROR((ROUNDUP(I39/I76,0)+1),H77),0)</f>
        <v>1</v>
      </c>
      <c r="J77" s="47">
        <f>IF(SUM($D36:J36)&gt;0,IFERROR((ROUNDUP(J39/J76,0)+1),I77),0)</f>
        <v>1</v>
      </c>
      <c r="K77" s="47">
        <f>IF(SUM($D36:K36)&gt;0,IFERROR((ROUNDUP(K39/K76,0)+1),J77),0)</f>
        <v>1</v>
      </c>
      <c r="L77" s="47">
        <f>IF(SUM($D36:L36)&gt;0,IFERROR((ROUNDUP(L39/L76,0)+1),K77),0)</f>
        <v>2</v>
      </c>
      <c r="M77" s="47">
        <f>IF(SUM($D36:M36)&gt;0,IFERROR((ROUNDUP(M39/M76,0)+1),L77),0)</f>
        <v>2</v>
      </c>
      <c r="N77" s="47">
        <f>IF(SUM($D36:N36)&gt;0,IFERROR((ROUNDUP(N39/N76,0)+1),M77),0)</f>
        <v>2</v>
      </c>
      <c r="O77" s="47">
        <f>IF(SUM($D36:O36)&gt;0,IFERROR((ROUNDUP(O39/O76,0)+1),N77),0)</f>
        <v>2</v>
      </c>
      <c r="P77" s="48">
        <f>IF(SUM($D36:P36)&gt;0,IFERROR((ROUNDUP(P39/P76,0)+1),O77),0)</f>
        <v>2</v>
      </c>
      <c r="Q77" s="47">
        <f>IF(SUM($D36:Q36)&gt;0,IFERROR((ROUNDUP(Q39/Q76,0)+1),P77),0)</f>
        <v>2</v>
      </c>
      <c r="R77" s="47">
        <f>IF(SUM($D36:R36)&gt;0,IFERROR((ROUNDUP(R39/R76,0)+1),Q77),0)</f>
        <v>2</v>
      </c>
      <c r="S77" s="47">
        <f>IF(SUM($D36:S36)&gt;0,IFERROR((ROUNDUP(S39/S76,0)+1),R77),0)</f>
        <v>2</v>
      </c>
      <c r="T77" s="47">
        <f>IF(SUM($D36:T36)&gt;0,IFERROR((ROUNDUP(T39/T76,0)+1),S77),0)</f>
        <v>2</v>
      </c>
      <c r="U77" s="47">
        <f>IF(SUM($D36:U36)&gt;0,IFERROR((ROUNDUP(U39/U76,0)+1),T77),0)</f>
        <v>2</v>
      </c>
      <c r="V77" s="47">
        <f>IF(SUM($D36:V36)&gt;0,IFERROR((ROUNDUP(V39/V76,0)+1),U77),0)</f>
        <v>2</v>
      </c>
      <c r="W77" s="47">
        <f>IF(SUM($D36:W36)&gt;0,IFERROR((ROUNDUP(W39/W76,0)+1),V77),0)</f>
        <v>2</v>
      </c>
      <c r="X77" s="47">
        <f>IF(SUM($D36:X36)&gt;0,IFERROR((ROUNDUP(X39/X76,0)+1),W77),0)</f>
        <v>2</v>
      </c>
      <c r="Y77" s="47">
        <f>IF(SUM($D36:Y36)&gt;0,IFERROR((ROUNDUP(Y39/Y76,0)+1),X77),0)</f>
        <v>2</v>
      </c>
      <c r="Z77" s="47">
        <f>IF(SUM($D36:Z36)&gt;0,IFERROR((ROUNDUP(Z39/Z76,0)+1),Y77),0)</f>
        <v>2</v>
      </c>
      <c r="AA77" s="47">
        <f>IF(SUM($D36:AA36)&gt;0,IFERROR((ROUNDUP(AA39/AA76,0)+1),Z77),0)</f>
        <v>2</v>
      </c>
      <c r="AB77" s="48">
        <f>IF(SUM($D36:AB36)&gt;0,IFERROR((ROUNDUP(AB39/AB76,0)+1),AA77),0)</f>
        <v>2</v>
      </c>
      <c r="AC77" s="47">
        <f>IF(SUM($D36:AC36)&gt;0,IFERROR((ROUNDUP(AC39/AC76,0)+1),AB77),0)</f>
        <v>2</v>
      </c>
      <c r="AD77" s="47">
        <f>IF(SUM($D36:AD36)&gt;0,IFERROR((ROUNDUP(AD39/AD76,0)+1),AC77),0)</f>
        <v>2</v>
      </c>
      <c r="AE77" s="47">
        <f>IF(SUM($D36:AE36)&gt;0,IFERROR((ROUNDUP(AE39/AE76,0)+1),AD77),0)</f>
        <v>2</v>
      </c>
      <c r="AF77" s="47">
        <f>IF(SUM($D36:AF36)&gt;0,IFERROR((ROUNDUP(AF39/AF76,0)+1),AE77),0)</f>
        <v>2</v>
      </c>
      <c r="AG77" s="47">
        <f>IF(SUM($D36:AG36)&gt;0,IFERROR((ROUNDUP(AG39/AG76,0)+1),AF77),0)</f>
        <v>2</v>
      </c>
      <c r="AH77" s="47">
        <f>IF(SUM($D36:AH36)&gt;0,IFERROR((ROUNDUP(AH39/AH76,0)+1),AG77),0)</f>
        <v>2</v>
      </c>
      <c r="AI77" s="47">
        <f>IF(SUM($D36:AI36)&gt;0,IFERROR((ROUNDUP(AI39/AI76,0)+1),AH77),0)</f>
        <v>2</v>
      </c>
      <c r="AJ77" s="47">
        <f>IF(SUM($D36:AJ36)&gt;0,IFERROR((ROUNDUP(AJ39/AJ76,0)+1),AI77),0)</f>
        <v>2</v>
      </c>
      <c r="AK77" s="47">
        <f>IF(SUM($D36:AK36)&gt;0,IFERROR((ROUNDUP(AK39/AK76,0)+1),AJ77),0)</f>
        <v>2</v>
      </c>
      <c r="AL77" s="47">
        <f>IF(SUM($D36:AL36)&gt;0,IFERROR((ROUNDUP(AL39/AL76,0)+1),AK77),0)</f>
        <v>2</v>
      </c>
      <c r="AM77" s="47">
        <f>IF(SUM($D36:AM36)&gt;0,IFERROR((ROUNDUP(AM39/AM76,0)+1),AL77),0)</f>
        <v>2</v>
      </c>
      <c r="AN77" s="48">
        <f>IF(SUM($D36:AN36)&gt;0,IFERROR((ROUNDUP(AN39/AN76,0)+1),AM77),0)</f>
        <v>2</v>
      </c>
      <c r="AO77" s="47">
        <f>IF(SUM($D36:AO36)&gt;0,IFERROR((ROUNDUP(AO39/AO76,0)+1),AN77),0)</f>
        <v>1</v>
      </c>
      <c r="AP77" s="47">
        <f>IF(SUM($D36:AP36)&gt;0,IFERROR((ROUNDUP(AP39/AP76,0)+1),AO77),0)</f>
        <v>1</v>
      </c>
      <c r="AQ77" s="47">
        <f>IF(SUM($D36:AQ36)&gt;0,IFERROR((ROUNDUP(AQ39/AQ76,0)+1),AP77),0)</f>
        <v>1</v>
      </c>
      <c r="AR77" s="47">
        <f>IF(SUM($D36:AR36)&gt;0,IFERROR((ROUNDUP(AR39/AR76,0)+1),AQ77),0)</f>
        <v>1</v>
      </c>
      <c r="AS77" s="47">
        <f>IF(SUM($D36:AS36)&gt;0,IFERROR((ROUNDUP(AS39/AS76,0)+1),AR77),0)</f>
        <v>1</v>
      </c>
      <c r="AT77" s="47">
        <f>IF(SUM($D36:AT36)&gt;0,IFERROR((ROUNDUP(AT39/AT76,0)+1),AS77),0)</f>
        <v>1</v>
      </c>
      <c r="AU77" s="47">
        <f>IF(SUM($D36:AU36)&gt;0,IFERROR((ROUNDUP(AU39/AU76,0)+1),AT77),0)</f>
        <v>1</v>
      </c>
      <c r="AV77" s="47">
        <f>IF(SUM($D36:AV36)&gt;0,IFERROR((ROUNDUP(AV39/AV76,0)+1),AU77),0)</f>
        <v>1</v>
      </c>
      <c r="AW77" s="47">
        <f>IF(SUM($D36:AW36)&gt;0,IFERROR((ROUNDUP(AW39/AW76,0)+1),AV77),0)</f>
        <v>1</v>
      </c>
      <c r="AX77" s="47">
        <f>IF(SUM($D36:AX36)&gt;0,IFERROR((ROUNDUP(AX39/AX76,0)+1),AW77),0)</f>
        <v>1</v>
      </c>
      <c r="AY77" s="47">
        <f>IF(SUM($D36:AY36)&gt;0,IFERROR((ROUNDUP(AY39/AY76,0)+1),AX77),0)</f>
        <v>1</v>
      </c>
      <c r="AZ77" s="48">
        <f>IF(SUM($D36:AZ36)&gt;0,IFERROR((ROUNDUP(AZ39/AZ76,0)+1),AY77),0)</f>
        <v>1</v>
      </c>
      <c r="BA77" s="47">
        <f>IF(SUM($D36:BA36)&gt;0,IFERROR((ROUNDUP(BA39/BA76,0)+1),AZ77),0)</f>
        <v>1</v>
      </c>
      <c r="BB77" s="47">
        <f>IF(SUM($D36:BB36)&gt;0,IFERROR((ROUNDUP(BB39/BB76,0)+1),BA77),0)</f>
        <v>1</v>
      </c>
      <c r="BC77" s="47">
        <f>IF(SUM($D36:BC36)&gt;0,IFERROR((ROUNDUP(BC39/BC76,0)+1),BB77),0)</f>
        <v>1</v>
      </c>
      <c r="BD77" s="47">
        <f>IF(SUM($D36:BD36)&gt;0,IFERROR((ROUNDUP(BD39/BD76,0)+1),BC77),0)</f>
        <v>1</v>
      </c>
      <c r="BE77" s="47">
        <f>IF(SUM($D36:BE36)&gt;0,IFERROR((ROUNDUP(BE39/BE76,0)+1),BD77),0)</f>
        <v>1</v>
      </c>
      <c r="BF77" s="47">
        <f>IF(SUM($D36:BF36)&gt;0,IFERROR((ROUNDUP(BF39/BF76,0)+1),BE77),0)</f>
        <v>1</v>
      </c>
      <c r="BG77" s="47">
        <f>IF(SUM($D36:BG36)&gt;0,IFERROR((ROUNDUP(BG39/BG76,0)+1),BF77),0)</f>
        <v>1</v>
      </c>
      <c r="BH77" s="47">
        <f>IF(SUM($D36:BH36)&gt;0,IFERROR((ROUNDUP(BH39/BH76,0)+1),BG77),0)</f>
        <v>1</v>
      </c>
      <c r="BI77" s="47">
        <f>IF(SUM($D36:BI36)&gt;0,IFERROR((ROUNDUP(BI39/BI76,0)+1),BH77),0)</f>
        <v>1</v>
      </c>
      <c r="BJ77" s="47">
        <f>IF(SUM($D36:BJ36)&gt;0,IFERROR((ROUNDUP(BJ39/BJ76,0)+1),BI77),0)</f>
        <v>1</v>
      </c>
      <c r="BK77" s="47">
        <f>IF(SUM($D36:BK36)&gt;0,IFERROR((ROUNDUP(BK39/BK76,0)+1),BJ77),0)</f>
        <v>1</v>
      </c>
      <c r="BL77" s="48">
        <f>IF(SUM($D36:BL36)&gt;0,IFERROR((ROUNDUP(BL39/BL76,0)+1),BK77),0)</f>
        <v>1</v>
      </c>
      <c r="BM77" s="47">
        <f>IF(SUM($D36:BM36)&gt;0,IFERROR((ROUNDUP(BM39/BM76,0)+1),BL77),0)</f>
        <v>1</v>
      </c>
      <c r="BN77" s="47">
        <f>IF(SUM($D36:BN36)&gt;0,IFERROR((ROUNDUP(BN39/BN76,0)+1),BM77),0)</f>
        <v>1</v>
      </c>
      <c r="BO77" s="47">
        <f>IF(SUM($D36:BO36)&gt;0,IFERROR((ROUNDUP(BO39/BO76,0)+1),BN77),0)</f>
        <v>1</v>
      </c>
      <c r="BP77" s="47">
        <f>IF(SUM($D36:BP36)&gt;0,IFERROR((ROUNDUP(BP39/BP76,0)+1),BO77),0)</f>
        <v>1</v>
      </c>
      <c r="BQ77" s="47">
        <f>IF(SUM($D36:BQ36)&gt;0,IFERROR((ROUNDUP(BQ39/BQ76,0)+1),BP77),0)</f>
        <v>1</v>
      </c>
      <c r="BR77" s="47">
        <f>IF(SUM($D36:BR36)&gt;0,IFERROR((ROUNDUP(BR39/BR76,0)+1),BQ77),0)</f>
        <v>1</v>
      </c>
      <c r="BS77" s="47">
        <f>IF(SUM($D36:BS36)&gt;0,IFERROR((ROUNDUP(BS39/BS76,0)+1),BR77),0)</f>
        <v>1</v>
      </c>
      <c r="BT77" s="47">
        <f>IF(SUM($D36:BT36)&gt;0,IFERROR((ROUNDUP(BT39/BT76,0)+1),BS77),0)</f>
        <v>1</v>
      </c>
      <c r="BU77" s="47">
        <f>IF(SUM($D36:BU36)&gt;0,IFERROR((ROUNDUP(BU39/BU76,0)+1),BT77),0)</f>
        <v>1</v>
      </c>
      <c r="BV77" s="47">
        <f>IF(SUM($D36:BV36)&gt;0,IFERROR((ROUNDUP(BV39/BV76,0)+1),BU77),0)</f>
        <v>1</v>
      </c>
      <c r="BW77" s="47">
        <f>IF(SUM($D36:BW36)&gt;0,IFERROR((ROUNDUP(BW39/BW76,0)+1),BV77),0)</f>
        <v>1</v>
      </c>
      <c r="BX77" s="48">
        <f>IF(SUM($D36:BX36)&gt;0,IFERROR((ROUNDUP(BX39/BX76,0)+1),BW77),0)</f>
        <v>1</v>
      </c>
      <c r="BY77" s="47">
        <f>IF(SUM($D36:BY36)&gt;0,IFERROR((ROUNDUP(BY39/BY76,0)+1),BX77),0)</f>
        <v>1</v>
      </c>
      <c r="BZ77" s="47">
        <f>IF(SUM($D36:BZ36)&gt;0,IFERROR((ROUNDUP(BZ39/BZ76,0)+1),BY77),0)</f>
        <v>1</v>
      </c>
      <c r="CA77" s="47">
        <f>IF(SUM($D36:CA36)&gt;0,IFERROR((ROUNDUP(CA39/CA76,0)+1),BZ77),0)</f>
        <v>1</v>
      </c>
      <c r="CB77" s="47">
        <f>IF(SUM($D36:CB36)&gt;0,IFERROR((ROUNDUP(CB39/CB76,0)+1),CA77),0)</f>
        <v>1</v>
      </c>
      <c r="CC77" s="47">
        <f>IF(SUM($D36:CC36)&gt;0,IFERROR((ROUNDUP(CC39/CC76,0)+1),CB77),0)</f>
        <v>1</v>
      </c>
      <c r="CD77" s="47">
        <f>IF(SUM($D36:CD36)&gt;0,IFERROR((ROUNDUP(CD39/CD76,0)+1),CC77),0)</f>
        <v>1</v>
      </c>
      <c r="CE77" s="47">
        <f>IF(SUM($D36:CE36)&gt;0,IFERROR((ROUNDUP(CE39/CE76,0)+1),CD77),0)</f>
        <v>1</v>
      </c>
      <c r="CF77" s="47">
        <f>IF(SUM($D36:CF36)&gt;0,IFERROR((ROUNDUP(CF39/CF76,0)+1),CE77),0)</f>
        <v>1</v>
      </c>
      <c r="CG77" s="47">
        <f>IF(SUM($D36:CG36)&gt;0,IFERROR((ROUNDUP(CG39/CG76,0)+1),CF77),0)</f>
        <v>1</v>
      </c>
      <c r="CH77" s="47">
        <f>IF(SUM($D36:CH36)&gt;0,IFERROR((ROUNDUP(CH39/CH76,0)+1),CG77),0)</f>
        <v>1</v>
      </c>
      <c r="CI77" s="47">
        <f>IF(SUM($D36:CI36)&gt;0,IFERROR((ROUNDUP(CI39/CI76,0)+1),CH77),0)</f>
        <v>1</v>
      </c>
      <c r="CJ77" s="48">
        <f>IF(SUM($D36:CJ36)&gt;0,IFERROR((ROUNDUP(CJ39/CJ76,0)+1),CI77),0)</f>
        <v>1</v>
      </c>
      <c r="CK77" s="47">
        <f>IF(SUM($D36:CK36)&gt;0,IFERROR((ROUNDUP(CK39/CK76,0)+1),CJ77),0)</f>
        <v>1</v>
      </c>
      <c r="CL77" s="47">
        <f>IF(SUM($D36:CL36)&gt;0,IFERROR((ROUNDUP(CL39/CL76,0)+1),CK77),0)</f>
        <v>1</v>
      </c>
      <c r="CM77" s="47">
        <f>IF(SUM($D36:CM36)&gt;0,IFERROR((ROUNDUP(CM39/CM76,0)+1),CL77),0)</f>
        <v>1</v>
      </c>
      <c r="CN77" s="47">
        <f>IF(SUM($D36:CN36)&gt;0,IFERROR((ROUNDUP(CN39/CN76,0)+1),CM77),0)</f>
        <v>1</v>
      </c>
      <c r="CO77" s="47">
        <f>IF(SUM($D36:CO36)&gt;0,IFERROR((ROUNDUP(CO39/CO76,0)+1),CN77),0)</f>
        <v>1</v>
      </c>
      <c r="CP77" s="47">
        <f>IF(SUM($D36:CP36)&gt;0,IFERROR((ROUNDUP(CP39/CP76,0)+1),CO77),0)</f>
        <v>1</v>
      </c>
      <c r="CQ77" s="47">
        <f>IF(SUM($D36:CQ36)&gt;0,IFERROR((ROUNDUP(CQ39/CQ76,0)+1),CP77),0)</f>
        <v>1</v>
      </c>
      <c r="CR77" s="47">
        <f>IF(SUM($D36:CR36)&gt;0,IFERROR((ROUNDUP(CR39/CR76,0)+1),CQ77),0)</f>
        <v>1</v>
      </c>
      <c r="CS77" s="47">
        <f>IF(SUM($D36:CS36)&gt;0,IFERROR((ROUNDUP(CS39/CS76,0)+1),CR77),0)</f>
        <v>1</v>
      </c>
      <c r="CT77" s="47">
        <f>IF(SUM($D36:CT36)&gt;0,IFERROR((ROUNDUP(CT39/CT76,0)+1),CS77),0)</f>
        <v>1</v>
      </c>
      <c r="CU77" s="47">
        <f>IF(SUM($D36:CU36)&gt;0,IFERROR((ROUNDUP(CU39/CU76,0)+1),CT77),0)</f>
        <v>1</v>
      </c>
      <c r="CV77" s="48">
        <f>IF(SUM($D36:CV36)&gt;0,IFERROR((ROUNDUP(CV39/CV76,0)+1),CU77),0)</f>
        <v>1</v>
      </c>
      <c r="CW77" s="47">
        <f>IF(SUM($D36:CW36)&gt;0,IFERROR((ROUNDUP(CW39/CW76,0)+1),CV77),0)</f>
        <v>1</v>
      </c>
      <c r="CX77" s="47">
        <f>IF(SUM($D36:CX36)&gt;0,IFERROR((ROUNDUP(CX39/CX76,0)+1),CW77),0)</f>
        <v>1</v>
      </c>
      <c r="CY77" s="47">
        <f>IF(SUM($D36:CY36)&gt;0,IFERROR((ROUNDUP(CY39/CY76,0)+1),CX77),0)</f>
        <v>1</v>
      </c>
      <c r="CZ77" s="47">
        <f>IF(SUM($D36:CZ36)&gt;0,IFERROR((ROUNDUP(CZ39/CZ76,0)+1),CY77),0)</f>
        <v>1</v>
      </c>
      <c r="DA77" s="47">
        <f>IF(SUM($D36:DA36)&gt;0,IFERROR((ROUNDUP(DA39/DA76,0)+1),CZ77),0)</f>
        <v>1</v>
      </c>
      <c r="DB77" s="47">
        <f>IF(SUM($D36:DB36)&gt;0,IFERROR((ROUNDUP(DB39/DB76,0)+1),DA77),0)</f>
        <v>1</v>
      </c>
      <c r="DC77" s="47">
        <f>IF(SUM($D36:DC36)&gt;0,IFERROR((ROUNDUP(DC39/DC76,0)+1),DB77),0)</f>
        <v>1</v>
      </c>
      <c r="DD77" s="47">
        <f>IF(SUM($D36:DD36)&gt;0,IFERROR((ROUNDUP(DD39/DD76,0)+1),DC77),0)</f>
        <v>1</v>
      </c>
      <c r="DE77" s="47">
        <f>IF(SUM($D36:DE36)&gt;0,IFERROR((ROUNDUP(DE39/DE76,0)+1),DD77),0)</f>
        <v>1</v>
      </c>
      <c r="DF77" s="47">
        <f>IF(SUM($D36:DF36)&gt;0,IFERROR((ROUNDUP(DF39/DF76,0)+1),DE77),0)</f>
        <v>1</v>
      </c>
      <c r="DG77" s="47">
        <f>IF(SUM($D36:DG36)&gt;0,IFERROR((ROUNDUP(DG39/DG76,0)+1),DF77),0)</f>
        <v>1</v>
      </c>
      <c r="DH77" s="48">
        <f>IF(SUM($D36:DH36)&gt;0,IFERROR((ROUNDUP(DH39/DH76,0)+1),DG77),0)</f>
        <v>1</v>
      </c>
      <c r="DI77" s="47">
        <f>IF(SUM($D36:DI36)&gt;0,IFERROR((ROUNDUP(DI39/DI76,0)+1),DH77),0)</f>
        <v>1</v>
      </c>
      <c r="DJ77" s="47">
        <f>IF(SUM($D36:DJ36)&gt;0,IFERROR((ROUNDUP(DJ39/DJ76,0)+1),DI77),0)</f>
        <v>1</v>
      </c>
      <c r="DK77" s="47">
        <f>IF(SUM($D36:DK36)&gt;0,IFERROR((ROUNDUP(DK39/DK76,0)+1),DJ77),0)</f>
        <v>1</v>
      </c>
      <c r="DL77" s="47">
        <f>IF(SUM($D36:DL36)&gt;0,IFERROR((ROUNDUP(DL39/DL76,0)+1),DK77),0)</f>
        <v>1</v>
      </c>
      <c r="DM77" s="47">
        <f>IF(SUM($D36:DM36)&gt;0,IFERROR((ROUNDUP(DM39/DM76,0)+1),DL77),0)</f>
        <v>1</v>
      </c>
      <c r="DN77" s="47">
        <f>IF(SUM($D36:DN36)&gt;0,IFERROR((ROUNDUP(DN39/DN76,0)+1),DM77),0)</f>
        <v>1</v>
      </c>
      <c r="DO77" s="47">
        <f>IF(SUM($D36:DO36)&gt;0,IFERROR((ROUNDUP(DO39/DO76,0)+1),DN77),0)</f>
        <v>1</v>
      </c>
      <c r="DP77" s="47">
        <f>IF(SUM($D36:DP36)&gt;0,IFERROR((ROUNDUP(DP39/DP76,0)+1),DO77),0)</f>
        <v>1</v>
      </c>
      <c r="DQ77" s="47">
        <f>IF(SUM($D36:DQ36)&gt;0,IFERROR((ROUNDUP(DQ39/DQ76,0)+1),DP77),0)</f>
        <v>1</v>
      </c>
      <c r="DR77" s="47">
        <f>IF(SUM($D36:DR36)&gt;0,IFERROR((ROUNDUP(DR39/DR76,0)+1),DQ77),0)</f>
        <v>1</v>
      </c>
      <c r="DS77" s="47">
        <f>IF(SUM($D36:DS36)&gt;0,IFERROR((ROUNDUP(DS39/DS76,0)+1),DR77),0)</f>
        <v>1</v>
      </c>
      <c r="DT77" s="47">
        <f>IF(SUM($D36:DT36)&gt;0,IFERROR((ROUNDUP(DT39/DT76,0)+1),DS77),0)</f>
        <v>1</v>
      </c>
      <c r="DU77" s="49">
        <f t="shared" si="75"/>
        <v>2</v>
      </c>
      <c r="DV77" s="50">
        <f t="shared" si="75"/>
        <v>2</v>
      </c>
      <c r="DW77" s="50">
        <f t="shared" si="75"/>
        <v>2</v>
      </c>
      <c r="DX77" s="50">
        <f t="shared" si="75"/>
        <v>1</v>
      </c>
      <c r="DY77" s="50">
        <f t="shared" si="75"/>
        <v>1</v>
      </c>
      <c r="DZ77" s="50">
        <f t="shared" si="75"/>
        <v>1</v>
      </c>
      <c r="EA77" s="50">
        <f t="shared" si="75"/>
        <v>1</v>
      </c>
      <c r="EB77" s="50">
        <f t="shared" si="75"/>
        <v>1</v>
      </c>
      <c r="EC77" s="50">
        <f t="shared" si="75"/>
        <v>1</v>
      </c>
      <c r="ED77" s="51">
        <f t="shared" si="75"/>
        <v>1</v>
      </c>
      <c r="EE77" s="51">
        <f>ED77</f>
        <v>1</v>
      </c>
    </row>
    <row r="78" spans="2:135" hidden="1" outlineLevel="1">
      <c r="B78" s="111" t="s">
        <v>182</v>
      </c>
      <c r="C78" s="112"/>
      <c r="D78" s="113"/>
      <c r="E78" s="114">
        <f>IF(E77&gt;MAX($D77:D77),E77-MAX($D77:D77),0)</f>
        <v>0</v>
      </c>
      <c r="F78" s="114">
        <f>IF(F77&gt;MAX($D77:E77),F77-MAX($D77:E77),0)</f>
        <v>0</v>
      </c>
      <c r="G78" s="114">
        <f>IF(G77&gt;MAX($D77:F77),G77-MAX($D77:F77),0)</f>
        <v>0</v>
      </c>
      <c r="H78" s="114">
        <f>IF(H77&gt;MAX($D77:G77),H77-MAX($D77:G77),0)</f>
        <v>1</v>
      </c>
      <c r="I78" s="114">
        <f>IF(I77&gt;MAX($D77:H77),I77-MAX($D77:H77),0)</f>
        <v>0</v>
      </c>
      <c r="J78" s="114">
        <f>IF(J77&gt;MAX($D77:I77),J77-MAX($D77:I77),0)</f>
        <v>0</v>
      </c>
      <c r="K78" s="114">
        <f>IF(K77&gt;MAX($D77:J77),K77-MAX($D77:J77),0)</f>
        <v>0</v>
      </c>
      <c r="L78" s="114">
        <f>IF(L77&gt;MAX($D77:K77),L77-MAX($D77:K77),0)</f>
        <v>1</v>
      </c>
      <c r="M78" s="114">
        <f>IF(M77&gt;MAX($D77:L77),M77-MAX($D77:L77),0)</f>
        <v>0</v>
      </c>
      <c r="N78" s="114">
        <f>IF(N77&gt;MAX($D77:M77),N77-MAX($D77:M77),0)</f>
        <v>0</v>
      </c>
      <c r="O78" s="114">
        <f>IF(O77&gt;MAX($D77:N77),O77-MAX($D77:N77),0)</f>
        <v>0</v>
      </c>
      <c r="P78" s="115">
        <f>IF(P77&gt;MAX($D77:O77),P77-MAX($D77:O77),0)</f>
        <v>0</v>
      </c>
      <c r="Q78" s="114">
        <f>IF(Q77&gt;MAX($D77:P77),Q77-MAX($D77:P77),0)</f>
        <v>0</v>
      </c>
      <c r="R78" s="114">
        <f>IF(R77&gt;MAX($D77:Q77),R77-MAX($D77:Q77),0)</f>
        <v>0</v>
      </c>
      <c r="S78" s="114">
        <f>IF(S77&gt;MAX($D77:R77),S77-MAX($D77:R77),0)</f>
        <v>0</v>
      </c>
      <c r="T78" s="114">
        <f>IF(T77&gt;MAX($D77:S77),T77-MAX($D77:S77),0)</f>
        <v>0</v>
      </c>
      <c r="U78" s="114">
        <f>IF(U77&gt;MAX($D77:T77),U77-MAX($D77:T77),0)</f>
        <v>0</v>
      </c>
      <c r="V78" s="114">
        <f>IF(V77&gt;MAX($D77:U77),V77-MAX($D77:U77),0)</f>
        <v>0</v>
      </c>
      <c r="W78" s="114">
        <f>IF(W77&gt;MAX($D77:V77),W77-MAX($D77:V77),0)</f>
        <v>0</v>
      </c>
      <c r="X78" s="114">
        <f>IF(X77&gt;MAX($D77:W77),X77-MAX($D77:W77),0)</f>
        <v>0</v>
      </c>
      <c r="Y78" s="114">
        <f>IF(Y77&gt;MAX($D77:X77),Y77-MAX($D77:X77),0)</f>
        <v>0</v>
      </c>
      <c r="Z78" s="114">
        <f>IF(Z77&gt;MAX($D77:Y77),Z77-MAX($D77:Y77),0)</f>
        <v>0</v>
      </c>
      <c r="AA78" s="114">
        <f>IF(AA77&gt;MAX($D77:Z77),AA77-MAX($D77:Z77),0)</f>
        <v>0</v>
      </c>
      <c r="AB78" s="115">
        <f>IF(AB77&gt;MAX($D77:AA77),AB77-MAX($D77:AA77),0)</f>
        <v>0</v>
      </c>
      <c r="AC78" s="114">
        <f>IF(AC77&gt;MAX($D77:AB77),AC77-MAX($D77:AB77),0)</f>
        <v>0</v>
      </c>
      <c r="AD78" s="114">
        <f>IF(AD77&gt;MAX($D77:AC77),AD77-MAX($D77:AC77),0)</f>
        <v>0</v>
      </c>
      <c r="AE78" s="114">
        <f>IF(AE77&gt;MAX($D77:AD77),AE77-MAX($D77:AD77),0)</f>
        <v>0</v>
      </c>
      <c r="AF78" s="114">
        <f>IF(AF77&gt;MAX($D77:AE77),AF77-MAX($D77:AE77),0)</f>
        <v>0</v>
      </c>
      <c r="AG78" s="114">
        <f>IF(AG77&gt;MAX($D77:AF77),AG77-MAX($D77:AF77),0)</f>
        <v>0</v>
      </c>
      <c r="AH78" s="114">
        <f>IF(AH77&gt;MAX($D77:AG77),AH77-MAX($D77:AG77),0)</f>
        <v>0</v>
      </c>
      <c r="AI78" s="114">
        <f>IF(AI77&gt;MAX($D77:AH77),AI77-MAX($D77:AH77),0)</f>
        <v>0</v>
      </c>
      <c r="AJ78" s="114">
        <f>IF(AJ77&gt;MAX($D77:AI77),AJ77-MAX($D77:AI77),0)</f>
        <v>0</v>
      </c>
      <c r="AK78" s="114">
        <f>IF(AK77&gt;MAX($D77:AJ77),AK77-MAX($D77:AJ77),0)</f>
        <v>0</v>
      </c>
      <c r="AL78" s="114">
        <f>IF(AL77&gt;MAX($D77:AK77),AL77-MAX($D77:AK77),0)</f>
        <v>0</v>
      </c>
      <c r="AM78" s="114">
        <f>IF(AM77&gt;MAX($D77:AL77),AM77-MAX($D77:AL77),0)</f>
        <v>0</v>
      </c>
      <c r="AN78" s="115">
        <f>IF(AN77&gt;MAX($D77:AM77),AN77-MAX($D77:AM77),0)</f>
        <v>0</v>
      </c>
      <c r="AO78" s="114">
        <f>IF(AO77&gt;MAX($D77:AN77),AO77-MAX($D77:AN77),0)</f>
        <v>0</v>
      </c>
      <c r="AP78" s="114">
        <f>IF(AP77&gt;MAX($D77:AO77),AP77-MAX($D77:AO77),0)</f>
        <v>0</v>
      </c>
      <c r="AQ78" s="114">
        <f>IF(AQ77&gt;MAX($D77:AP77),AQ77-MAX($D77:AP77),0)</f>
        <v>0</v>
      </c>
      <c r="AR78" s="114">
        <f>IF(AR77&gt;MAX($D77:AQ77),AR77-MAX($D77:AQ77),0)</f>
        <v>0</v>
      </c>
      <c r="AS78" s="114">
        <f>IF(AS77&gt;MAX($D77:AR77),AS77-MAX($D77:AR77),0)</f>
        <v>0</v>
      </c>
      <c r="AT78" s="114">
        <f>IF(AT77&gt;MAX($D77:AS77),AT77-MAX($D77:AS77),0)</f>
        <v>0</v>
      </c>
      <c r="AU78" s="114">
        <f>IF(AU77&gt;MAX($D77:AT77),AU77-MAX($D77:AT77),0)</f>
        <v>0</v>
      </c>
      <c r="AV78" s="114">
        <f>IF(AV77&gt;MAX($D77:AU77),AV77-MAX($D77:AU77),0)</f>
        <v>0</v>
      </c>
      <c r="AW78" s="114">
        <f>IF(AW77&gt;MAX($D77:AV77),AW77-MAX($D77:AV77),0)</f>
        <v>0</v>
      </c>
      <c r="AX78" s="114">
        <f>IF(AX77&gt;MAX($D77:AW77),AX77-MAX($D77:AW77),0)</f>
        <v>0</v>
      </c>
      <c r="AY78" s="114">
        <f>IF(AY77&gt;MAX($D77:AX77),AY77-MAX($D77:AX77),0)</f>
        <v>0</v>
      </c>
      <c r="AZ78" s="115">
        <f>IF(AZ77&gt;MAX($D77:AY77),AZ77-MAX($D77:AY77),0)</f>
        <v>0</v>
      </c>
      <c r="BA78" s="114">
        <f>IF(BA77&gt;MAX($D77:AZ77),BA77-MAX($D77:AZ77),0)</f>
        <v>0</v>
      </c>
      <c r="BB78" s="114">
        <f>IF(BB77&gt;MAX($D77:BA77),BB77-MAX($D77:BA77),0)</f>
        <v>0</v>
      </c>
      <c r="BC78" s="114">
        <f>IF(BC77&gt;MAX($D77:BB77),BC77-MAX($D77:BB77),0)</f>
        <v>0</v>
      </c>
      <c r="BD78" s="114">
        <f>IF(BD77&gt;MAX($D77:BC77),BD77-MAX($D77:BC77),0)</f>
        <v>0</v>
      </c>
      <c r="BE78" s="114">
        <f>IF(BE77&gt;MAX($D77:BD77),BE77-MAX($D77:BD77),0)</f>
        <v>0</v>
      </c>
      <c r="BF78" s="114">
        <f>IF(BF77&gt;MAX($D77:BE77),BF77-MAX($D77:BE77),0)</f>
        <v>0</v>
      </c>
      <c r="BG78" s="114">
        <f>IF(BG77&gt;MAX($D77:BF77),BG77-MAX($D77:BF77),0)</f>
        <v>0</v>
      </c>
      <c r="BH78" s="114">
        <f>IF(BH77&gt;MAX($D77:BG77),BH77-MAX($D77:BG77),0)</f>
        <v>0</v>
      </c>
      <c r="BI78" s="114">
        <f>IF(BI77&gt;MAX($D77:BH77),BI77-MAX($D77:BH77),0)</f>
        <v>0</v>
      </c>
      <c r="BJ78" s="114">
        <f>IF(BJ77&gt;MAX($D77:BI77),BJ77-MAX($D77:BI77),0)</f>
        <v>0</v>
      </c>
      <c r="BK78" s="114">
        <f>IF(BK77&gt;MAX($D77:BJ77),BK77-MAX($D77:BJ77),0)</f>
        <v>0</v>
      </c>
      <c r="BL78" s="115">
        <f>IF(BL77&gt;MAX($D77:BK77),BL77-MAX($D77:BK77),0)</f>
        <v>0</v>
      </c>
      <c r="BM78" s="114">
        <f>IF(BM77&gt;MAX($D77:BL77),BM77-MAX($D77:BL77),0)</f>
        <v>0</v>
      </c>
      <c r="BN78" s="114">
        <f>IF(BN77&gt;MAX($D77:BM77),BN77-MAX($D77:BM77),0)</f>
        <v>0</v>
      </c>
      <c r="BO78" s="114">
        <f>IF(BO77&gt;MAX($D77:BN77),BO77-MAX($D77:BN77),0)</f>
        <v>0</v>
      </c>
      <c r="BP78" s="114">
        <f>IF(BP77&gt;MAX($D77:BO77),BP77-MAX($D77:BO77),0)</f>
        <v>0</v>
      </c>
      <c r="BQ78" s="114">
        <f>IF(BQ77&gt;MAX($D77:BP77),BQ77-MAX($D77:BP77),0)</f>
        <v>0</v>
      </c>
      <c r="BR78" s="114">
        <f>IF(BR77&gt;MAX($D77:BQ77),BR77-MAX($D77:BQ77),0)</f>
        <v>0</v>
      </c>
      <c r="BS78" s="114">
        <f>IF(BS77&gt;MAX($D77:BR77),BS77-MAX($D77:BR77),0)</f>
        <v>0</v>
      </c>
      <c r="BT78" s="114">
        <f>IF(BT77&gt;MAX($D77:BS77),BT77-MAX($D77:BS77),0)</f>
        <v>0</v>
      </c>
      <c r="BU78" s="114">
        <f>IF(BU77&gt;MAX($D77:BT77),BU77-MAX($D77:BT77),0)</f>
        <v>0</v>
      </c>
      <c r="BV78" s="114">
        <f>IF(BV77&gt;MAX($D77:BU77),BV77-MAX($D77:BU77),0)</f>
        <v>0</v>
      </c>
      <c r="BW78" s="114">
        <f>IF(BW77&gt;MAX($D77:BV77),BW77-MAX($D77:BV77),0)</f>
        <v>0</v>
      </c>
      <c r="BX78" s="115">
        <f>IF(BX77&gt;MAX($D77:BW77),BX77-MAX($D77:BW77),0)</f>
        <v>0</v>
      </c>
      <c r="BY78" s="114">
        <f>IF(BY77&gt;MAX($D77:BX77),BY77-MAX($D77:BX77),0)</f>
        <v>0</v>
      </c>
      <c r="BZ78" s="114">
        <f>IF(BZ77&gt;MAX($D77:BY77),BZ77-MAX($D77:BY77),0)</f>
        <v>0</v>
      </c>
      <c r="CA78" s="114">
        <f>IF(CA77&gt;MAX($D77:BZ77),CA77-MAX($D77:BZ77),0)</f>
        <v>0</v>
      </c>
      <c r="CB78" s="114">
        <f>IF(CB77&gt;MAX($D77:CA77),CB77-MAX($D77:CA77),0)</f>
        <v>0</v>
      </c>
      <c r="CC78" s="114">
        <f>IF(CC77&gt;MAX($D77:CB77),CC77-MAX($D77:CB77),0)</f>
        <v>0</v>
      </c>
      <c r="CD78" s="114">
        <f>IF(CD77&gt;MAX($D77:CC77),CD77-MAX($D77:CC77),0)</f>
        <v>0</v>
      </c>
      <c r="CE78" s="114">
        <f>IF(CE77&gt;MAX($D77:CD77),CE77-MAX($D77:CD77),0)</f>
        <v>0</v>
      </c>
      <c r="CF78" s="114">
        <f>IF(CF77&gt;MAX($D77:CE77),CF77-MAX($D77:CE77),0)</f>
        <v>0</v>
      </c>
      <c r="CG78" s="114">
        <f>IF(CG77&gt;MAX($D77:CF77),CG77-MAX($D77:CF77),0)</f>
        <v>0</v>
      </c>
      <c r="CH78" s="114">
        <f>IF(CH77&gt;MAX($D77:CG77),CH77-MAX($D77:CG77),0)</f>
        <v>0</v>
      </c>
      <c r="CI78" s="114">
        <f>IF(CI77&gt;MAX($D77:CH77),CI77-MAX($D77:CH77),0)</f>
        <v>0</v>
      </c>
      <c r="CJ78" s="115">
        <f>IF(CJ77&gt;MAX($D77:CI77),CJ77-MAX($D77:CI77),0)</f>
        <v>0</v>
      </c>
      <c r="CK78" s="114">
        <f>IF(CK77&gt;MAX($D77:CJ77),CK77-MAX($D77:CJ77),0)</f>
        <v>0</v>
      </c>
      <c r="CL78" s="114">
        <f>IF(CL77&gt;MAX($D77:CK77),CL77-MAX($D77:CK77),0)</f>
        <v>0</v>
      </c>
      <c r="CM78" s="114">
        <f>IF(CM77&gt;MAX($D77:CL77),CM77-MAX($D77:CL77),0)</f>
        <v>0</v>
      </c>
      <c r="CN78" s="114">
        <f>IF(CN77&gt;MAX($D77:CM77),CN77-MAX($D77:CM77),0)</f>
        <v>0</v>
      </c>
      <c r="CO78" s="114">
        <f>IF(CO77&gt;MAX($D77:CN77),CO77-MAX($D77:CN77),0)</f>
        <v>0</v>
      </c>
      <c r="CP78" s="114">
        <f>IF(CP77&gt;MAX($D77:CO77),CP77-MAX($D77:CO77),0)</f>
        <v>0</v>
      </c>
      <c r="CQ78" s="114">
        <f>IF(CQ77&gt;MAX($D77:CP77),CQ77-MAX($D77:CP77),0)</f>
        <v>0</v>
      </c>
      <c r="CR78" s="114">
        <f>IF(CR77&gt;MAX($D77:CQ77),CR77-MAX($D77:CQ77),0)</f>
        <v>0</v>
      </c>
      <c r="CS78" s="114">
        <f>IF(CS77&gt;MAX($D77:CR77),CS77-MAX($D77:CR77),0)</f>
        <v>0</v>
      </c>
      <c r="CT78" s="114">
        <f>IF(CT77&gt;MAX($D77:CS77),CT77-MAX($D77:CS77),0)</f>
        <v>0</v>
      </c>
      <c r="CU78" s="114">
        <f>IF(CU77&gt;MAX($D77:CT77),CU77-MAX($D77:CT77),0)</f>
        <v>0</v>
      </c>
      <c r="CV78" s="115">
        <f>IF(CV77&gt;MAX($D77:CU77),CV77-MAX($D77:CU77),0)</f>
        <v>0</v>
      </c>
      <c r="CW78" s="114">
        <f>IF(CW77&gt;MAX($D77:CV77),CW77-MAX($D77:CV77),0)</f>
        <v>0</v>
      </c>
      <c r="CX78" s="114">
        <f>IF(CX77&gt;MAX($D77:CW77),CX77-MAX($D77:CW77),0)</f>
        <v>0</v>
      </c>
      <c r="CY78" s="114">
        <f>IF(CY77&gt;MAX($D77:CX77),CY77-MAX($D77:CX77),0)</f>
        <v>0</v>
      </c>
      <c r="CZ78" s="114">
        <f>IF(CZ77&gt;MAX($D77:CY77),CZ77-MAX($D77:CY77),0)</f>
        <v>0</v>
      </c>
      <c r="DA78" s="114">
        <f>IF(DA77&gt;MAX($D77:CZ77),DA77-MAX($D77:CZ77),0)</f>
        <v>0</v>
      </c>
      <c r="DB78" s="114">
        <f>IF(DB77&gt;MAX($D77:DA77),DB77-MAX($D77:DA77),0)</f>
        <v>0</v>
      </c>
      <c r="DC78" s="114">
        <f>IF(DC77&gt;MAX($D77:DB77),DC77-MAX($D77:DB77),0)</f>
        <v>0</v>
      </c>
      <c r="DD78" s="114">
        <f>IF(DD77&gt;MAX($D77:DC77),DD77-MAX($D77:DC77),0)</f>
        <v>0</v>
      </c>
      <c r="DE78" s="114">
        <f>IF(DE77&gt;MAX($D77:DD77),DE77-MAX($D77:DD77),0)</f>
        <v>0</v>
      </c>
      <c r="DF78" s="114">
        <f>IF(DF77&gt;MAX($D77:DE77),DF77-MAX($D77:DE77),0)</f>
        <v>0</v>
      </c>
      <c r="DG78" s="114">
        <f>IF(DG77&gt;MAX($D77:DF77),DG77-MAX($D77:DF77),0)</f>
        <v>0</v>
      </c>
      <c r="DH78" s="115">
        <f>IF(DH77&gt;MAX($D77:DG77),DH77-MAX($D77:DG77),0)</f>
        <v>0</v>
      </c>
      <c r="DI78" s="114">
        <f>IF(DI77&gt;MAX($D77:DH77),DI77-MAX($D77:DH77),0)</f>
        <v>0</v>
      </c>
      <c r="DJ78" s="114">
        <f>IF(DJ77&gt;MAX($D77:DI77),DJ77-MAX($D77:DI77),0)</f>
        <v>0</v>
      </c>
      <c r="DK78" s="114">
        <f>IF(DK77&gt;MAX($D77:DJ77),DK77-MAX($D77:DJ77),0)</f>
        <v>0</v>
      </c>
      <c r="DL78" s="114">
        <f>IF(DL77&gt;MAX($D77:DK77),DL77-MAX($D77:DK77),0)</f>
        <v>0</v>
      </c>
      <c r="DM78" s="114">
        <f>IF(DM77&gt;MAX($D77:DL77),DM77-MAX($D77:DL77),0)</f>
        <v>0</v>
      </c>
      <c r="DN78" s="114">
        <f>IF(DN77&gt;MAX($D77:DM77),DN77-MAX($D77:DM77),0)</f>
        <v>0</v>
      </c>
      <c r="DO78" s="114">
        <f>IF(DO77&gt;MAX($D77:DN77),DO77-MAX($D77:DN77),0)</f>
        <v>0</v>
      </c>
      <c r="DP78" s="114">
        <f>IF(DP77&gt;MAX($D77:DO77),DP77-MAX($D77:DO77),0)</f>
        <v>0</v>
      </c>
      <c r="DQ78" s="114">
        <f>IF(DQ77&gt;MAX($D77:DP77),DQ77-MAX($D77:DP77),0)</f>
        <v>0</v>
      </c>
      <c r="DR78" s="114">
        <f>IF(DR77&gt;MAX($D77:DQ77),DR77-MAX($D77:DQ77),0)</f>
        <v>0</v>
      </c>
      <c r="DS78" s="114">
        <f>IF(DS77&gt;MAX($D77:DR77),DS77-MAX($D77:DR77),0)</f>
        <v>0</v>
      </c>
      <c r="DT78" s="114">
        <f>IF(DT77&gt;MAX($D77:DS77),DT77-MAX($D77:DS77),0)</f>
        <v>0</v>
      </c>
      <c r="DU78" s="116">
        <f t="shared" si="56"/>
        <v>2</v>
      </c>
      <c r="DV78" s="117">
        <f t="shared" si="56"/>
        <v>0</v>
      </c>
      <c r="DW78" s="117">
        <f t="shared" si="56"/>
        <v>0</v>
      </c>
      <c r="DX78" s="117">
        <f t="shared" si="56"/>
        <v>0</v>
      </c>
      <c r="DY78" s="117">
        <f t="shared" si="56"/>
        <v>0</v>
      </c>
      <c r="DZ78" s="117">
        <f t="shared" si="56"/>
        <v>0</v>
      </c>
      <c r="EA78" s="117">
        <f t="shared" si="56"/>
        <v>0</v>
      </c>
      <c r="EB78" s="117">
        <f t="shared" si="56"/>
        <v>0</v>
      </c>
      <c r="EC78" s="117">
        <f t="shared" si="56"/>
        <v>0</v>
      </c>
      <c r="ED78" s="118">
        <f t="shared" si="56"/>
        <v>0</v>
      </c>
      <c r="EE78" s="118">
        <f t="shared" ref="EE78" si="76">SUM(DU78:ED78)</f>
        <v>2</v>
      </c>
    </row>
    <row r="79" spans="2:135" s="23" customFormat="1" hidden="1" outlineLevel="1">
      <c r="B79" s="119" t="s">
        <v>183</v>
      </c>
      <c r="C79" s="120"/>
      <c r="D79" s="121">
        <v>0</v>
      </c>
      <c r="E79" s="122">
        <f>$D79*E78</f>
        <v>0</v>
      </c>
      <c r="F79" s="122">
        <f t="shared" ref="F79:BQ79" si="77">$D79*F78</f>
        <v>0</v>
      </c>
      <c r="G79" s="122">
        <f t="shared" si="77"/>
        <v>0</v>
      </c>
      <c r="H79" s="122">
        <f t="shared" si="77"/>
        <v>0</v>
      </c>
      <c r="I79" s="122">
        <f t="shared" si="77"/>
        <v>0</v>
      </c>
      <c r="J79" s="122">
        <f t="shared" si="77"/>
        <v>0</v>
      </c>
      <c r="K79" s="122">
        <f t="shared" si="77"/>
        <v>0</v>
      </c>
      <c r="L79" s="122">
        <f t="shared" si="77"/>
        <v>0</v>
      </c>
      <c r="M79" s="122">
        <f t="shared" si="77"/>
        <v>0</v>
      </c>
      <c r="N79" s="122">
        <f t="shared" si="77"/>
        <v>0</v>
      </c>
      <c r="O79" s="122">
        <f t="shared" si="77"/>
        <v>0</v>
      </c>
      <c r="P79" s="123">
        <f t="shared" si="77"/>
        <v>0</v>
      </c>
      <c r="Q79" s="122">
        <f t="shared" si="77"/>
        <v>0</v>
      </c>
      <c r="R79" s="122">
        <f t="shared" si="77"/>
        <v>0</v>
      </c>
      <c r="S79" s="122">
        <f t="shared" si="77"/>
        <v>0</v>
      </c>
      <c r="T79" s="122">
        <f t="shared" si="77"/>
        <v>0</v>
      </c>
      <c r="U79" s="122">
        <f t="shared" si="77"/>
        <v>0</v>
      </c>
      <c r="V79" s="122">
        <f t="shared" si="77"/>
        <v>0</v>
      </c>
      <c r="W79" s="122">
        <f t="shared" si="77"/>
        <v>0</v>
      </c>
      <c r="X79" s="122">
        <f t="shared" si="77"/>
        <v>0</v>
      </c>
      <c r="Y79" s="122">
        <f t="shared" si="77"/>
        <v>0</v>
      </c>
      <c r="Z79" s="122">
        <f t="shared" si="77"/>
        <v>0</v>
      </c>
      <c r="AA79" s="122">
        <f t="shared" si="77"/>
        <v>0</v>
      </c>
      <c r="AB79" s="123">
        <f t="shared" si="77"/>
        <v>0</v>
      </c>
      <c r="AC79" s="122">
        <f t="shared" si="77"/>
        <v>0</v>
      </c>
      <c r="AD79" s="122">
        <f t="shared" si="77"/>
        <v>0</v>
      </c>
      <c r="AE79" s="122">
        <f t="shared" si="77"/>
        <v>0</v>
      </c>
      <c r="AF79" s="122">
        <f t="shared" si="77"/>
        <v>0</v>
      </c>
      <c r="AG79" s="122">
        <f t="shared" si="77"/>
        <v>0</v>
      </c>
      <c r="AH79" s="122">
        <f t="shared" si="77"/>
        <v>0</v>
      </c>
      <c r="AI79" s="122">
        <f t="shared" si="77"/>
        <v>0</v>
      </c>
      <c r="AJ79" s="122">
        <f t="shared" si="77"/>
        <v>0</v>
      </c>
      <c r="AK79" s="122">
        <f t="shared" si="77"/>
        <v>0</v>
      </c>
      <c r="AL79" s="122">
        <f t="shared" si="77"/>
        <v>0</v>
      </c>
      <c r="AM79" s="122">
        <f t="shared" si="77"/>
        <v>0</v>
      </c>
      <c r="AN79" s="123">
        <f t="shared" si="77"/>
        <v>0</v>
      </c>
      <c r="AO79" s="122">
        <f t="shared" si="77"/>
        <v>0</v>
      </c>
      <c r="AP79" s="122">
        <f t="shared" si="77"/>
        <v>0</v>
      </c>
      <c r="AQ79" s="122">
        <f t="shared" si="77"/>
        <v>0</v>
      </c>
      <c r="AR79" s="122">
        <f t="shared" si="77"/>
        <v>0</v>
      </c>
      <c r="AS79" s="122">
        <f t="shared" si="77"/>
        <v>0</v>
      </c>
      <c r="AT79" s="122">
        <f t="shared" si="77"/>
        <v>0</v>
      </c>
      <c r="AU79" s="122">
        <f t="shared" si="77"/>
        <v>0</v>
      </c>
      <c r="AV79" s="122">
        <f t="shared" si="77"/>
        <v>0</v>
      </c>
      <c r="AW79" s="122">
        <f t="shared" si="77"/>
        <v>0</v>
      </c>
      <c r="AX79" s="122">
        <f t="shared" si="77"/>
        <v>0</v>
      </c>
      <c r="AY79" s="122">
        <f t="shared" si="77"/>
        <v>0</v>
      </c>
      <c r="AZ79" s="123">
        <f t="shared" si="77"/>
        <v>0</v>
      </c>
      <c r="BA79" s="122">
        <f t="shared" si="77"/>
        <v>0</v>
      </c>
      <c r="BB79" s="122">
        <f t="shared" si="77"/>
        <v>0</v>
      </c>
      <c r="BC79" s="122">
        <f t="shared" si="77"/>
        <v>0</v>
      </c>
      <c r="BD79" s="122">
        <f t="shared" si="77"/>
        <v>0</v>
      </c>
      <c r="BE79" s="122">
        <f t="shared" si="77"/>
        <v>0</v>
      </c>
      <c r="BF79" s="122">
        <f t="shared" si="77"/>
        <v>0</v>
      </c>
      <c r="BG79" s="122">
        <f t="shared" si="77"/>
        <v>0</v>
      </c>
      <c r="BH79" s="122">
        <f t="shared" si="77"/>
        <v>0</v>
      </c>
      <c r="BI79" s="122">
        <f t="shared" si="77"/>
        <v>0</v>
      </c>
      <c r="BJ79" s="122">
        <f t="shared" si="77"/>
        <v>0</v>
      </c>
      <c r="BK79" s="122">
        <f t="shared" si="77"/>
        <v>0</v>
      </c>
      <c r="BL79" s="123">
        <f t="shared" si="77"/>
        <v>0</v>
      </c>
      <c r="BM79" s="122">
        <f t="shared" si="77"/>
        <v>0</v>
      </c>
      <c r="BN79" s="122">
        <f t="shared" si="77"/>
        <v>0</v>
      </c>
      <c r="BO79" s="122">
        <f t="shared" si="77"/>
        <v>0</v>
      </c>
      <c r="BP79" s="122">
        <f t="shared" si="77"/>
        <v>0</v>
      </c>
      <c r="BQ79" s="122">
        <f t="shared" si="77"/>
        <v>0</v>
      </c>
      <c r="BR79" s="122">
        <f t="shared" ref="BR79:DT79" si="78">$D79*BR78</f>
        <v>0</v>
      </c>
      <c r="BS79" s="122">
        <f t="shared" si="78"/>
        <v>0</v>
      </c>
      <c r="BT79" s="122">
        <f t="shared" si="78"/>
        <v>0</v>
      </c>
      <c r="BU79" s="122">
        <f t="shared" si="78"/>
        <v>0</v>
      </c>
      <c r="BV79" s="122">
        <f t="shared" si="78"/>
        <v>0</v>
      </c>
      <c r="BW79" s="122">
        <f t="shared" si="78"/>
        <v>0</v>
      </c>
      <c r="BX79" s="123">
        <f t="shared" si="78"/>
        <v>0</v>
      </c>
      <c r="BY79" s="122">
        <f t="shared" si="78"/>
        <v>0</v>
      </c>
      <c r="BZ79" s="122">
        <f t="shared" si="78"/>
        <v>0</v>
      </c>
      <c r="CA79" s="122">
        <f t="shared" si="78"/>
        <v>0</v>
      </c>
      <c r="CB79" s="122">
        <f t="shared" si="78"/>
        <v>0</v>
      </c>
      <c r="CC79" s="122">
        <f t="shared" si="78"/>
        <v>0</v>
      </c>
      <c r="CD79" s="122">
        <f t="shared" si="78"/>
        <v>0</v>
      </c>
      <c r="CE79" s="122">
        <f t="shared" si="78"/>
        <v>0</v>
      </c>
      <c r="CF79" s="122">
        <f t="shared" si="78"/>
        <v>0</v>
      </c>
      <c r="CG79" s="122">
        <f t="shared" si="78"/>
        <v>0</v>
      </c>
      <c r="CH79" s="122">
        <f t="shared" si="78"/>
        <v>0</v>
      </c>
      <c r="CI79" s="122">
        <f t="shared" si="78"/>
        <v>0</v>
      </c>
      <c r="CJ79" s="123">
        <f t="shared" si="78"/>
        <v>0</v>
      </c>
      <c r="CK79" s="122">
        <f t="shared" si="78"/>
        <v>0</v>
      </c>
      <c r="CL79" s="122">
        <f t="shared" si="78"/>
        <v>0</v>
      </c>
      <c r="CM79" s="122">
        <f t="shared" si="78"/>
        <v>0</v>
      </c>
      <c r="CN79" s="122">
        <f t="shared" si="78"/>
        <v>0</v>
      </c>
      <c r="CO79" s="122">
        <f t="shared" si="78"/>
        <v>0</v>
      </c>
      <c r="CP79" s="122">
        <f t="shared" si="78"/>
        <v>0</v>
      </c>
      <c r="CQ79" s="122">
        <f t="shared" si="78"/>
        <v>0</v>
      </c>
      <c r="CR79" s="122">
        <f t="shared" si="78"/>
        <v>0</v>
      </c>
      <c r="CS79" s="122">
        <f t="shared" si="78"/>
        <v>0</v>
      </c>
      <c r="CT79" s="122">
        <f t="shared" si="78"/>
        <v>0</v>
      </c>
      <c r="CU79" s="122">
        <f t="shared" si="78"/>
        <v>0</v>
      </c>
      <c r="CV79" s="123">
        <f t="shared" si="78"/>
        <v>0</v>
      </c>
      <c r="CW79" s="122">
        <f t="shared" si="78"/>
        <v>0</v>
      </c>
      <c r="CX79" s="122">
        <f t="shared" si="78"/>
        <v>0</v>
      </c>
      <c r="CY79" s="122">
        <f t="shared" si="78"/>
        <v>0</v>
      </c>
      <c r="CZ79" s="122">
        <f t="shared" si="78"/>
        <v>0</v>
      </c>
      <c r="DA79" s="122">
        <f t="shared" si="78"/>
        <v>0</v>
      </c>
      <c r="DB79" s="122">
        <f t="shared" si="78"/>
        <v>0</v>
      </c>
      <c r="DC79" s="122">
        <f t="shared" si="78"/>
        <v>0</v>
      </c>
      <c r="DD79" s="122">
        <f t="shared" si="78"/>
        <v>0</v>
      </c>
      <c r="DE79" s="122">
        <f t="shared" si="78"/>
        <v>0</v>
      </c>
      <c r="DF79" s="122">
        <f t="shared" si="78"/>
        <v>0</v>
      </c>
      <c r="DG79" s="122">
        <f t="shared" si="78"/>
        <v>0</v>
      </c>
      <c r="DH79" s="123">
        <f t="shared" si="78"/>
        <v>0</v>
      </c>
      <c r="DI79" s="122">
        <f t="shared" si="78"/>
        <v>0</v>
      </c>
      <c r="DJ79" s="122">
        <f t="shared" si="78"/>
        <v>0</v>
      </c>
      <c r="DK79" s="122">
        <f t="shared" si="78"/>
        <v>0</v>
      </c>
      <c r="DL79" s="122">
        <f t="shared" si="78"/>
        <v>0</v>
      </c>
      <c r="DM79" s="122">
        <f t="shared" si="78"/>
        <v>0</v>
      </c>
      <c r="DN79" s="122">
        <f t="shared" si="78"/>
        <v>0</v>
      </c>
      <c r="DO79" s="122">
        <f t="shared" si="78"/>
        <v>0</v>
      </c>
      <c r="DP79" s="122">
        <f t="shared" si="78"/>
        <v>0</v>
      </c>
      <c r="DQ79" s="122">
        <f t="shared" si="78"/>
        <v>0</v>
      </c>
      <c r="DR79" s="122">
        <f t="shared" si="78"/>
        <v>0</v>
      </c>
      <c r="DS79" s="122">
        <f t="shared" si="78"/>
        <v>0</v>
      </c>
      <c r="DT79" s="122">
        <f t="shared" si="78"/>
        <v>0</v>
      </c>
      <c r="DU79" s="124">
        <f t="shared" si="56"/>
        <v>0</v>
      </c>
      <c r="DV79" s="125">
        <f t="shared" si="56"/>
        <v>0</v>
      </c>
      <c r="DW79" s="125">
        <f t="shared" si="56"/>
        <v>0</v>
      </c>
      <c r="DX79" s="125">
        <f t="shared" si="56"/>
        <v>0</v>
      </c>
      <c r="DY79" s="125">
        <f t="shared" si="56"/>
        <v>0</v>
      </c>
      <c r="DZ79" s="125">
        <f t="shared" si="56"/>
        <v>0</v>
      </c>
      <c r="EA79" s="125">
        <f t="shared" si="56"/>
        <v>0</v>
      </c>
      <c r="EB79" s="125">
        <f t="shared" si="56"/>
        <v>0</v>
      </c>
      <c r="EC79" s="125">
        <f t="shared" si="56"/>
        <v>0</v>
      </c>
      <c r="ED79" s="126">
        <f t="shared" si="56"/>
        <v>0</v>
      </c>
      <c r="EE79" s="126">
        <f t="shared" ref="EE79" si="79">SUM(DU79:ED79)</f>
        <v>0</v>
      </c>
    </row>
    <row r="80" spans="2:135" collapsed="1">
      <c r="B80" s="5"/>
      <c r="D80" s="40"/>
      <c r="E80" s="47"/>
      <c r="F80" s="47"/>
      <c r="G80" s="47"/>
      <c r="H80" s="47"/>
      <c r="I80" s="47"/>
      <c r="J80" s="47"/>
      <c r="K80" s="47"/>
      <c r="L80" s="47"/>
      <c r="M80" s="47"/>
      <c r="N80" s="47"/>
      <c r="O80" s="47"/>
      <c r="P80" s="48"/>
      <c r="Q80" s="47"/>
      <c r="R80" s="47"/>
      <c r="S80" s="47"/>
      <c r="T80" s="47"/>
      <c r="U80" s="47"/>
      <c r="V80" s="47"/>
      <c r="W80" s="47"/>
      <c r="X80" s="47"/>
      <c r="Y80" s="47"/>
      <c r="Z80" s="47"/>
      <c r="AA80" s="47"/>
      <c r="AB80" s="48"/>
      <c r="AC80" s="47"/>
      <c r="AD80" s="47"/>
      <c r="AE80" s="47"/>
      <c r="AF80" s="47"/>
      <c r="AG80" s="47"/>
      <c r="AH80" s="47"/>
      <c r="AI80" s="47"/>
      <c r="AJ80" s="47"/>
      <c r="AK80" s="47"/>
      <c r="AL80" s="47"/>
      <c r="AM80" s="47"/>
      <c r="AN80" s="48"/>
      <c r="AO80" s="47"/>
      <c r="AP80" s="47"/>
      <c r="AQ80" s="47"/>
      <c r="AR80" s="47"/>
      <c r="AS80" s="47"/>
      <c r="AT80" s="47"/>
      <c r="AU80" s="47"/>
      <c r="AV80" s="47"/>
      <c r="AW80" s="47"/>
      <c r="AX80" s="47"/>
      <c r="AY80" s="47"/>
      <c r="AZ80" s="48"/>
      <c r="BA80" s="47"/>
      <c r="BB80" s="47"/>
      <c r="BC80" s="47"/>
      <c r="BD80" s="47"/>
      <c r="BE80" s="47"/>
      <c r="BF80" s="47"/>
      <c r="BG80" s="47"/>
      <c r="BH80" s="47"/>
      <c r="BI80" s="47"/>
      <c r="BJ80" s="47"/>
      <c r="BK80" s="47"/>
      <c r="BL80" s="48"/>
      <c r="BM80" s="47"/>
      <c r="BN80" s="47"/>
      <c r="BO80" s="47"/>
      <c r="BP80" s="47"/>
      <c r="BQ80" s="47"/>
      <c r="BR80" s="47"/>
      <c r="BS80" s="47"/>
      <c r="BT80" s="47"/>
      <c r="BU80" s="47"/>
      <c r="BV80" s="47"/>
      <c r="BW80" s="47"/>
      <c r="BX80" s="48"/>
      <c r="BY80" s="47"/>
      <c r="BZ80" s="47"/>
      <c r="CA80" s="47"/>
      <c r="CB80" s="47"/>
      <c r="CC80" s="47"/>
      <c r="CD80" s="47"/>
      <c r="CE80" s="47"/>
      <c r="CF80" s="47"/>
      <c r="CG80" s="47"/>
      <c r="CH80" s="47"/>
      <c r="CI80" s="47"/>
      <c r="CJ80" s="48"/>
      <c r="CK80" s="47"/>
      <c r="CL80" s="47"/>
      <c r="CM80" s="47"/>
      <c r="CN80" s="47"/>
      <c r="CO80" s="47"/>
      <c r="CP80" s="47"/>
      <c r="CQ80" s="47"/>
      <c r="CR80" s="47"/>
      <c r="CS80" s="47"/>
      <c r="CT80" s="47"/>
      <c r="CU80" s="47"/>
      <c r="CV80" s="48"/>
      <c r="CW80" s="47"/>
      <c r="CX80" s="47"/>
      <c r="CY80" s="47"/>
      <c r="CZ80" s="47"/>
      <c r="DA80" s="47"/>
      <c r="DB80" s="47"/>
      <c r="DC80" s="47"/>
      <c r="DD80" s="47"/>
      <c r="DE80" s="47"/>
      <c r="DF80" s="47"/>
      <c r="DG80" s="47"/>
      <c r="DH80" s="48"/>
      <c r="DI80" s="47"/>
      <c r="DJ80" s="47"/>
      <c r="DK80" s="47"/>
      <c r="DL80" s="47"/>
      <c r="DM80" s="47"/>
      <c r="DN80" s="47"/>
      <c r="DO80" s="47"/>
      <c r="DP80" s="47"/>
      <c r="DQ80" s="47"/>
      <c r="DR80" s="47"/>
      <c r="DS80" s="47"/>
      <c r="DT80" s="47"/>
      <c r="DU80" s="49"/>
      <c r="DV80" s="50"/>
      <c r="DW80" s="50"/>
      <c r="DX80" s="50"/>
      <c r="DY80" s="50"/>
      <c r="DZ80" s="50"/>
      <c r="EA80" s="50"/>
      <c r="EB80" s="50"/>
      <c r="EC80" s="50"/>
      <c r="ED80" s="51"/>
      <c r="EE80" s="51"/>
    </row>
    <row r="81" spans="2:135">
      <c r="B81" s="5" t="s">
        <v>184</v>
      </c>
      <c r="D81" s="127">
        <v>783.43000000000006</v>
      </c>
      <c r="E81" s="47">
        <f>$D81*E$39</f>
        <v>0</v>
      </c>
      <c r="F81" s="47">
        <f t="shared" ref="F81:U82" si="80">$D81*F$39</f>
        <v>0</v>
      </c>
      <c r="G81" s="47">
        <f t="shared" si="80"/>
        <v>0</v>
      </c>
      <c r="H81" s="47">
        <f t="shared" si="80"/>
        <v>0</v>
      </c>
      <c r="I81" s="47">
        <f t="shared" si="80"/>
        <v>0</v>
      </c>
      <c r="J81" s="47">
        <f t="shared" si="80"/>
        <v>0</v>
      </c>
      <c r="K81" s="47">
        <f t="shared" si="80"/>
        <v>0</v>
      </c>
      <c r="L81" s="47">
        <f t="shared" si="80"/>
        <v>1692.2088000000003</v>
      </c>
      <c r="M81" s="47">
        <f t="shared" si="80"/>
        <v>1692.2088000000003</v>
      </c>
      <c r="N81" s="47">
        <f t="shared" si="80"/>
        <v>1692.2088000000003</v>
      </c>
      <c r="O81" s="47">
        <f t="shared" si="80"/>
        <v>1692.2088000000003</v>
      </c>
      <c r="P81" s="48">
        <f t="shared" si="80"/>
        <v>1692.2088000000003</v>
      </c>
      <c r="Q81" s="47">
        <f t="shared" si="80"/>
        <v>1233.9022499999999</v>
      </c>
      <c r="R81" s="47">
        <f t="shared" si="80"/>
        <v>1233.9022499999999</v>
      </c>
      <c r="S81" s="47">
        <f t="shared" si="80"/>
        <v>1233.9022499999999</v>
      </c>
      <c r="T81" s="47">
        <f t="shared" si="80"/>
        <v>1233.9022499999999</v>
      </c>
      <c r="U81" s="47">
        <f t="shared" si="80"/>
        <v>1233.9022499999999</v>
      </c>
      <c r="V81" s="47">
        <f t="shared" ref="V81:CG82" si="81">$D81*V$39</f>
        <v>1233.9022499999999</v>
      </c>
      <c r="W81" s="47">
        <f t="shared" si="81"/>
        <v>1233.9022499999999</v>
      </c>
      <c r="X81" s="47">
        <f t="shared" si="81"/>
        <v>1233.9022499999999</v>
      </c>
      <c r="Y81" s="47">
        <f t="shared" si="81"/>
        <v>1233.9022499999999</v>
      </c>
      <c r="Z81" s="47">
        <f t="shared" si="81"/>
        <v>1233.9022499999999</v>
      </c>
      <c r="AA81" s="47">
        <f t="shared" si="81"/>
        <v>1233.9022499999999</v>
      </c>
      <c r="AB81" s="48">
        <f t="shared" si="81"/>
        <v>1233.9022499999999</v>
      </c>
      <c r="AC81" s="47">
        <f t="shared" si="81"/>
        <v>528.81524999999999</v>
      </c>
      <c r="AD81" s="47">
        <f t="shared" si="81"/>
        <v>528.81524999999999</v>
      </c>
      <c r="AE81" s="47">
        <f t="shared" si="81"/>
        <v>528.81524999999999</v>
      </c>
      <c r="AF81" s="47">
        <f t="shared" si="81"/>
        <v>528.81524999999999</v>
      </c>
      <c r="AG81" s="47">
        <f t="shared" si="81"/>
        <v>528.81524999999999</v>
      </c>
      <c r="AH81" s="47">
        <f t="shared" si="81"/>
        <v>528.81524999999999</v>
      </c>
      <c r="AI81" s="47">
        <f t="shared" si="81"/>
        <v>528.81524999999999</v>
      </c>
      <c r="AJ81" s="47">
        <f t="shared" si="81"/>
        <v>528.81524999999999</v>
      </c>
      <c r="AK81" s="47">
        <f t="shared" si="81"/>
        <v>528.81524999999999</v>
      </c>
      <c r="AL81" s="47">
        <f t="shared" si="81"/>
        <v>528.81524999999999</v>
      </c>
      <c r="AM81" s="47">
        <f t="shared" si="81"/>
        <v>528.81524999999999</v>
      </c>
      <c r="AN81" s="48">
        <f t="shared" si="81"/>
        <v>528.81524999999999</v>
      </c>
      <c r="AO81" s="47">
        <f t="shared" si="81"/>
        <v>0</v>
      </c>
      <c r="AP81" s="47">
        <f t="shared" si="81"/>
        <v>0</v>
      </c>
      <c r="AQ81" s="47">
        <f t="shared" si="81"/>
        <v>0</v>
      </c>
      <c r="AR81" s="47">
        <f t="shared" si="81"/>
        <v>0</v>
      </c>
      <c r="AS81" s="47">
        <f t="shared" si="81"/>
        <v>0</v>
      </c>
      <c r="AT81" s="47">
        <f t="shared" si="81"/>
        <v>0</v>
      </c>
      <c r="AU81" s="47">
        <f t="shared" si="81"/>
        <v>0</v>
      </c>
      <c r="AV81" s="47">
        <f t="shared" si="81"/>
        <v>0</v>
      </c>
      <c r="AW81" s="47">
        <f t="shared" si="81"/>
        <v>0</v>
      </c>
      <c r="AX81" s="47">
        <f t="shared" si="81"/>
        <v>0</v>
      </c>
      <c r="AY81" s="47">
        <f t="shared" si="81"/>
        <v>0</v>
      </c>
      <c r="AZ81" s="48">
        <f t="shared" si="81"/>
        <v>0</v>
      </c>
      <c r="BA81" s="47">
        <f t="shared" si="81"/>
        <v>0</v>
      </c>
      <c r="BB81" s="47">
        <f t="shared" si="81"/>
        <v>0</v>
      </c>
      <c r="BC81" s="47">
        <f t="shared" si="81"/>
        <v>0</v>
      </c>
      <c r="BD81" s="47">
        <f t="shared" si="81"/>
        <v>0</v>
      </c>
      <c r="BE81" s="47">
        <f t="shared" si="81"/>
        <v>0</v>
      </c>
      <c r="BF81" s="47">
        <f t="shared" si="81"/>
        <v>0</v>
      </c>
      <c r="BG81" s="47">
        <f t="shared" si="81"/>
        <v>0</v>
      </c>
      <c r="BH81" s="47">
        <f t="shared" si="81"/>
        <v>0</v>
      </c>
      <c r="BI81" s="47">
        <f t="shared" si="81"/>
        <v>0</v>
      </c>
      <c r="BJ81" s="47">
        <f t="shared" si="81"/>
        <v>0</v>
      </c>
      <c r="BK81" s="47">
        <f t="shared" si="81"/>
        <v>0</v>
      </c>
      <c r="BL81" s="48">
        <f t="shared" si="81"/>
        <v>0</v>
      </c>
      <c r="BM81" s="47">
        <f t="shared" si="81"/>
        <v>0</v>
      </c>
      <c r="BN81" s="47">
        <f t="shared" si="81"/>
        <v>0</v>
      </c>
      <c r="BO81" s="47">
        <f t="shared" si="81"/>
        <v>0</v>
      </c>
      <c r="BP81" s="47">
        <f t="shared" si="81"/>
        <v>0</v>
      </c>
      <c r="BQ81" s="47">
        <f t="shared" si="81"/>
        <v>0</v>
      </c>
      <c r="BR81" s="47">
        <f t="shared" si="81"/>
        <v>0</v>
      </c>
      <c r="BS81" s="47">
        <f t="shared" si="81"/>
        <v>0</v>
      </c>
      <c r="BT81" s="47">
        <f t="shared" si="81"/>
        <v>0</v>
      </c>
      <c r="BU81" s="47">
        <f t="shared" si="81"/>
        <v>0</v>
      </c>
      <c r="BV81" s="47">
        <f t="shared" si="81"/>
        <v>0</v>
      </c>
      <c r="BW81" s="47">
        <f t="shared" si="81"/>
        <v>0</v>
      </c>
      <c r="BX81" s="48">
        <f t="shared" si="81"/>
        <v>0</v>
      </c>
      <c r="BY81" s="47">
        <f t="shared" si="81"/>
        <v>0</v>
      </c>
      <c r="BZ81" s="47">
        <f t="shared" si="81"/>
        <v>0</v>
      </c>
      <c r="CA81" s="47">
        <f t="shared" si="81"/>
        <v>0</v>
      </c>
      <c r="CB81" s="47">
        <f t="shared" si="81"/>
        <v>0</v>
      </c>
      <c r="CC81" s="47">
        <f t="shared" si="81"/>
        <v>0</v>
      </c>
      <c r="CD81" s="47">
        <f t="shared" si="81"/>
        <v>0</v>
      </c>
      <c r="CE81" s="47">
        <f t="shared" si="81"/>
        <v>0</v>
      </c>
      <c r="CF81" s="47">
        <f t="shared" si="81"/>
        <v>0</v>
      </c>
      <c r="CG81" s="47">
        <f t="shared" si="81"/>
        <v>0</v>
      </c>
      <c r="CH81" s="47">
        <f t="shared" ref="CH81:DT82" si="82">$D81*CH$39</f>
        <v>0</v>
      </c>
      <c r="CI81" s="47">
        <f t="shared" si="82"/>
        <v>0</v>
      </c>
      <c r="CJ81" s="48">
        <f t="shared" si="82"/>
        <v>0</v>
      </c>
      <c r="CK81" s="47">
        <f t="shared" si="82"/>
        <v>0</v>
      </c>
      <c r="CL81" s="47">
        <f t="shared" si="82"/>
        <v>0</v>
      </c>
      <c r="CM81" s="47">
        <f t="shared" si="82"/>
        <v>0</v>
      </c>
      <c r="CN81" s="47">
        <f t="shared" si="82"/>
        <v>0</v>
      </c>
      <c r="CO81" s="47">
        <f t="shared" si="82"/>
        <v>0</v>
      </c>
      <c r="CP81" s="47">
        <f t="shared" si="82"/>
        <v>0</v>
      </c>
      <c r="CQ81" s="47">
        <f t="shared" si="82"/>
        <v>0</v>
      </c>
      <c r="CR81" s="47">
        <f t="shared" si="82"/>
        <v>0</v>
      </c>
      <c r="CS81" s="47">
        <f t="shared" si="82"/>
        <v>0</v>
      </c>
      <c r="CT81" s="47">
        <f t="shared" si="82"/>
        <v>0</v>
      </c>
      <c r="CU81" s="47">
        <f t="shared" si="82"/>
        <v>0</v>
      </c>
      <c r="CV81" s="48">
        <f t="shared" si="82"/>
        <v>0</v>
      </c>
      <c r="CW81" s="47">
        <f t="shared" si="82"/>
        <v>0</v>
      </c>
      <c r="CX81" s="47">
        <f t="shared" si="82"/>
        <v>0</v>
      </c>
      <c r="CY81" s="47">
        <f t="shared" si="82"/>
        <v>0</v>
      </c>
      <c r="CZ81" s="47">
        <f t="shared" si="82"/>
        <v>0</v>
      </c>
      <c r="DA81" s="47">
        <f t="shared" si="82"/>
        <v>0</v>
      </c>
      <c r="DB81" s="47">
        <f t="shared" si="82"/>
        <v>0</v>
      </c>
      <c r="DC81" s="47">
        <f t="shared" si="82"/>
        <v>0</v>
      </c>
      <c r="DD81" s="47">
        <f t="shared" si="82"/>
        <v>0</v>
      </c>
      <c r="DE81" s="47">
        <f t="shared" si="82"/>
        <v>0</v>
      </c>
      <c r="DF81" s="47">
        <f t="shared" si="82"/>
        <v>0</v>
      </c>
      <c r="DG81" s="47">
        <f t="shared" si="82"/>
        <v>0</v>
      </c>
      <c r="DH81" s="48">
        <f t="shared" si="82"/>
        <v>0</v>
      </c>
      <c r="DI81" s="47">
        <f t="shared" si="82"/>
        <v>0</v>
      </c>
      <c r="DJ81" s="47">
        <f t="shared" si="82"/>
        <v>0</v>
      </c>
      <c r="DK81" s="47">
        <f t="shared" si="82"/>
        <v>0</v>
      </c>
      <c r="DL81" s="47">
        <f t="shared" si="82"/>
        <v>0</v>
      </c>
      <c r="DM81" s="47">
        <f t="shared" si="82"/>
        <v>0</v>
      </c>
      <c r="DN81" s="47">
        <f t="shared" si="82"/>
        <v>0</v>
      </c>
      <c r="DO81" s="47">
        <f t="shared" si="82"/>
        <v>0</v>
      </c>
      <c r="DP81" s="47">
        <f t="shared" si="82"/>
        <v>0</v>
      </c>
      <c r="DQ81" s="47">
        <f t="shared" si="82"/>
        <v>0</v>
      </c>
      <c r="DR81" s="47">
        <f t="shared" si="82"/>
        <v>0</v>
      </c>
      <c r="DS81" s="47">
        <f t="shared" si="82"/>
        <v>0</v>
      </c>
      <c r="DT81" s="47">
        <f t="shared" si="82"/>
        <v>0</v>
      </c>
      <c r="DU81" s="70">
        <f t="shared" si="56"/>
        <v>8461.0440000000017</v>
      </c>
      <c r="DV81" s="71">
        <f t="shared" si="56"/>
        <v>14806.826999999996</v>
      </c>
      <c r="DW81" s="71">
        <f t="shared" si="56"/>
        <v>6345.7829999999985</v>
      </c>
      <c r="DX81" s="71">
        <f t="shared" si="56"/>
        <v>0</v>
      </c>
      <c r="DY81" s="71">
        <f t="shared" si="56"/>
        <v>0</v>
      </c>
      <c r="DZ81" s="71">
        <f t="shared" si="56"/>
        <v>0</v>
      </c>
      <c r="EA81" s="71">
        <f t="shared" si="56"/>
        <v>0</v>
      </c>
      <c r="EB81" s="71">
        <f t="shared" si="56"/>
        <v>0</v>
      </c>
      <c r="EC81" s="71">
        <f t="shared" si="56"/>
        <v>0</v>
      </c>
      <c r="ED81" s="72">
        <f t="shared" si="56"/>
        <v>0</v>
      </c>
      <c r="EE81" s="72">
        <f t="shared" ref="EE81:EE82" si="83">SUM(DU81:ED81)</f>
        <v>29613.653999999999</v>
      </c>
    </row>
    <row r="82" spans="2:135">
      <c r="B82" s="5" t="s">
        <v>185</v>
      </c>
      <c r="D82" s="127">
        <v>100</v>
      </c>
      <c r="E82" s="47">
        <f>$D82*E$39</f>
        <v>0</v>
      </c>
      <c r="F82" s="47">
        <f t="shared" si="80"/>
        <v>0</v>
      </c>
      <c r="G82" s="47">
        <f t="shared" si="80"/>
        <v>0</v>
      </c>
      <c r="H82" s="47">
        <f t="shared" si="80"/>
        <v>0</v>
      </c>
      <c r="I82" s="47">
        <f t="shared" si="80"/>
        <v>0</v>
      </c>
      <c r="J82" s="47">
        <f t="shared" si="80"/>
        <v>0</v>
      </c>
      <c r="K82" s="47">
        <f t="shared" si="80"/>
        <v>0</v>
      </c>
      <c r="L82" s="47">
        <f t="shared" si="80"/>
        <v>216</v>
      </c>
      <c r="M82" s="47">
        <f t="shared" si="80"/>
        <v>216</v>
      </c>
      <c r="N82" s="47">
        <f t="shared" si="80"/>
        <v>216</v>
      </c>
      <c r="O82" s="47">
        <f t="shared" si="80"/>
        <v>216</v>
      </c>
      <c r="P82" s="48">
        <f t="shared" si="80"/>
        <v>216</v>
      </c>
      <c r="Q82" s="47">
        <f t="shared" si="80"/>
        <v>157.49999999999997</v>
      </c>
      <c r="R82" s="47">
        <f t="shared" si="80"/>
        <v>157.49999999999997</v>
      </c>
      <c r="S82" s="47">
        <f t="shared" si="80"/>
        <v>157.49999999999997</v>
      </c>
      <c r="T82" s="47">
        <f t="shared" si="80"/>
        <v>157.49999999999997</v>
      </c>
      <c r="U82" s="47">
        <f t="shared" si="80"/>
        <v>157.49999999999997</v>
      </c>
      <c r="V82" s="47">
        <f t="shared" si="81"/>
        <v>157.49999999999997</v>
      </c>
      <c r="W82" s="47">
        <f t="shared" si="81"/>
        <v>157.49999999999997</v>
      </c>
      <c r="X82" s="47">
        <f t="shared" si="81"/>
        <v>157.49999999999997</v>
      </c>
      <c r="Y82" s="47">
        <f t="shared" si="81"/>
        <v>157.49999999999997</v>
      </c>
      <c r="Z82" s="47">
        <f t="shared" si="81"/>
        <v>157.49999999999997</v>
      </c>
      <c r="AA82" s="47">
        <f t="shared" si="81"/>
        <v>157.49999999999997</v>
      </c>
      <c r="AB82" s="48">
        <f t="shared" si="81"/>
        <v>157.49999999999997</v>
      </c>
      <c r="AC82" s="47">
        <f t="shared" si="81"/>
        <v>67.5</v>
      </c>
      <c r="AD82" s="47">
        <f t="shared" si="81"/>
        <v>67.5</v>
      </c>
      <c r="AE82" s="47">
        <f t="shared" si="81"/>
        <v>67.5</v>
      </c>
      <c r="AF82" s="47">
        <f t="shared" si="81"/>
        <v>67.5</v>
      </c>
      <c r="AG82" s="47">
        <f t="shared" si="81"/>
        <v>67.5</v>
      </c>
      <c r="AH82" s="47">
        <f t="shared" si="81"/>
        <v>67.5</v>
      </c>
      <c r="AI82" s="47">
        <f t="shared" si="81"/>
        <v>67.5</v>
      </c>
      <c r="AJ82" s="47">
        <f t="shared" si="81"/>
        <v>67.5</v>
      </c>
      <c r="AK82" s="47">
        <f t="shared" si="81"/>
        <v>67.5</v>
      </c>
      <c r="AL82" s="47">
        <f t="shared" si="81"/>
        <v>67.5</v>
      </c>
      <c r="AM82" s="47">
        <f t="shared" si="81"/>
        <v>67.5</v>
      </c>
      <c r="AN82" s="48">
        <f t="shared" si="81"/>
        <v>67.5</v>
      </c>
      <c r="AO82" s="47">
        <f t="shared" si="81"/>
        <v>0</v>
      </c>
      <c r="AP82" s="47">
        <f t="shared" si="81"/>
        <v>0</v>
      </c>
      <c r="AQ82" s="47">
        <f t="shared" si="81"/>
        <v>0</v>
      </c>
      <c r="AR82" s="47">
        <f t="shared" si="81"/>
        <v>0</v>
      </c>
      <c r="AS82" s="47">
        <f t="shared" si="81"/>
        <v>0</v>
      </c>
      <c r="AT82" s="47">
        <f t="shared" si="81"/>
        <v>0</v>
      </c>
      <c r="AU82" s="47">
        <f t="shared" si="81"/>
        <v>0</v>
      </c>
      <c r="AV82" s="47">
        <f t="shared" si="81"/>
        <v>0</v>
      </c>
      <c r="AW82" s="47">
        <f t="shared" si="81"/>
        <v>0</v>
      </c>
      <c r="AX82" s="47">
        <f t="shared" si="81"/>
        <v>0</v>
      </c>
      <c r="AY82" s="47">
        <f t="shared" si="81"/>
        <v>0</v>
      </c>
      <c r="AZ82" s="48">
        <f t="shared" si="81"/>
        <v>0</v>
      </c>
      <c r="BA82" s="47">
        <f t="shared" si="81"/>
        <v>0</v>
      </c>
      <c r="BB82" s="47">
        <f t="shared" si="81"/>
        <v>0</v>
      </c>
      <c r="BC82" s="47">
        <f t="shared" si="81"/>
        <v>0</v>
      </c>
      <c r="BD82" s="47">
        <f t="shared" si="81"/>
        <v>0</v>
      </c>
      <c r="BE82" s="47">
        <f t="shared" si="81"/>
        <v>0</v>
      </c>
      <c r="BF82" s="47">
        <f t="shared" si="81"/>
        <v>0</v>
      </c>
      <c r="BG82" s="47">
        <f t="shared" si="81"/>
        <v>0</v>
      </c>
      <c r="BH82" s="47">
        <f t="shared" si="81"/>
        <v>0</v>
      </c>
      <c r="BI82" s="47">
        <f t="shared" si="81"/>
        <v>0</v>
      </c>
      <c r="BJ82" s="47">
        <f t="shared" si="81"/>
        <v>0</v>
      </c>
      <c r="BK82" s="47">
        <f t="shared" si="81"/>
        <v>0</v>
      </c>
      <c r="BL82" s="48">
        <f t="shared" si="81"/>
        <v>0</v>
      </c>
      <c r="BM82" s="47">
        <f t="shared" si="81"/>
        <v>0</v>
      </c>
      <c r="BN82" s="47">
        <f t="shared" si="81"/>
        <v>0</v>
      </c>
      <c r="BO82" s="47">
        <f t="shared" si="81"/>
        <v>0</v>
      </c>
      <c r="BP82" s="47">
        <f t="shared" si="81"/>
        <v>0</v>
      </c>
      <c r="BQ82" s="47">
        <f t="shared" si="81"/>
        <v>0</v>
      </c>
      <c r="BR82" s="47">
        <f t="shared" si="81"/>
        <v>0</v>
      </c>
      <c r="BS82" s="47">
        <f t="shared" si="81"/>
        <v>0</v>
      </c>
      <c r="BT82" s="47">
        <f t="shared" si="81"/>
        <v>0</v>
      </c>
      <c r="BU82" s="47">
        <f t="shared" si="81"/>
        <v>0</v>
      </c>
      <c r="BV82" s="47">
        <f t="shared" si="81"/>
        <v>0</v>
      </c>
      <c r="BW82" s="47">
        <f t="shared" si="81"/>
        <v>0</v>
      </c>
      <c r="BX82" s="48">
        <f t="shared" si="81"/>
        <v>0</v>
      </c>
      <c r="BY82" s="47">
        <f t="shared" si="81"/>
        <v>0</v>
      </c>
      <c r="BZ82" s="47">
        <f t="shared" si="81"/>
        <v>0</v>
      </c>
      <c r="CA82" s="47">
        <f t="shared" si="81"/>
        <v>0</v>
      </c>
      <c r="CB82" s="47">
        <f t="shared" si="81"/>
        <v>0</v>
      </c>
      <c r="CC82" s="47">
        <f t="shared" si="81"/>
        <v>0</v>
      </c>
      <c r="CD82" s="47">
        <f t="shared" si="81"/>
        <v>0</v>
      </c>
      <c r="CE82" s="47">
        <f t="shared" si="81"/>
        <v>0</v>
      </c>
      <c r="CF82" s="47">
        <f t="shared" si="81"/>
        <v>0</v>
      </c>
      <c r="CG82" s="47">
        <f t="shared" si="81"/>
        <v>0</v>
      </c>
      <c r="CH82" s="47">
        <f t="shared" si="82"/>
        <v>0</v>
      </c>
      <c r="CI82" s="47">
        <f t="shared" si="82"/>
        <v>0</v>
      </c>
      <c r="CJ82" s="48">
        <f t="shared" si="82"/>
        <v>0</v>
      </c>
      <c r="CK82" s="47">
        <f t="shared" si="82"/>
        <v>0</v>
      </c>
      <c r="CL82" s="47">
        <f t="shared" si="82"/>
        <v>0</v>
      </c>
      <c r="CM82" s="47">
        <f t="shared" si="82"/>
        <v>0</v>
      </c>
      <c r="CN82" s="47">
        <f t="shared" si="82"/>
        <v>0</v>
      </c>
      <c r="CO82" s="47">
        <f t="shared" si="82"/>
        <v>0</v>
      </c>
      <c r="CP82" s="47">
        <f t="shared" si="82"/>
        <v>0</v>
      </c>
      <c r="CQ82" s="47">
        <f t="shared" si="82"/>
        <v>0</v>
      </c>
      <c r="CR82" s="47">
        <f t="shared" si="82"/>
        <v>0</v>
      </c>
      <c r="CS82" s="47">
        <f t="shared" si="82"/>
        <v>0</v>
      </c>
      <c r="CT82" s="47">
        <f t="shared" si="82"/>
        <v>0</v>
      </c>
      <c r="CU82" s="47">
        <f t="shared" si="82"/>
        <v>0</v>
      </c>
      <c r="CV82" s="48">
        <f t="shared" si="82"/>
        <v>0</v>
      </c>
      <c r="CW82" s="47">
        <f t="shared" si="82"/>
        <v>0</v>
      </c>
      <c r="CX82" s="47">
        <f t="shared" si="82"/>
        <v>0</v>
      </c>
      <c r="CY82" s="47">
        <f t="shared" si="82"/>
        <v>0</v>
      </c>
      <c r="CZ82" s="47">
        <f t="shared" si="82"/>
        <v>0</v>
      </c>
      <c r="DA82" s="47">
        <f t="shared" si="82"/>
        <v>0</v>
      </c>
      <c r="DB82" s="47">
        <f t="shared" si="82"/>
        <v>0</v>
      </c>
      <c r="DC82" s="47">
        <f t="shared" si="82"/>
        <v>0</v>
      </c>
      <c r="DD82" s="47">
        <f t="shared" si="82"/>
        <v>0</v>
      </c>
      <c r="DE82" s="47">
        <f t="shared" si="82"/>
        <v>0</v>
      </c>
      <c r="DF82" s="47">
        <f t="shared" si="82"/>
        <v>0</v>
      </c>
      <c r="DG82" s="47">
        <f t="shared" si="82"/>
        <v>0</v>
      </c>
      <c r="DH82" s="48">
        <f t="shared" si="82"/>
        <v>0</v>
      </c>
      <c r="DI82" s="47">
        <f t="shared" si="82"/>
        <v>0</v>
      </c>
      <c r="DJ82" s="47">
        <f t="shared" si="82"/>
        <v>0</v>
      </c>
      <c r="DK82" s="47">
        <f t="shared" si="82"/>
        <v>0</v>
      </c>
      <c r="DL82" s="47">
        <f t="shared" si="82"/>
        <v>0</v>
      </c>
      <c r="DM82" s="47">
        <f t="shared" si="82"/>
        <v>0</v>
      </c>
      <c r="DN82" s="47">
        <f t="shared" si="82"/>
        <v>0</v>
      </c>
      <c r="DO82" s="47">
        <f t="shared" si="82"/>
        <v>0</v>
      </c>
      <c r="DP82" s="47">
        <f t="shared" si="82"/>
        <v>0</v>
      </c>
      <c r="DQ82" s="47">
        <f t="shared" si="82"/>
        <v>0</v>
      </c>
      <c r="DR82" s="47">
        <f t="shared" si="82"/>
        <v>0</v>
      </c>
      <c r="DS82" s="47">
        <f t="shared" si="82"/>
        <v>0</v>
      </c>
      <c r="DT82" s="47">
        <f t="shared" si="82"/>
        <v>0</v>
      </c>
      <c r="DU82" s="70">
        <f t="shared" si="56"/>
        <v>1080</v>
      </c>
      <c r="DV82" s="71">
        <f t="shared" si="56"/>
        <v>1889.9999999999998</v>
      </c>
      <c r="DW82" s="71">
        <f t="shared" si="56"/>
        <v>810</v>
      </c>
      <c r="DX82" s="71">
        <f t="shared" si="56"/>
        <v>0</v>
      </c>
      <c r="DY82" s="71">
        <f t="shared" si="56"/>
        <v>0</v>
      </c>
      <c r="DZ82" s="71">
        <f t="shared" si="56"/>
        <v>0</v>
      </c>
      <c r="EA82" s="71">
        <f t="shared" si="56"/>
        <v>0</v>
      </c>
      <c r="EB82" s="71">
        <f t="shared" si="56"/>
        <v>0</v>
      </c>
      <c r="EC82" s="71">
        <f t="shared" si="56"/>
        <v>0</v>
      </c>
      <c r="ED82" s="72">
        <f t="shared" si="56"/>
        <v>0</v>
      </c>
      <c r="EE82" s="72">
        <f t="shared" si="83"/>
        <v>3780</v>
      </c>
    </row>
    <row r="83" spans="2:135">
      <c r="B83" s="119" t="s">
        <v>186</v>
      </c>
      <c r="C83" s="120"/>
      <c r="D83" s="128">
        <f>SUM(D81:D82)</f>
        <v>883.43000000000006</v>
      </c>
      <c r="E83" s="122">
        <f>SUM(E81:E82)</f>
        <v>0</v>
      </c>
      <c r="F83" s="122">
        <f t="shared" ref="F83:BQ83" si="84">SUM(F81:F82)</f>
        <v>0</v>
      </c>
      <c r="G83" s="122">
        <f t="shared" si="84"/>
        <v>0</v>
      </c>
      <c r="H83" s="122">
        <f t="shared" si="84"/>
        <v>0</v>
      </c>
      <c r="I83" s="122">
        <f t="shared" si="84"/>
        <v>0</v>
      </c>
      <c r="J83" s="122">
        <f t="shared" si="84"/>
        <v>0</v>
      </c>
      <c r="K83" s="122">
        <f t="shared" si="84"/>
        <v>0</v>
      </c>
      <c r="L83" s="122">
        <f t="shared" si="84"/>
        <v>1908.2088000000003</v>
      </c>
      <c r="M83" s="122">
        <f t="shared" si="84"/>
        <v>1908.2088000000003</v>
      </c>
      <c r="N83" s="122">
        <f t="shared" si="84"/>
        <v>1908.2088000000003</v>
      </c>
      <c r="O83" s="122">
        <f t="shared" si="84"/>
        <v>1908.2088000000003</v>
      </c>
      <c r="P83" s="123">
        <f t="shared" si="84"/>
        <v>1908.2088000000003</v>
      </c>
      <c r="Q83" s="122">
        <f t="shared" si="84"/>
        <v>1391.4022499999999</v>
      </c>
      <c r="R83" s="122">
        <f t="shared" si="84"/>
        <v>1391.4022499999999</v>
      </c>
      <c r="S83" s="122">
        <f t="shared" si="84"/>
        <v>1391.4022499999999</v>
      </c>
      <c r="T83" s="122">
        <f t="shared" si="84"/>
        <v>1391.4022499999999</v>
      </c>
      <c r="U83" s="122">
        <f t="shared" si="84"/>
        <v>1391.4022499999999</v>
      </c>
      <c r="V83" s="122">
        <f t="shared" si="84"/>
        <v>1391.4022499999999</v>
      </c>
      <c r="W83" s="122">
        <f t="shared" si="84"/>
        <v>1391.4022499999999</v>
      </c>
      <c r="X83" s="122">
        <f t="shared" si="84"/>
        <v>1391.4022499999999</v>
      </c>
      <c r="Y83" s="122">
        <f t="shared" si="84"/>
        <v>1391.4022499999999</v>
      </c>
      <c r="Z83" s="122">
        <f t="shared" si="84"/>
        <v>1391.4022499999999</v>
      </c>
      <c r="AA83" s="122">
        <f t="shared" si="84"/>
        <v>1391.4022499999999</v>
      </c>
      <c r="AB83" s="123">
        <f t="shared" si="84"/>
        <v>1391.4022499999999</v>
      </c>
      <c r="AC83" s="122">
        <f t="shared" si="84"/>
        <v>596.31524999999999</v>
      </c>
      <c r="AD83" s="122">
        <f t="shared" si="84"/>
        <v>596.31524999999999</v>
      </c>
      <c r="AE83" s="122">
        <f t="shared" si="84"/>
        <v>596.31524999999999</v>
      </c>
      <c r="AF83" s="122">
        <f t="shared" si="84"/>
        <v>596.31524999999999</v>
      </c>
      <c r="AG83" s="122">
        <f t="shared" si="84"/>
        <v>596.31524999999999</v>
      </c>
      <c r="AH83" s="122">
        <f t="shared" si="84"/>
        <v>596.31524999999999</v>
      </c>
      <c r="AI83" s="122">
        <f t="shared" si="84"/>
        <v>596.31524999999999</v>
      </c>
      <c r="AJ83" s="122">
        <f t="shared" si="84"/>
        <v>596.31524999999999</v>
      </c>
      <c r="AK83" s="122">
        <f t="shared" si="84"/>
        <v>596.31524999999999</v>
      </c>
      <c r="AL83" s="122">
        <f t="shared" si="84"/>
        <v>596.31524999999999</v>
      </c>
      <c r="AM83" s="122">
        <f t="shared" si="84"/>
        <v>596.31524999999999</v>
      </c>
      <c r="AN83" s="123">
        <f t="shared" si="84"/>
        <v>596.31524999999999</v>
      </c>
      <c r="AO83" s="122">
        <f t="shared" si="84"/>
        <v>0</v>
      </c>
      <c r="AP83" s="122">
        <f t="shared" si="84"/>
        <v>0</v>
      </c>
      <c r="AQ83" s="122">
        <f t="shared" si="84"/>
        <v>0</v>
      </c>
      <c r="AR83" s="122">
        <f t="shared" si="84"/>
        <v>0</v>
      </c>
      <c r="AS83" s="122">
        <f t="shared" si="84"/>
        <v>0</v>
      </c>
      <c r="AT83" s="122">
        <f t="shared" si="84"/>
        <v>0</v>
      </c>
      <c r="AU83" s="122">
        <f t="shared" si="84"/>
        <v>0</v>
      </c>
      <c r="AV83" s="122">
        <f t="shared" si="84"/>
        <v>0</v>
      </c>
      <c r="AW83" s="122">
        <f t="shared" si="84"/>
        <v>0</v>
      </c>
      <c r="AX83" s="122">
        <f t="shared" si="84"/>
        <v>0</v>
      </c>
      <c r="AY83" s="122">
        <f t="shared" si="84"/>
        <v>0</v>
      </c>
      <c r="AZ83" s="123">
        <f t="shared" si="84"/>
        <v>0</v>
      </c>
      <c r="BA83" s="122">
        <f t="shared" si="84"/>
        <v>0</v>
      </c>
      <c r="BB83" s="122">
        <f t="shared" si="84"/>
        <v>0</v>
      </c>
      <c r="BC83" s="122">
        <f t="shared" si="84"/>
        <v>0</v>
      </c>
      <c r="BD83" s="122">
        <f t="shared" si="84"/>
        <v>0</v>
      </c>
      <c r="BE83" s="122">
        <f t="shared" si="84"/>
        <v>0</v>
      </c>
      <c r="BF83" s="122">
        <f t="shared" si="84"/>
        <v>0</v>
      </c>
      <c r="BG83" s="122">
        <f t="shared" si="84"/>
        <v>0</v>
      </c>
      <c r="BH83" s="122">
        <f t="shared" si="84"/>
        <v>0</v>
      </c>
      <c r="BI83" s="122">
        <f t="shared" si="84"/>
        <v>0</v>
      </c>
      <c r="BJ83" s="122">
        <f t="shared" si="84"/>
        <v>0</v>
      </c>
      <c r="BK83" s="122">
        <f t="shared" si="84"/>
        <v>0</v>
      </c>
      <c r="BL83" s="123">
        <f t="shared" si="84"/>
        <v>0</v>
      </c>
      <c r="BM83" s="122">
        <f t="shared" si="84"/>
        <v>0</v>
      </c>
      <c r="BN83" s="122">
        <f t="shared" si="84"/>
        <v>0</v>
      </c>
      <c r="BO83" s="122">
        <f t="shared" si="84"/>
        <v>0</v>
      </c>
      <c r="BP83" s="122">
        <f t="shared" si="84"/>
        <v>0</v>
      </c>
      <c r="BQ83" s="122">
        <f t="shared" si="84"/>
        <v>0</v>
      </c>
      <c r="BR83" s="122">
        <f t="shared" ref="BR83:DS83" si="85">SUM(BR81:BR82)</f>
        <v>0</v>
      </c>
      <c r="BS83" s="122">
        <f t="shared" si="85"/>
        <v>0</v>
      </c>
      <c r="BT83" s="122">
        <f t="shared" si="85"/>
        <v>0</v>
      </c>
      <c r="BU83" s="122">
        <f t="shared" si="85"/>
        <v>0</v>
      </c>
      <c r="BV83" s="122">
        <f t="shared" si="85"/>
        <v>0</v>
      </c>
      <c r="BW83" s="122">
        <f t="shared" si="85"/>
        <v>0</v>
      </c>
      <c r="BX83" s="123">
        <f t="shared" si="85"/>
        <v>0</v>
      </c>
      <c r="BY83" s="122">
        <f t="shared" si="85"/>
        <v>0</v>
      </c>
      <c r="BZ83" s="122">
        <f t="shared" si="85"/>
        <v>0</v>
      </c>
      <c r="CA83" s="122">
        <f t="shared" si="85"/>
        <v>0</v>
      </c>
      <c r="CB83" s="122">
        <f t="shared" si="85"/>
        <v>0</v>
      </c>
      <c r="CC83" s="122">
        <f t="shared" si="85"/>
        <v>0</v>
      </c>
      <c r="CD83" s="122">
        <f t="shared" si="85"/>
        <v>0</v>
      </c>
      <c r="CE83" s="122">
        <f t="shared" si="85"/>
        <v>0</v>
      </c>
      <c r="CF83" s="122">
        <f t="shared" si="85"/>
        <v>0</v>
      </c>
      <c r="CG83" s="122">
        <f t="shared" si="85"/>
        <v>0</v>
      </c>
      <c r="CH83" s="122">
        <f t="shared" si="85"/>
        <v>0</v>
      </c>
      <c r="CI83" s="122">
        <f t="shared" si="85"/>
        <v>0</v>
      </c>
      <c r="CJ83" s="123">
        <f t="shared" si="85"/>
        <v>0</v>
      </c>
      <c r="CK83" s="122">
        <f t="shared" si="85"/>
        <v>0</v>
      </c>
      <c r="CL83" s="122">
        <f t="shared" si="85"/>
        <v>0</v>
      </c>
      <c r="CM83" s="122">
        <f t="shared" si="85"/>
        <v>0</v>
      </c>
      <c r="CN83" s="122">
        <f t="shared" si="85"/>
        <v>0</v>
      </c>
      <c r="CO83" s="122">
        <f t="shared" si="85"/>
        <v>0</v>
      </c>
      <c r="CP83" s="122">
        <f t="shared" si="85"/>
        <v>0</v>
      </c>
      <c r="CQ83" s="122">
        <f t="shared" si="85"/>
        <v>0</v>
      </c>
      <c r="CR83" s="122">
        <f t="shared" si="85"/>
        <v>0</v>
      </c>
      <c r="CS83" s="122">
        <f t="shared" si="85"/>
        <v>0</v>
      </c>
      <c r="CT83" s="122">
        <f t="shared" si="85"/>
        <v>0</v>
      </c>
      <c r="CU83" s="122">
        <f t="shared" si="85"/>
        <v>0</v>
      </c>
      <c r="CV83" s="123">
        <f t="shared" si="85"/>
        <v>0</v>
      </c>
      <c r="CW83" s="122">
        <f t="shared" si="85"/>
        <v>0</v>
      </c>
      <c r="CX83" s="122">
        <f t="shared" si="85"/>
        <v>0</v>
      </c>
      <c r="CY83" s="122">
        <f t="shared" si="85"/>
        <v>0</v>
      </c>
      <c r="CZ83" s="122">
        <f t="shared" si="85"/>
        <v>0</v>
      </c>
      <c r="DA83" s="122">
        <f t="shared" si="85"/>
        <v>0</v>
      </c>
      <c r="DB83" s="122">
        <f t="shared" si="85"/>
        <v>0</v>
      </c>
      <c r="DC83" s="122">
        <f t="shared" si="85"/>
        <v>0</v>
      </c>
      <c r="DD83" s="122">
        <f t="shared" si="85"/>
        <v>0</v>
      </c>
      <c r="DE83" s="122">
        <f t="shared" si="85"/>
        <v>0</v>
      </c>
      <c r="DF83" s="122">
        <f t="shared" si="85"/>
        <v>0</v>
      </c>
      <c r="DG83" s="122">
        <f t="shared" si="85"/>
        <v>0</v>
      </c>
      <c r="DH83" s="123">
        <f t="shared" si="85"/>
        <v>0</v>
      </c>
      <c r="DI83" s="122">
        <f t="shared" si="85"/>
        <v>0</v>
      </c>
      <c r="DJ83" s="122">
        <f t="shared" si="85"/>
        <v>0</v>
      </c>
      <c r="DK83" s="122">
        <f t="shared" si="85"/>
        <v>0</v>
      </c>
      <c r="DL83" s="122">
        <f t="shared" si="85"/>
        <v>0</v>
      </c>
      <c r="DM83" s="122">
        <f t="shared" si="85"/>
        <v>0</v>
      </c>
      <c r="DN83" s="122">
        <f t="shared" si="85"/>
        <v>0</v>
      </c>
      <c r="DO83" s="122">
        <f t="shared" si="85"/>
        <v>0</v>
      </c>
      <c r="DP83" s="122">
        <f t="shared" si="85"/>
        <v>0</v>
      </c>
      <c r="DQ83" s="122">
        <f t="shared" si="85"/>
        <v>0</v>
      </c>
      <c r="DR83" s="122">
        <f t="shared" si="85"/>
        <v>0</v>
      </c>
      <c r="DS83" s="122">
        <f t="shared" si="85"/>
        <v>0</v>
      </c>
      <c r="DT83" s="122">
        <f>SUM(DT81:DT82)</f>
        <v>0</v>
      </c>
      <c r="DU83" s="124">
        <f t="shared" si="56"/>
        <v>9541.0440000000017</v>
      </c>
      <c r="DV83" s="125">
        <f t="shared" si="56"/>
        <v>16696.826999999994</v>
      </c>
      <c r="DW83" s="125">
        <f t="shared" si="56"/>
        <v>7155.7829999999985</v>
      </c>
      <c r="DX83" s="125">
        <f t="shared" si="56"/>
        <v>0</v>
      </c>
      <c r="DY83" s="125">
        <f t="shared" si="56"/>
        <v>0</v>
      </c>
      <c r="DZ83" s="125">
        <f t="shared" si="56"/>
        <v>0</v>
      </c>
      <c r="EA83" s="125">
        <f t="shared" si="56"/>
        <v>0</v>
      </c>
      <c r="EB83" s="125">
        <f t="shared" si="56"/>
        <v>0</v>
      </c>
      <c r="EC83" s="125">
        <f t="shared" si="56"/>
        <v>0</v>
      </c>
      <c r="ED83" s="126">
        <f t="shared" si="56"/>
        <v>0</v>
      </c>
      <c r="EE83" s="126">
        <f t="shared" ref="EE83" si="86">SUM(DU83:ED83)</f>
        <v>33393.653999999995</v>
      </c>
    </row>
    <row r="84" spans="2:135">
      <c r="B84" s="5"/>
      <c r="D84" s="40"/>
      <c r="E84" s="47"/>
      <c r="F84" s="47"/>
      <c r="G84" s="47"/>
      <c r="H84" s="47"/>
      <c r="I84" s="47"/>
      <c r="J84" s="47"/>
      <c r="K84" s="47"/>
      <c r="L84" s="47"/>
      <c r="M84" s="47"/>
      <c r="N84" s="47"/>
      <c r="O84" s="47"/>
      <c r="P84" s="48"/>
      <c r="Q84" s="47"/>
      <c r="R84" s="47"/>
      <c r="S84" s="47"/>
      <c r="T84" s="47"/>
      <c r="U84" s="47"/>
      <c r="V84" s="47"/>
      <c r="W84" s="47"/>
      <c r="X84" s="47"/>
      <c r="Y84" s="47"/>
      <c r="Z84" s="47"/>
      <c r="AA84" s="47"/>
      <c r="AB84" s="48"/>
      <c r="AC84" s="47"/>
      <c r="AD84" s="47"/>
      <c r="AE84" s="47"/>
      <c r="AF84" s="47"/>
      <c r="AG84" s="47"/>
      <c r="AH84" s="47"/>
      <c r="AI84" s="47"/>
      <c r="AJ84" s="47"/>
      <c r="AK84" s="47"/>
      <c r="AL84" s="47"/>
      <c r="AM84" s="47"/>
      <c r="AN84" s="48"/>
      <c r="AO84" s="47"/>
      <c r="AP84" s="47"/>
      <c r="AQ84" s="47"/>
      <c r="AR84" s="47"/>
      <c r="AS84" s="47"/>
      <c r="AT84" s="47"/>
      <c r="AU84" s="47"/>
      <c r="AV84" s="47"/>
      <c r="AW84" s="47"/>
      <c r="AX84" s="47"/>
      <c r="AY84" s="47"/>
      <c r="AZ84" s="48"/>
      <c r="BA84" s="47"/>
      <c r="BB84" s="47"/>
      <c r="BC84" s="47"/>
      <c r="BD84" s="47"/>
      <c r="BE84" s="47"/>
      <c r="BF84" s="47"/>
      <c r="BG84" s="47"/>
      <c r="BH84" s="47"/>
      <c r="BI84" s="47"/>
      <c r="BJ84" s="47"/>
      <c r="BK84" s="47"/>
      <c r="BL84" s="48"/>
      <c r="BM84" s="47"/>
      <c r="BN84" s="47"/>
      <c r="BO84" s="47"/>
      <c r="BP84" s="47"/>
      <c r="BQ84" s="47"/>
      <c r="BR84" s="47"/>
      <c r="BS84" s="47"/>
      <c r="BT84" s="47"/>
      <c r="BU84" s="47"/>
      <c r="BV84" s="47"/>
      <c r="BW84" s="47"/>
      <c r="BX84" s="48"/>
      <c r="BY84" s="47"/>
      <c r="BZ84" s="47"/>
      <c r="CA84" s="47"/>
      <c r="CB84" s="47"/>
      <c r="CC84" s="47"/>
      <c r="CD84" s="47"/>
      <c r="CE84" s="47"/>
      <c r="CF84" s="47"/>
      <c r="CG84" s="47"/>
      <c r="CH84" s="47"/>
      <c r="CI84" s="47"/>
      <c r="CJ84" s="48"/>
      <c r="CK84" s="47"/>
      <c r="CL84" s="47"/>
      <c r="CM84" s="47"/>
      <c r="CN84" s="47"/>
      <c r="CO84" s="47"/>
      <c r="CP84" s="47"/>
      <c r="CQ84" s="47"/>
      <c r="CR84" s="47"/>
      <c r="CS84" s="47"/>
      <c r="CT84" s="47"/>
      <c r="CU84" s="47"/>
      <c r="CV84" s="48"/>
      <c r="CW84" s="47"/>
      <c r="CX84" s="47"/>
      <c r="CY84" s="47"/>
      <c r="CZ84" s="47"/>
      <c r="DA84" s="47"/>
      <c r="DB84" s="47"/>
      <c r="DC84" s="47"/>
      <c r="DD84" s="47"/>
      <c r="DE84" s="47"/>
      <c r="DF84" s="47"/>
      <c r="DG84" s="47"/>
      <c r="DH84" s="48"/>
      <c r="DI84" s="47"/>
      <c r="DJ84" s="47"/>
      <c r="DK84" s="47"/>
      <c r="DL84" s="47"/>
      <c r="DM84" s="47"/>
      <c r="DN84" s="47"/>
      <c r="DO84" s="47"/>
      <c r="DP84" s="47"/>
      <c r="DQ84" s="47"/>
      <c r="DR84" s="47"/>
      <c r="DS84" s="47"/>
      <c r="DT84" s="47"/>
      <c r="DU84" s="49"/>
      <c r="DV84" s="50"/>
      <c r="DW84" s="50"/>
      <c r="DX84" s="50"/>
      <c r="DY84" s="50"/>
      <c r="DZ84" s="50"/>
      <c r="EA84" s="50"/>
      <c r="EB84" s="50"/>
      <c r="EC84" s="50"/>
      <c r="ED84" s="51"/>
      <c r="EE84" s="51"/>
    </row>
    <row r="85" spans="2:135" ht="15.75" thickBot="1">
      <c r="B85" s="106" t="s">
        <v>187</v>
      </c>
      <c r="C85" s="107"/>
      <c r="D85" s="107"/>
      <c r="E85" s="108">
        <f t="shared" ref="E85:BP85" si="87">E83+E79+E71+E57+E52+E49+E50</f>
        <v>0</v>
      </c>
      <c r="F85" s="108">
        <f t="shared" si="87"/>
        <v>0</v>
      </c>
      <c r="G85" s="108">
        <f t="shared" si="87"/>
        <v>0</v>
      </c>
      <c r="H85" s="108">
        <f t="shared" si="87"/>
        <v>29042.238827312252</v>
      </c>
      <c r="I85" s="108">
        <f t="shared" si="87"/>
        <v>32364.463421690198</v>
      </c>
      <c r="J85" s="108">
        <f t="shared" si="87"/>
        <v>29042.238827312252</v>
      </c>
      <c r="K85" s="108">
        <f t="shared" si="87"/>
        <v>29042.238827312252</v>
      </c>
      <c r="L85" s="108">
        <f t="shared" si="87"/>
        <v>29612.672221690198</v>
      </c>
      <c r="M85" s="108">
        <f t="shared" si="87"/>
        <v>26290.447627312253</v>
      </c>
      <c r="N85" s="108">
        <f t="shared" si="87"/>
        <v>27397.855825438237</v>
      </c>
      <c r="O85" s="108">
        <f t="shared" si="87"/>
        <v>27397.855825438237</v>
      </c>
      <c r="P85" s="108">
        <f t="shared" si="87"/>
        <v>28505.264023564221</v>
      </c>
      <c r="Q85" s="108">
        <f t="shared" si="87"/>
        <v>36592.167320542991</v>
      </c>
      <c r="R85" s="108">
        <f t="shared" si="87"/>
        <v>43406.987001318252</v>
      </c>
      <c r="S85" s="108">
        <f t="shared" si="87"/>
        <v>38295.872240736804</v>
      </c>
      <c r="T85" s="108">
        <f t="shared" si="87"/>
        <v>40194.577160930618</v>
      </c>
      <c r="U85" s="108">
        <f t="shared" si="87"/>
        <v>43601.987001318252</v>
      </c>
      <c r="V85" s="108">
        <f t="shared" si="87"/>
        <v>36787.167320542991</v>
      </c>
      <c r="W85" s="108">
        <f t="shared" si="87"/>
        <v>40194.577160930618</v>
      </c>
      <c r="X85" s="108">
        <f t="shared" si="87"/>
        <v>41898.282081124431</v>
      </c>
      <c r="Y85" s="108">
        <f t="shared" si="87"/>
        <v>36787.167320542991</v>
      </c>
      <c r="Z85" s="108">
        <f t="shared" si="87"/>
        <v>40194.577160930618</v>
      </c>
      <c r="AA85" s="108">
        <f t="shared" si="87"/>
        <v>40194.577160930618</v>
      </c>
      <c r="AB85" s="108">
        <f t="shared" si="87"/>
        <v>40194.577160930618</v>
      </c>
      <c r="AC85" s="108">
        <f t="shared" si="87"/>
        <v>15333.362809676284</v>
      </c>
      <c r="AD85" s="108">
        <f t="shared" si="87"/>
        <v>596.31524999999999</v>
      </c>
      <c r="AE85" s="108">
        <f t="shared" si="87"/>
        <v>596.31524999999999</v>
      </c>
      <c r="AF85" s="108">
        <f t="shared" si="87"/>
        <v>596.31524999999999</v>
      </c>
      <c r="AG85" s="108">
        <f t="shared" si="87"/>
        <v>596.31524999999999</v>
      </c>
      <c r="AH85" s="108">
        <f t="shared" si="87"/>
        <v>596.31524999999999</v>
      </c>
      <c r="AI85" s="108">
        <f t="shared" si="87"/>
        <v>596.31524999999999</v>
      </c>
      <c r="AJ85" s="108">
        <f t="shared" si="87"/>
        <v>596.31524999999999</v>
      </c>
      <c r="AK85" s="108">
        <f t="shared" si="87"/>
        <v>596.31524999999999</v>
      </c>
      <c r="AL85" s="108">
        <f t="shared" si="87"/>
        <v>596.31524999999999</v>
      </c>
      <c r="AM85" s="108">
        <f t="shared" si="87"/>
        <v>596.31524999999999</v>
      </c>
      <c r="AN85" s="108">
        <f t="shared" si="87"/>
        <v>596.31524999999999</v>
      </c>
      <c r="AO85" s="108">
        <f t="shared" si="87"/>
        <v>0</v>
      </c>
      <c r="AP85" s="108">
        <f t="shared" si="87"/>
        <v>0</v>
      </c>
      <c r="AQ85" s="108">
        <f t="shared" si="87"/>
        <v>0</v>
      </c>
      <c r="AR85" s="108">
        <f t="shared" si="87"/>
        <v>0</v>
      </c>
      <c r="AS85" s="108">
        <f t="shared" si="87"/>
        <v>0</v>
      </c>
      <c r="AT85" s="108">
        <f t="shared" si="87"/>
        <v>0</v>
      </c>
      <c r="AU85" s="108">
        <f t="shared" si="87"/>
        <v>0</v>
      </c>
      <c r="AV85" s="108">
        <f t="shared" si="87"/>
        <v>0</v>
      </c>
      <c r="AW85" s="108">
        <f t="shared" si="87"/>
        <v>0</v>
      </c>
      <c r="AX85" s="108">
        <f t="shared" si="87"/>
        <v>0</v>
      </c>
      <c r="AY85" s="108">
        <f t="shared" si="87"/>
        <v>0</v>
      </c>
      <c r="AZ85" s="108">
        <f t="shared" si="87"/>
        <v>0</v>
      </c>
      <c r="BA85" s="108">
        <f t="shared" si="87"/>
        <v>0</v>
      </c>
      <c r="BB85" s="108">
        <f t="shared" si="87"/>
        <v>0</v>
      </c>
      <c r="BC85" s="108">
        <f t="shared" si="87"/>
        <v>0</v>
      </c>
      <c r="BD85" s="108">
        <f t="shared" si="87"/>
        <v>0</v>
      </c>
      <c r="BE85" s="108">
        <f t="shared" si="87"/>
        <v>0</v>
      </c>
      <c r="BF85" s="108">
        <f t="shared" si="87"/>
        <v>0</v>
      </c>
      <c r="BG85" s="108">
        <f t="shared" si="87"/>
        <v>0</v>
      </c>
      <c r="BH85" s="108">
        <f t="shared" si="87"/>
        <v>0</v>
      </c>
      <c r="BI85" s="108">
        <f t="shared" si="87"/>
        <v>0</v>
      </c>
      <c r="BJ85" s="108">
        <f t="shared" si="87"/>
        <v>0</v>
      </c>
      <c r="BK85" s="108">
        <f t="shared" si="87"/>
        <v>0</v>
      </c>
      <c r="BL85" s="108">
        <f t="shared" si="87"/>
        <v>0</v>
      </c>
      <c r="BM85" s="108">
        <f t="shared" si="87"/>
        <v>0</v>
      </c>
      <c r="BN85" s="108">
        <f t="shared" si="87"/>
        <v>0</v>
      </c>
      <c r="BO85" s="108">
        <f t="shared" si="87"/>
        <v>0</v>
      </c>
      <c r="BP85" s="108">
        <f t="shared" si="87"/>
        <v>0</v>
      </c>
      <c r="BQ85" s="108">
        <f t="shared" ref="BQ85:DS85" si="88">BQ83+BQ79+BQ71+BQ57+BQ52+BQ49+BQ50</f>
        <v>0</v>
      </c>
      <c r="BR85" s="108">
        <f t="shared" si="88"/>
        <v>0</v>
      </c>
      <c r="BS85" s="108">
        <f t="shared" si="88"/>
        <v>0</v>
      </c>
      <c r="BT85" s="108">
        <f t="shared" si="88"/>
        <v>0</v>
      </c>
      <c r="BU85" s="108">
        <f t="shared" si="88"/>
        <v>0</v>
      </c>
      <c r="BV85" s="108">
        <f t="shared" si="88"/>
        <v>0</v>
      </c>
      <c r="BW85" s="108">
        <f t="shared" si="88"/>
        <v>0</v>
      </c>
      <c r="BX85" s="108">
        <f t="shared" si="88"/>
        <v>0</v>
      </c>
      <c r="BY85" s="108">
        <f t="shared" si="88"/>
        <v>0</v>
      </c>
      <c r="BZ85" s="108">
        <f t="shared" si="88"/>
        <v>0</v>
      </c>
      <c r="CA85" s="108">
        <f t="shared" si="88"/>
        <v>0</v>
      </c>
      <c r="CB85" s="108">
        <f t="shared" si="88"/>
        <v>0</v>
      </c>
      <c r="CC85" s="108">
        <f t="shared" si="88"/>
        <v>0</v>
      </c>
      <c r="CD85" s="108">
        <f t="shared" si="88"/>
        <v>0</v>
      </c>
      <c r="CE85" s="108">
        <f t="shared" si="88"/>
        <v>0</v>
      </c>
      <c r="CF85" s="108">
        <f t="shared" si="88"/>
        <v>0</v>
      </c>
      <c r="CG85" s="108">
        <f t="shared" si="88"/>
        <v>0</v>
      </c>
      <c r="CH85" s="108">
        <f t="shared" si="88"/>
        <v>0</v>
      </c>
      <c r="CI85" s="108">
        <f t="shared" si="88"/>
        <v>0</v>
      </c>
      <c r="CJ85" s="108">
        <f t="shared" si="88"/>
        <v>0</v>
      </c>
      <c r="CK85" s="108">
        <f t="shared" si="88"/>
        <v>0</v>
      </c>
      <c r="CL85" s="108">
        <f t="shared" si="88"/>
        <v>0</v>
      </c>
      <c r="CM85" s="108">
        <f t="shared" si="88"/>
        <v>0</v>
      </c>
      <c r="CN85" s="108">
        <f t="shared" si="88"/>
        <v>0</v>
      </c>
      <c r="CO85" s="108">
        <f t="shared" si="88"/>
        <v>0</v>
      </c>
      <c r="CP85" s="108">
        <f t="shared" si="88"/>
        <v>0</v>
      </c>
      <c r="CQ85" s="108">
        <f t="shared" si="88"/>
        <v>0</v>
      </c>
      <c r="CR85" s="108">
        <f t="shared" si="88"/>
        <v>0</v>
      </c>
      <c r="CS85" s="108">
        <f t="shared" si="88"/>
        <v>0</v>
      </c>
      <c r="CT85" s="108">
        <f t="shared" si="88"/>
        <v>0</v>
      </c>
      <c r="CU85" s="108">
        <f t="shared" si="88"/>
        <v>0</v>
      </c>
      <c r="CV85" s="108">
        <f t="shared" si="88"/>
        <v>0</v>
      </c>
      <c r="CW85" s="108">
        <f t="shared" si="88"/>
        <v>0</v>
      </c>
      <c r="CX85" s="108">
        <f t="shared" si="88"/>
        <v>0</v>
      </c>
      <c r="CY85" s="108">
        <f t="shared" si="88"/>
        <v>0</v>
      </c>
      <c r="CZ85" s="108">
        <f t="shared" si="88"/>
        <v>0</v>
      </c>
      <c r="DA85" s="108">
        <f t="shared" si="88"/>
        <v>0</v>
      </c>
      <c r="DB85" s="108">
        <f t="shared" si="88"/>
        <v>0</v>
      </c>
      <c r="DC85" s="108">
        <f t="shared" si="88"/>
        <v>0</v>
      </c>
      <c r="DD85" s="108">
        <f t="shared" si="88"/>
        <v>0</v>
      </c>
      <c r="DE85" s="108">
        <f t="shared" si="88"/>
        <v>0</v>
      </c>
      <c r="DF85" s="108">
        <f t="shared" si="88"/>
        <v>0</v>
      </c>
      <c r="DG85" s="108">
        <f t="shared" si="88"/>
        <v>0</v>
      </c>
      <c r="DH85" s="108">
        <f t="shared" si="88"/>
        <v>0</v>
      </c>
      <c r="DI85" s="108">
        <f t="shared" si="88"/>
        <v>0</v>
      </c>
      <c r="DJ85" s="108">
        <f t="shared" si="88"/>
        <v>0</v>
      </c>
      <c r="DK85" s="108">
        <f t="shared" si="88"/>
        <v>0</v>
      </c>
      <c r="DL85" s="108">
        <f t="shared" si="88"/>
        <v>0</v>
      </c>
      <c r="DM85" s="108">
        <f t="shared" si="88"/>
        <v>0</v>
      </c>
      <c r="DN85" s="108">
        <f t="shared" si="88"/>
        <v>0</v>
      </c>
      <c r="DO85" s="108">
        <f t="shared" si="88"/>
        <v>0</v>
      </c>
      <c r="DP85" s="108">
        <f t="shared" si="88"/>
        <v>0</v>
      </c>
      <c r="DQ85" s="108">
        <f t="shared" si="88"/>
        <v>0</v>
      </c>
      <c r="DR85" s="108">
        <f t="shared" si="88"/>
        <v>0</v>
      </c>
      <c r="DS85" s="108">
        <f t="shared" si="88"/>
        <v>0</v>
      </c>
      <c r="DT85" s="109">
        <f>DT83+DT79+DT71+DT57+DT52+DT49+DT50</f>
        <v>0</v>
      </c>
      <c r="DU85" s="108">
        <f t="shared" ref="DU85:ED85" si="89">SUMIF($E$33:$DT$33,DU$33,$E85:$DT85)</f>
        <v>258695.2754270701</v>
      </c>
      <c r="DV85" s="108">
        <f t="shared" si="89"/>
        <v>478342.5160907798</v>
      </c>
      <c r="DW85" s="108">
        <f t="shared" si="89"/>
        <v>21892.83055967628</v>
      </c>
      <c r="DX85" s="108">
        <f t="shared" si="89"/>
        <v>0</v>
      </c>
      <c r="DY85" s="108">
        <f t="shared" si="89"/>
        <v>0</v>
      </c>
      <c r="DZ85" s="108">
        <f t="shared" si="89"/>
        <v>0</v>
      </c>
      <c r="EA85" s="108">
        <f t="shared" si="89"/>
        <v>0</v>
      </c>
      <c r="EB85" s="108">
        <f t="shared" si="89"/>
        <v>0</v>
      </c>
      <c r="EC85" s="108">
        <f t="shared" si="89"/>
        <v>0</v>
      </c>
      <c r="ED85" s="109">
        <f t="shared" si="89"/>
        <v>0</v>
      </c>
      <c r="EE85" s="109">
        <f t="shared" ref="EE85" si="90">SUM(DU85:ED85)</f>
        <v>758930.62207752618</v>
      </c>
    </row>
    <row r="86" spans="2:135" hidden="1" outlineLevel="1">
      <c r="B86" s="5"/>
      <c r="D86" s="40"/>
      <c r="E86" s="47"/>
      <c r="F86" s="47"/>
      <c r="G86" s="47"/>
      <c r="H86" s="47"/>
      <c r="I86" s="47"/>
      <c r="J86" s="47"/>
      <c r="K86" s="47"/>
      <c r="L86" s="47"/>
      <c r="M86" s="47"/>
      <c r="N86" s="47"/>
      <c r="O86" s="47"/>
      <c r="P86" s="48"/>
      <c r="Q86" s="47"/>
      <c r="R86" s="47"/>
      <c r="S86" s="47"/>
      <c r="T86" s="47"/>
      <c r="U86" s="47"/>
      <c r="V86" s="47"/>
      <c r="W86" s="47"/>
      <c r="X86" s="47"/>
      <c r="Y86" s="47"/>
      <c r="Z86" s="47"/>
      <c r="AA86" s="47"/>
      <c r="AB86" s="48"/>
      <c r="AC86" s="47"/>
      <c r="AD86" s="47"/>
      <c r="AE86" s="47"/>
      <c r="AF86" s="47"/>
      <c r="AG86" s="47"/>
      <c r="AH86" s="47"/>
      <c r="AI86" s="47"/>
      <c r="AJ86" s="47"/>
      <c r="AK86" s="47"/>
      <c r="AL86" s="47"/>
      <c r="AM86" s="47"/>
      <c r="AN86" s="48"/>
      <c r="AO86" s="47"/>
      <c r="AP86" s="47"/>
      <c r="AQ86" s="47"/>
      <c r="AR86" s="47"/>
      <c r="AS86" s="47"/>
      <c r="AT86" s="47"/>
      <c r="AU86" s="47"/>
      <c r="AV86" s="47"/>
      <c r="AW86" s="47"/>
      <c r="AX86" s="47"/>
      <c r="AY86" s="47"/>
      <c r="AZ86" s="48"/>
      <c r="BA86" s="47"/>
      <c r="BB86" s="47"/>
      <c r="BC86" s="47"/>
      <c r="BD86" s="47"/>
      <c r="BE86" s="47"/>
      <c r="BF86" s="47"/>
      <c r="BG86" s="47"/>
      <c r="BH86" s="47"/>
      <c r="BI86" s="47"/>
      <c r="BJ86" s="47"/>
      <c r="BK86" s="47"/>
      <c r="BL86" s="48"/>
      <c r="BM86" s="47"/>
      <c r="BN86" s="47"/>
      <c r="BO86" s="47"/>
      <c r="BP86" s="47"/>
      <c r="BQ86" s="47"/>
      <c r="BR86" s="47"/>
      <c r="BS86" s="47"/>
      <c r="BT86" s="47"/>
      <c r="BU86" s="47"/>
      <c r="BV86" s="47"/>
      <c r="BW86" s="47"/>
      <c r="BX86" s="48"/>
      <c r="BY86" s="47"/>
      <c r="BZ86" s="47"/>
      <c r="CA86" s="47"/>
      <c r="CB86" s="47"/>
      <c r="CC86" s="47"/>
      <c r="CD86" s="47"/>
      <c r="CE86" s="47"/>
      <c r="CF86" s="47"/>
      <c r="CG86" s="47"/>
      <c r="CH86" s="47"/>
      <c r="CI86" s="47"/>
      <c r="CJ86" s="48"/>
      <c r="CK86" s="47"/>
      <c r="CL86" s="47"/>
      <c r="CM86" s="47"/>
      <c r="CN86" s="47"/>
      <c r="CO86" s="47"/>
      <c r="CP86" s="47"/>
      <c r="CQ86" s="47"/>
      <c r="CR86" s="47"/>
      <c r="CS86" s="47"/>
      <c r="CT86" s="47"/>
      <c r="CU86" s="47"/>
      <c r="CV86" s="48"/>
      <c r="CW86" s="47"/>
      <c r="CX86" s="47"/>
      <c r="CY86" s="47"/>
      <c r="CZ86" s="47"/>
      <c r="DA86" s="47"/>
      <c r="DB86" s="47"/>
      <c r="DC86" s="47"/>
      <c r="DD86" s="47"/>
      <c r="DE86" s="47"/>
      <c r="DF86" s="47"/>
      <c r="DG86" s="47"/>
      <c r="DH86" s="48"/>
      <c r="DI86" s="47"/>
      <c r="DJ86" s="47"/>
      <c r="DK86" s="47"/>
      <c r="DL86" s="47"/>
      <c r="DM86" s="47"/>
      <c r="DN86" s="47"/>
      <c r="DO86" s="47"/>
      <c r="DP86" s="47"/>
      <c r="DQ86" s="47"/>
      <c r="DR86" s="47"/>
      <c r="DS86" s="47"/>
      <c r="DT86" s="47"/>
      <c r="DU86" s="70"/>
      <c r="DV86" s="71"/>
      <c r="DW86" s="71"/>
      <c r="DX86" s="71"/>
      <c r="DY86" s="71"/>
      <c r="DZ86" s="71"/>
      <c r="EA86" s="71"/>
      <c r="EB86" s="71"/>
      <c r="EC86" s="71"/>
      <c r="ED86" s="72"/>
      <c r="EE86" s="72"/>
    </row>
    <row r="87" spans="2:135" hidden="1" outlineLevel="1">
      <c r="B87" s="52" t="s">
        <v>188</v>
      </c>
      <c r="D87" s="40"/>
      <c r="E87" s="47"/>
      <c r="F87" s="47"/>
      <c r="G87" s="47"/>
      <c r="H87" s="47"/>
      <c r="I87" s="47"/>
      <c r="J87" s="47"/>
      <c r="K87" s="47"/>
      <c r="L87" s="47"/>
      <c r="M87" s="47"/>
      <c r="N87" s="47"/>
      <c r="O87" s="47"/>
      <c r="P87" s="48"/>
      <c r="Q87" s="47"/>
      <c r="R87" s="47"/>
      <c r="S87" s="47"/>
      <c r="T87" s="47"/>
      <c r="U87" s="47"/>
      <c r="V87" s="47"/>
      <c r="W87" s="47"/>
      <c r="X87" s="47"/>
      <c r="Y87" s="47"/>
      <c r="Z87" s="47"/>
      <c r="AA87" s="47"/>
      <c r="AB87" s="48"/>
      <c r="AC87" s="47"/>
      <c r="AD87" s="47"/>
      <c r="AE87" s="47"/>
      <c r="AF87" s="47"/>
      <c r="AG87" s="47"/>
      <c r="AH87" s="47"/>
      <c r="AI87" s="47"/>
      <c r="AJ87" s="47"/>
      <c r="AK87" s="47"/>
      <c r="AL87" s="47"/>
      <c r="AM87" s="47"/>
      <c r="AN87" s="48"/>
      <c r="AO87" s="47"/>
      <c r="AP87" s="47"/>
      <c r="AQ87" s="47"/>
      <c r="AR87" s="47"/>
      <c r="AS87" s="47"/>
      <c r="AT87" s="47"/>
      <c r="AU87" s="47"/>
      <c r="AV87" s="47"/>
      <c r="AW87" s="47"/>
      <c r="AX87" s="47"/>
      <c r="AY87" s="47"/>
      <c r="AZ87" s="48"/>
      <c r="BA87" s="47"/>
      <c r="BB87" s="47"/>
      <c r="BC87" s="47"/>
      <c r="BD87" s="47"/>
      <c r="BE87" s="47"/>
      <c r="BF87" s="47"/>
      <c r="BG87" s="47"/>
      <c r="BH87" s="47"/>
      <c r="BI87" s="47"/>
      <c r="BJ87" s="47"/>
      <c r="BK87" s="47"/>
      <c r="BL87" s="48"/>
      <c r="BM87" s="47"/>
      <c r="BN87" s="47"/>
      <c r="BO87" s="47"/>
      <c r="BP87" s="47"/>
      <c r="BQ87" s="47"/>
      <c r="BR87" s="47"/>
      <c r="BS87" s="47"/>
      <c r="BT87" s="47"/>
      <c r="BU87" s="47"/>
      <c r="BV87" s="47"/>
      <c r="BW87" s="47"/>
      <c r="BX87" s="48"/>
      <c r="BY87" s="47"/>
      <c r="BZ87" s="47"/>
      <c r="CA87" s="47"/>
      <c r="CB87" s="47"/>
      <c r="CC87" s="47"/>
      <c r="CD87" s="47"/>
      <c r="CE87" s="47"/>
      <c r="CF87" s="47"/>
      <c r="CG87" s="47"/>
      <c r="CH87" s="47"/>
      <c r="CI87" s="47"/>
      <c r="CJ87" s="48"/>
      <c r="CK87" s="47"/>
      <c r="CL87" s="47"/>
      <c r="CM87" s="47"/>
      <c r="CN87" s="47"/>
      <c r="CO87" s="47"/>
      <c r="CP87" s="47"/>
      <c r="CQ87" s="47"/>
      <c r="CR87" s="47"/>
      <c r="CS87" s="47"/>
      <c r="CT87" s="47"/>
      <c r="CU87" s="47"/>
      <c r="CV87" s="48"/>
      <c r="CW87" s="47"/>
      <c r="CX87" s="47"/>
      <c r="CY87" s="47"/>
      <c r="CZ87" s="47"/>
      <c r="DA87" s="47"/>
      <c r="DB87" s="47"/>
      <c r="DC87" s="47"/>
      <c r="DD87" s="47"/>
      <c r="DE87" s="47"/>
      <c r="DF87" s="47"/>
      <c r="DG87" s="47"/>
      <c r="DH87" s="48"/>
      <c r="DI87" s="47"/>
      <c r="DJ87" s="47"/>
      <c r="DK87" s="47"/>
      <c r="DL87" s="47"/>
      <c r="DM87" s="47"/>
      <c r="DN87" s="47"/>
      <c r="DO87" s="47"/>
      <c r="DP87" s="47"/>
      <c r="DQ87" s="47"/>
      <c r="DR87" s="47"/>
      <c r="DS87" s="47"/>
      <c r="DT87" s="47"/>
      <c r="DU87" s="70"/>
      <c r="DV87" s="71"/>
      <c r="DW87" s="71"/>
      <c r="DX87" s="71"/>
      <c r="DY87" s="71"/>
      <c r="DZ87" s="71"/>
      <c r="EA87" s="71"/>
      <c r="EB87" s="71"/>
      <c r="EC87" s="71"/>
      <c r="ED87" s="72"/>
      <c r="EE87" s="72"/>
    </row>
    <row r="88" spans="2:135" hidden="1" outlineLevel="1">
      <c r="B88" s="5" t="s">
        <v>189</v>
      </c>
      <c r="D88" s="47"/>
      <c r="E88" s="47">
        <f>E49+E71+E50</f>
        <v>0</v>
      </c>
      <c r="F88" s="47">
        <f t="shared" ref="F88:G88" si="91">F49+E88+F71+F50</f>
        <v>0</v>
      </c>
      <c r="G88" s="47">
        <f t="shared" si="91"/>
        <v>0</v>
      </c>
      <c r="H88" s="47">
        <f>H49+G88+H71+H50</f>
        <v>21971.551691895587</v>
      </c>
      <c r="I88" s="47">
        <f t="shared" ref="I88:BT88" si="92">I49+H88+I71+I50</f>
        <v>46416.182196919122</v>
      </c>
      <c r="J88" s="47">
        <f t="shared" si="92"/>
        <v>68387.733888814706</v>
      </c>
      <c r="K88" s="47">
        <f t="shared" si="92"/>
        <v>90359.28558071029</v>
      </c>
      <c r="L88" s="47">
        <f t="shared" si="92"/>
        <v>110143.91608573383</v>
      </c>
      <c r="M88" s="47">
        <f t="shared" si="92"/>
        <v>127455.46777762941</v>
      </c>
      <c r="N88" s="47">
        <f t="shared" si="92"/>
        <v>145591.37907390099</v>
      </c>
      <c r="O88" s="47">
        <f t="shared" si="92"/>
        <v>163727.29037017256</v>
      </c>
      <c r="P88" s="48">
        <f t="shared" si="92"/>
        <v>182687.56127082012</v>
      </c>
      <c r="Q88" s="47">
        <f t="shared" si="92"/>
        <v>208052.47217469645</v>
      </c>
      <c r="R88" s="47">
        <f t="shared" si="92"/>
        <v>238490.36525934804</v>
      </c>
      <c r="S88" s="47">
        <f t="shared" si="92"/>
        <v>265123.52170841815</v>
      </c>
      <c r="T88" s="47">
        <f t="shared" si="92"/>
        <v>293024.92370268208</v>
      </c>
      <c r="U88" s="47">
        <f t="shared" si="92"/>
        <v>323462.81678733364</v>
      </c>
      <c r="V88" s="47">
        <f t="shared" si="92"/>
        <v>348827.72769120993</v>
      </c>
      <c r="W88" s="47">
        <f t="shared" si="92"/>
        <v>376729.12968547386</v>
      </c>
      <c r="X88" s="47">
        <f t="shared" si="92"/>
        <v>405898.77722493163</v>
      </c>
      <c r="Y88" s="47">
        <f t="shared" si="92"/>
        <v>431263.68812880793</v>
      </c>
      <c r="Z88" s="47">
        <f t="shared" si="92"/>
        <v>459165.09012307186</v>
      </c>
      <c r="AA88" s="47">
        <f t="shared" si="92"/>
        <v>487066.49211733579</v>
      </c>
      <c r="AB88" s="48">
        <f t="shared" si="92"/>
        <v>514967.89411159971</v>
      </c>
      <c r="AC88" s="47">
        <f t="shared" si="92"/>
        <v>525938.21807752608</v>
      </c>
      <c r="AD88" s="47">
        <f t="shared" si="92"/>
        <v>525938.21807752608</v>
      </c>
      <c r="AE88" s="47">
        <f t="shared" si="92"/>
        <v>525938.21807752608</v>
      </c>
      <c r="AF88" s="47">
        <f t="shared" si="92"/>
        <v>525938.21807752608</v>
      </c>
      <c r="AG88" s="47">
        <f t="shared" si="92"/>
        <v>525938.21807752608</v>
      </c>
      <c r="AH88" s="47">
        <f t="shared" si="92"/>
        <v>525938.21807752608</v>
      </c>
      <c r="AI88" s="47">
        <f t="shared" si="92"/>
        <v>525938.21807752608</v>
      </c>
      <c r="AJ88" s="47">
        <f t="shared" si="92"/>
        <v>525938.21807752608</v>
      </c>
      <c r="AK88" s="47">
        <f t="shared" si="92"/>
        <v>525938.21807752608</v>
      </c>
      <c r="AL88" s="47">
        <f t="shared" si="92"/>
        <v>525938.21807752608</v>
      </c>
      <c r="AM88" s="47">
        <f t="shared" si="92"/>
        <v>525938.21807752608</v>
      </c>
      <c r="AN88" s="48">
        <f t="shared" si="92"/>
        <v>525938.21807752608</v>
      </c>
      <c r="AO88" s="47">
        <f t="shared" si="92"/>
        <v>525938.21807752608</v>
      </c>
      <c r="AP88" s="47">
        <f t="shared" si="92"/>
        <v>525938.21807752608</v>
      </c>
      <c r="AQ88" s="47">
        <f t="shared" si="92"/>
        <v>525938.21807752608</v>
      </c>
      <c r="AR88" s="47">
        <f t="shared" si="92"/>
        <v>525938.21807752608</v>
      </c>
      <c r="AS88" s="47">
        <f t="shared" si="92"/>
        <v>525938.21807752608</v>
      </c>
      <c r="AT88" s="47">
        <f t="shared" si="92"/>
        <v>525938.21807752608</v>
      </c>
      <c r="AU88" s="47">
        <f t="shared" si="92"/>
        <v>525938.21807752608</v>
      </c>
      <c r="AV88" s="47">
        <f t="shared" si="92"/>
        <v>525938.21807752608</v>
      </c>
      <c r="AW88" s="47">
        <f t="shared" si="92"/>
        <v>525938.21807752608</v>
      </c>
      <c r="AX88" s="47">
        <f t="shared" si="92"/>
        <v>525938.21807752608</v>
      </c>
      <c r="AY88" s="47">
        <f t="shared" si="92"/>
        <v>525938.21807752608</v>
      </c>
      <c r="AZ88" s="48">
        <f t="shared" si="92"/>
        <v>525938.21807752608</v>
      </c>
      <c r="BA88" s="47">
        <f t="shared" si="92"/>
        <v>525938.21807752608</v>
      </c>
      <c r="BB88" s="47">
        <f t="shared" si="92"/>
        <v>525938.21807752608</v>
      </c>
      <c r="BC88" s="47">
        <f t="shared" si="92"/>
        <v>525938.21807752608</v>
      </c>
      <c r="BD88" s="47">
        <f t="shared" si="92"/>
        <v>525938.21807752608</v>
      </c>
      <c r="BE88" s="47">
        <f t="shared" si="92"/>
        <v>525938.21807752608</v>
      </c>
      <c r="BF88" s="47">
        <f t="shared" si="92"/>
        <v>525938.21807752608</v>
      </c>
      <c r="BG88" s="47">
        <f t="shared" si="92"/>
        <v>525938.21807752608</v>
      </c>
      <c r="BH88" s="47">
        <f t="shared" si="92"/>
        <v>525938.21807752608</v>
      </c>
      <c r="BI88" s="47">
        <f t="shared" si="92"/>
        <v>525938.21807752608</v>
      </c>
      <c r="BJ88" s="47">
        <f t="shared" si="92"/>
        <v>525938.21807752608</v>
      </c>
      <c r="BK88" s="47">
        <f t="shared" si="92"/>
        <v>525938.21807752608</v>
      </c>
      <c r="BL88" s="48">
        <f t="shared" si="92"/>
        <v>525938.21807752608</v>
      </c>
      <c r="BM88" s="47">
        <f t="shared" si="92"/>
        <v>525938.21807752608</v>
      </c>
      <c r="BN88" s="47">
        <f t="shared" si="92"/>
        <v>525938.21807752608</v>
      </c>
      <c r="BO88" s="47">
        <f t="shared" si="92"/>
        <v>525938.21807752608</v>
      </c>
      <c r="BP88" s="47">
        <f t="shared" si="92"/>
        <v>525938.21807752608</v>
      </c>
      <c r="BQ88" s="47">
        <f t="shared" si="92"/>
        <v>525938.21807752608</v>
      </c>
      <c r="BR88" s="47">
        <f t="shared" si="92"/>
        <v>525938.21807752608</v>
      </c>
      <c r="BS88" s="47">
        <f t="shared" si="92"/>
        <v>525938.21807752608</v>
      </c>
      <c r="BT88" s="47">
        <f t="shared" si="92"/>
        <v>525938.21807752608</v>
      </c>
      <c r="BU88" s="47">
        <f t="shared" ref="BU88:DT88" si="93">BU49+BT88+BU71+BU50</f>
        <v>525938.21807752608</v>
      </c>
      <c r="BV88" s="47">
        <f t="shared" si="93"/>
        <v>525938.21807752608</v>
      </c>
      <c r="BW88" s="47">
        <f t="shared" si="93"/>
        <v>525938.21807752608</v>
      </c>
      <c r="BX88" s="48">
        <f t="shared" si="93"/>
        <v>525938.21807752608</v>
      </c>
      <c r="BY88" s="47">
        <f t="shared" si="93"/>
        <v>525938.21807752608</v>
      </c>
      <c r="BZ88" s="47">
        <f t="shared" si="93"/>
        <v>525938.21807752608</v>
      </c>
      <c r="CA88" s="47">
        <f t="shared" si="93"/>
        <v>525938.21807752608</v>
      </c>
      <c r="CB88" s="47">
        <f t="shared" si="93"/>
        <v>525938.21807752608</v>
      </c>
      <c r="CC88" s="47">
        <f t="shared" si="93"/>
        <v>525938.21807752608</v>
      </c>
      <c r="CD88" s="47">
        <f t="shared" si="93"/>
        <v>525938.21807752608</v>
      </c>
      <c r="CE88" s="47">
        <f t="shared" si="93"/>
        <v>525938.21807752608</v>
      </c>
      <c r="CF88" s="47">
        <f t="shared" si="93"/>
        <v>525938.21807752608</v>
      </c>
      <c r="CG88" s="47">
        <f t="shared" si="93"/>
        <v>525938.21807752608</v>
      </c>
      <c r="CH88" s="47">
        <f t="shared" si="93"/>
        <v>525938.21807752608</v>
      </c>
      <c r="CI88" s="47">
        <f t="shared" si="93"/>
        <v>525938.21807752608</v>
      </c>
      <c r="CJ88" s="48">
        <f t="shared" si="93"/>
        <v>525938.21807752608</v>
      </c>
      <c r="CK88" s="47">
        <f t="shared" si="93"/>
        <v>525938.21807752608</v>
      </c>
      <c r="CL88" s="47">
        <f t="shared" si="93"/>
        <v>525938.21807752608</v>
      </c>
      <c r="CM88" s="47">
        <f t="shared" si="93"/>
        <v>525938.21807752608</v>
      </c>
      <c r="CN88" s="47">
        <f t="shared" si="93"/>
        <v>525938.21807752608</v>
      </c>
      <c r="CO88" s="47">
        <f t="shared" si="93"/>
        <v>525938.21807752608</v>
      </c>
      <c r="CP88" s="47">
        <f t="shared" si="93"/>
        <v>525938.21807752608</v>
      </c>
      <c r="CQ88" s="47">
        <f t="shared" si="93"/>
        <v>525938.21807752608</v>
      </c>
      <c r="CR88" s="47">
        <f t="shared" si="93"/>
        <v>525938.21807752608</v>
      </c>
      <c r="CS88" s="47">
        <f t="shared" si="93"/>
        <v>525938.21807752608</v>
      </c>
      <c r="CT88" s="47">
        <f t="shared" si="93"/>
        <v>525938.21807752608</v>
      </c>
      <c r="CU88" s="47">
        <f t="shared" si="93"/>
        <v>525938.21807752608</v>
      </c>
      <c r="CV88" s="48">
        <f t="shared" si="93"/>
        <v>525938.21807752608</v>
      </c>
      <c r="CW88" s="47">
        <f t="shared" si="93"/>
        <v>525938.21807752608</v>
      </c>
      <c r="CX88" s="47">
        <f t="shared" si="93"/>
        <v>525938.21807752608</v>
      </c>
      <c r="CY88" s="47">
        <f t="shared" si="93"/>
        <v>525938.21807752608</v>
      </c>
      <c r="CZ88" s="47">
        <f t="shared" si="93"/>
        <v>525938.21807752608</v>
      </c>
      <c r="DA88" s="47">
        <f t="shared" si="93"/>
        <v>525938.21807752608</v>
      </c>
      <c r="DB88" s="47">
        <f t="shared" si="93"/>
        <v>525938.21807752608</v>
      </c>
      <c r="DC88" s="47">
        <f t="shared" si="93"/>
        <v>525938.21807752608</v>
      </c>
      <c r="DD88" s="47">
        <f t="shared" si="93"/>
        <v>525938.21807752608</v>
      </c>
      <c r="DE88" s="47">
        <f t="shared" si="93"/>
        <v>525938.21807752608</v>
      </c>
      <c r="DF88" s="47">
        <f t="shared" si="93"/>
        <v>525938.21807752608</v>
      </c>
      <c r="DG88" s="47">
        <f t="shared" si="93"/>
        <v>525938.21807752608</v>
      </c>
      <c r="DH88" s="48">
        <f t="shared" si="93"/>
        <v>525938.21807752608</v>
      </c>
      <c r="DI88" s="47">
        <f t="shared" si="93"/>
        <v>525938.21807752608</v>
      </c>
      <c r="DJ88" s="47">
        <f t="shared" si="93"/>
        <v>525938.21807752608</v>
      </c>
      <c r="DK88" s="47">
        <f t="shared" si="93"/>
        <v>525938.21807752608</v>
      </c>
      <c r="DL88" s="47">
        <f t="shared" si="93"/>
        <v>525938.21807752608</v>
      </c>
      <c r="DM88" s="47">
        <f t="shared" si="93"/>
        <v>525938.21807752608</v>
      </c>
      <c r="DN88" s="47">
        <f t="shared" si="93"/>
        <v>525938.21807752608</v>
      </c>
      <c r="DO88" s="47">
        <f t="shared" si="93"/>
        <v>525938.21807752608</v>
      </c>
      <c r="DP88" s="47">
        <f t="shared" si="93"/>
        <v>525938.21807752608</v>
      </c>
      <c r="DQ88" s="47">
        <f t="shared" si="93"/>
        <v>525938.21807752608</v>
      </c>
      <c r="DR88" s="47">
        <f t="shared" si="93"/>
        <v>525938.21807752608</v>
      </c>
      <c r="DS88" s="47">
        <f t="shared" si="93"/>
        <v>525938.21807752608</v>
      </c>
      <c r="DT88" s="47">
        <f t="shared" si="93"/>
        <v>525938.21807752608</v>
      </c>
      <c r="DU88" s="70">
        <f t="shared" ref="DU88:ED93" si="94">SUMIF($E$30:$DT$30,DU$33,$E88:$DT88)</f>
        <v>182687.56127082012</v>
      </c>
      <c r="DV88" s="71">
        <f t="shared" si="94"/>
        <v>514967.89411159971</v>
      </c>
      <c r="DW88" s="71">
        <f t="shared" si="94"/>
        <v>525938.21807752608</v>
      </c>
      <c r="DX88" s="71">
        <f t="shared" si="94"/>
        <v>525938.21807752608</v>
      </c>
      <c r="DY88" s="71">
        <f t="shared" si="94"/>
        <v>525938.21807752608</v>
      </c>
      <c r="DZ88" s="71">
        <f t="shared" si="94"/>
        <v>525938.21807752608</v>
      </c>
      <c r="EA88" s="71">
        <f t="shared" si="94"/>
        <v>525938.21807752608</v>
      </c>
      <c r="EB88" s="71">
        <f t="shared" si="94"/>
        <v>525938.21807752608</v>
      </c>
      <c r="EC88" s="71">
        <f t="shared" si="94"/>
        <v>525938.21807752608</v>
      </c>
      <c r="ED88" s="72">
        <f t="shared" si="94"/>
        <v>525938.21807752608</v>
      </c>
      <c r="EE88" s="72">
        <f t="shared" ref="EE88:EE93" si="95">ED88</f>
        <v>525938.21807752608</v>
      </c>
    </row>
    <row r="89" spans="2:135" hidden="1" outlineLevel="1">
      <c r="B89" s="5" t="s">
        <v>190</v>
      </c>
      <c r="D89" s="40"/>
      <c r="E89" s="47">
        <v>0</v>
      </c>
      <c r="F89" s="47">
        <v>0</v>
      </c>
      <c r="G89" s="47">
        <v>0</v>
      </c>
      <c r="H89" s="47">
        <v>0</v>
      </c>
      <c r="I89" s="47">
        <v>0</v>
      </c>
      <c r="J89" s="47">
        <v>0</v>
      </c>
      <c r="K89" s="47">
        <v>0</v>
      </c>
      <c r="L89" s="47">
        <v>0</v>
      </c>
      <c r="M89" s="47">
        <v>0</v>
      </c>
      <c r="N89" s="47">
        <v>0</v>
      </c>
      <c r="O89" s="47">
        <v>0</v>
      </c>
      <c r="P89" s="48">
        <v>0</v>
      </c>
      <c r="Q89" s="47">
        <v>0</v>
      </c>
      <c r="R89" s="47">
        <v>0</v>
      </c>
      <c r="S89" s="47">
        <v>0</v>
      </c>
      <c r="T89" s="47">
        <v>0</v>
      </c>
      <c r="U89" s="47">
        <v>0</v>
      </c>
      <c r="V89" s="47">
        <v>0</v>
      </c>
      <c r="W89" s="47">
        <v>0</v>
      </c>
      <c r="X89" s="47">
        <v>0</v>
      </c>
      <c r="Y89" s="47">
        <v>0</v>
      </c>
      <c r="Z89" s="47">
        <v>0</v>
      </c>
      <c r="AA89" s="47">
        <v>0</v>
      </c>
      <c r="AB89" s="48">
        <v>0</v>
      </c>
      <c r="AC89" s="47">
        <v>0</v>
      </c>
      <c r="AD89" s="47">
        <v>0</v>
      </c>
      <c r="AE89" s="47">
        <v>0</v>
      </c>
      <c r="AF89" s="47">
        <v>0</v>
      </c>
      <c r="AG89" s="47">
        <v>0</v>
      </c>
      <c r="AH89" s="47">
        <v>0</v>
      </c>
      <c r="AI89" s="47">
        <v>0</v>
      </c>
      <c r="AJ89" s="47">
        <v>0</v>
      </c>
      <c r="AK89" s="47">
        <v>0</v>
      </c>
      <c r="AL89" s="47">
        <v>0</v>
      </c>
      <c r="AM89" s="47">
        <v>0</v>
      </c>
      <c r="AN89" s="48">
        <v>0</v>
      </c>
      <c r="AO89" s="47">
        <v>0</v>
      </c>
      <c r="AP89" s="47">
        <v>0</v>
      </c>
      <c r="AQ89" s="47">
        <v>0</v>
      </c>
      <c r="AR89" s="47">
        <v>0</v>
      </c>
      <c r="AS89" s="47">
        <v>0</v>
      </c>
      <c r="AT89" s="47">
        <v>0</v>
      </c>
      <c r="AU89" s="47">
        <v>0</v>
      </c>
      <c r="AV89" s="47">
        <v>0</v>
      </c>
      <c r="AW89" s="47">
        <v>0</v>
      </c>
      <c r="AX89" s="47">
        <v>0</v>
      </c>
      <c r="AY89" s="47">
        <v>0</v>
      </c>
      <c r="AZ89" s="48">
        <v>0</v>
      </c>
      <c r="BA89" s="47">
        <v>0</v>
      </c>
      <c r="BB89" s="47">
        <v>0</v>
      </c>
      <c r="BC89" s="47">
        <v>0</v>
      </c>
      <c r="BD89" s="47">
        <v>0</v>
      </c>
      <c r="BE89" s="47">
        <v>0</v>
      </c>
      <c r="BF89" s="47">
        <v>0</v>
      </c>
      <c r="BG89" s="47">
        <v>0</v>
      </c>
      <c r="BH89" s="47">
        <v>0</v>
      </c>
      <c r="BI89" s="47">
        <v>0</v>
      </c>
      <c r="BJ89" s="47">
        <v>0</v>
      </c>
      <c r="BK89" s="47">
        <v>0</v>
      </c>
      <c r="BL89" s="48">
        <v>0</v>
      </c>
      <c r="BM89" s="47">
        <v>0</v>
      </c>
      <c r="BN89" s="47">
        <v>0</v>
      </c>
      <c r="BO89" s="47">
        <v>0</v>
      </c>
      <c r="BP89" s="47">
        <v>0</v>
      </c>
      <c r="BQ89" s="47">
        <v>0</v>
      </c>
      <c r="BR89" s="47">
        <v>0</v>
      </c>
      <c r="BS89" s="47">
        <v>0</v>
      </c>
      <c r="BT89" s="47">
        <v>0</v>
      </c>
      <c r="BU89" s="47">
        <v>0</v>
      </c>
      <c r="BV89" s="47">
        <v>0</v>
      </c>
      <c r="BW89" s="47">
        <v>0</v>
      </c>
      <c r="BX89" s="48">
        <v>0</v>
      </c>
      <c r="BY89" s="47">
        <v>0</v>
      </c>
      <c r="BZ89" s="47">
        <v>0</v>
      </c>
      <c r="CA89" s="47">
        <v>0</v>
      </c>
      <c r="CB89" s="47">
        <v>0</v>
      </c>
      <c r="CC89" s="47">
        <v>0</v>
      </c>
      <c r="CD89" s="47">
        <v>0</v>
      </c>
      <c r="CE89" s="47">
        <v>0</v>
      </c>
      <c r="CF89" s="47">
        <v>0</v>
      </c>
      <c r="CG89" s="47">
        <v>0</v>
      </c>
      <c r="CH89" s="47">
        <v>0</v>
      </c>
      <c r="CI89" s="47">
        <v>0</v>
      </c>
      <c r="CJ89" s="48">
        <v>0</v>
      </c>
      <c r="CK89" s="47">
        <v>0</v>
      </c>
      <c r="CL89" s="47">
        <v>0</v>
      </c>
      <c r="CM89" s="47">
        <v>0</v>
      </c>
      <c r="CN89" s="47">
        <v>0</v>
      </c>
      <c r="CO89" s="47">
        <v>0</v>
      </c>
      <c r="CP89" s="47">
        <v>0</v>
      </c>
      <c r="CQ89" s="47">
        <v>0</v>
      </c>
      <c r="CR89" s="47">
        <v>0</v>
      </c>
      <c r="CS89" s="47">
        <v>0</v>
      </c>
      <c r="CT89" s="47">
        <v>0</v>
      </c>
      <c r="CU89" s="47">
        <v>0</v>
      </c>
      <c r="CV89" s="48">
        <v>0</v>
      </c>
      <c r="CW89" s="47">
        <v>0</v>
      </c>
      <c r="CX89" s="47">
        <v>0</v>
      </c>
      <c r="CY89" s="47">
        <v>0</v>
      </c>
      <c r="CZ89" s="47">
        <v>0</v>
      </c>
      <c r="DA89" s="47">
        <v>0</v>
      </c>
      <c r="DB89" s="47">
        <v>0</v>
      </c>
      <c r="DC89" s="47">
        <v>0</v>
      </c>
      <c r="DD89" s="47">
        <v>0</v>
      </c>
      <c r="DE89" s="47">
        <v>0</v>
      </c>
      <c r="DF89" s="47">
        <v>0</v>
      </c>
      <c r="DG89" s="47">
        <v>0</v>
      </c>
      <c r="DH89" s="48">
        <v>0</v>
      </c>
      <c r="DI89" s="47">
        <v>0</v>
      </c>
      <c r="DJ89" s="47">
        <v>0</v>
      </c>
      <c r="DK89" s="47">
        <v>0</v>
      </c>
      <c r="DL89" s="47">
        <v>0</v>
      </c>
      <c r="DM89" s="47">
        <v>0</v>
      </c>
      <c r="DN89" s="47">
        <v>0</v>
      </c>
      <c r="DO89" s="47">
        <v>0</v>
      </c>
      <c r="DP89" s="47">
        <v>0</v>
      </c>
      <c r="DQ89" s="47">
        <v>0</v>
      </c>
      <c r="DR89" s="47">
        <v>0</v>
      </c>
      <c r="DS89" s="47">
        <v>0</v>
      </c>
      <c r="DT89" s="47">
        <v>0</v>
      </c>
      <c r="DU89" s="70">
        <f t="shared" si="94"/>
        <v>0</v>
      </c>
      <c r="DV89" s="71">
        <f t="shared" si="94"/>
        <v>0</v>
      </c>
      <c r="DW89" s="71">
        <f t="shared" si="94"/>
        <v>0</v>
      </c>
      <c r="DX89" s="71">
        <f t="shared" si="94"/>
        <v>0</v>
      </c>
      <c r="DY89" s="71">
        <f t="shared" si="94"/>
        <v>0</v>
      </c>
      <c r="DZ89" s="71">
        <f t="shared" si="94"/>
        <v>0</v>
      </c>
      <c r="EA89" s="71">
        <f t="shared" si="94"/>
        <v>0</v>
      </c>
      <c r="EB89" s="71">
        <f t="shared" si="94"/>
        <v>0</v>
      </c>
      <c r="EC89" s="71">
        <f t="shared" si="94"/>
        <v>0</v>
      </c>
      <c r="ED89" s="72">
        <f t="shared" si="94"/>
        <v>0</v>
      </c>
      <c r="EE89" s="72">
        <f t="shared" si="95"/>
        <v>0</v>
      </c>
    </row>
    <row r="90" spans="2:135" hidden="1" outlineLevel="1">
      <c r="B90" s="5" t="s">
        <v>191</v>
      </c>
      <c r="D90" s="40"/>
      <c r="E90" s="47">
        <f>E57+E52</f>
        <v>0</v>
      </c>
      <c r="F90" s="47">
        <f t="shared" ref="F90:BQ90" si="96">F57+F52+E90</f>
        <v>0</v>
      </c>
      <c r="G90" s="47">
        <f t="shared" si="96"/>
        <v>0</v>
      </c>
      <c r="H90" s="47">
        <f t="shared" si="96"/>
        <v>7070.6871354166669</v>
      </c>
      <c r="I90" s="47">
        <f t="shared" si="96"/>
        <v>14990.520052083335</v>
      </c>
      <c r="J90" s="47">
        <f t="shared" si="96"/>
        <v>22061.207187500004</v>
      </c>
      <c r="K90" s="47">
        <f t="shared" si="96"/>
        <v>29131.894322916669</v>
      </c>
      <c r="L90" s="47">
        <f t="shared" si="96"/>
        <v>37051.727239583335</v>
      </c>
      <c r="M90" s="47">
        <f t="shared" si="96"/>
        <v>44122.414375</v>
      </c>
      <c r="N90" s="47">
        <f t="shared" si="96"/>
        <v>51476.150104166663</v>
      </c>
      <c r="O90" s="47">
        <f t="shared" si="96"/>
        <v>58829.885833333334</v>
      </c>
      <c r="P90" s="48">
        <f t="shared" si="96"/>
        <v>66466.670156249995</v>
      </c>
      <c r="Q90" s="47">
        <f t="shared" si="96"/>
        <v>76302.524322916666</v>
      </c>
      <c r="R90" s="47">
        <f t="shared" si="96"/>
        <v>87880.215989583332</v>
      </c>
      <c r="S90" s="47">
        <f t="shared" si="96"/>
        <v>98151.529531249995</v>
      </c>
      <c r="T90" s="47">
        <f t="shared" si="96"/>
        <v>109053.30244791666</v>
      </c>
      <c r="U90" s="47">
        <f t="shared" si="96"/>
        <v>120825.99411458333</v>
      </c>
      <c r="V90" s="47">
        <f t="shared" si="96"/>
        <v>130856.84828125</v>
      </c>
      <c r="W90" s="47">
        <f t="shared" si="96"/>
        <v>141758.62119791665</v>
      </c>
      <c r="X90" s="47">
        <f t="shared" si="96"/>
        <v>153095.85348958333</v>
      </c>
      <c r="Y90" s="47">
        <f t="shared" si="96"/>
        <v>163126.70765624999</v>
      </c>
      <c r="Z90" s="47">
        <f t="shared" si="96"/>
        <v>174028.48057291665</v>
      </c>
      <c r="AA90" s="47">
        <f t="shared" si="96"/>
        <v>184930.25348958332</v>
      </c>
      <c r="AB90" s="48">
        <f t="shared" si="96"/>
        <v>195832.02640624999</v>
      </c>
      <c r="AC90" s="47">
        <f t="shared" si="96"/>
        <v>199598.74999999994</v>
      </c>
      <c r="AD90" s="47">
        <f t="shared" si="96"/>
        <v>199598.74999999994</v>
      </c>
      <c r="AE90" s="47">
        <f t="shared" si="96"/>
        <v>199598.74999999994</v>
      </c>
      <c r="AF90" s="47">
        <f t="shared" si="96"/>
        <v>199598.74999999994</v>
      </c>
      <c r="AG90" s="47">
        <f t="shared" si="96"/>
        <v>199598.74999999994</v>
      </c>
      <c r="AH90" s="47">
        <f t="shared" si="96"/>
        <v>199598.74999999994</v>
      </c>
      <c r="AI90" s="47">
        <f t="shared" si="96"/>
        <v>199598.74999999994</v>
      </c>
      <c r="AJ90" s="47">
        <f t="shared" si="96"/>
        <v>199598.74999999994</v>
      </c>
      <c r="AK90" s="47">
        <f t="shared" si="96"/>
        <v>199598.74999999994</v>
      </c>
      <c r="AL90" s="47">
        <f t="shared" si="96"/>
        <v>199598.74999999994</v>
      </c>
      <c r="AM90" s="47">
        <f t="shared" si="96"/>
        <v>199598.74999999994</v>
      </c>
      <c r="AN90" s="48">
        <f t="shared" si="96"/>
        <v>199598.74999999994</v>
      </c>
      <c r="AO90" s="47">
        <f t="shared" si="96"/>
        <v>199598.74999999994</v>
      </c>
      <c r="AP90" s="47">
        <f t="shared" si="96"/>
        <v>199598.74999999994</v>
      </c>
      <c r="AQ90" s="47">
        <f t="shared" si="96"/>
        <v>199598.74999999994</v>
      </c>
      <c r="AR90" s="47">
        <f t="shared" si="96"/>
        <v>199598.74999999994</v>
      </c>
      <c r="AS90" s="47">
        <f t="shared" si="96"/>
        <v>199598.74999999994</v>
      </c>
      <c r="AT90" s="47">
        <f t="shared" si="96"/>
        <v>199598.74999999994</v>
      </c>
      <c r="AU90" s="47">
        <f t="shared" si="96"/>
        <v>199598.74999999994</v>
      </c>
      <c r="AV90" s="47">
        <f t="shared" si="96"/>
        <v>199598.74999999994</v>
      </c>
      <c r="AW90" s="47">
        <f t="shared" si="96"/>
        <v>199598.74999999994</v>
      </c>
      <c r="AX90" s="47">
        <f t="shared" si="96"/>
        <v>199598.74999999994</v>
      </c>
      <c r="AY90" s="47">
        <f t="shared" si="96"/>
        <v>199598.74999999994</v>
      </c>
      <c r="AZ90" s="48">
        <f t="shared" si="96"/>
        <v>199598.74999999994</v>
      </c>
      <c r="BA90" s="47">
        <f t="shared" si="96"/>
        <v>199598.74999999994</v>
      </c>
      <c r="BB90" s="47">
        <f t="shared" si="96"/>
        <v>199598.74999999994</v>
      </c>
      <c r="BC90" s="47">
        <f t="shared" si="96"/>
        <v>199598.74999999994</v>
      </c>
      <c r="BD90" s="47">
        <f t="shared" si="96"/>
        <v>199598.74999999994</v>
      </c>
      <c r="BE90" s="47">
        <f t="shared" si="96"/>
        <v>199598.74999999994</v>
      </c>
      <c r="BF90" s="47">
        <f t="shared" si="96"/>
        <v>199598.74999999994</v>
      </c>
      <c r="BG90" s="47">
        <f t="shared" si="96"/>
        <v>199598.74999999994</v>
      </c>
      <c r="BH90" s="47">
        <f t="shared" si="96"/>
        <v>199598.74999999994</v>
      </c>
      <c r="BI90" s="47">
        <f t="shared" si="96"/>
        <v>199598.74999999994</v>
      </c>
      <c r="BJ90" s="47">
        <f t="shared" si="96"/>
        <v>199598.74999999994</v>
      </c>
      <c r="BK90" s="47">
        <f t="shared" si="96"/>
        <v>199598.74999999994</v>
      </c>
      <c r="BL90" s="48">
        <f t="shared" si="96"/>
        <v>199598.74999999994</v>
      </c>
      <c r="BM90" s="47">
        <f t="shared" si="96"/>
        <v>199598.74999999994</v>
      </c>
      <c r="BN90" s="47">
        <f t="shared" si="96"/>
        <v>199598.74999999994</v>
      </c>
      <c r="BO90" s="47">
        <f t="shared" si="96"/>
        <v>199598.74999999994</v>
      </c>
      <c r="BP90" s="47">
        <f t="shared" si="96"/>
        <v>199598.74999999994</v>
      </c>
      <c r="BQ90" s="47">
        <f t="shared" si="96"/>
        <v>199598.74999999994</v>
      </c>
      <c r="BR90" s="47">
        <f t="shared" ref="BR90:DT90" si="97">BR57+BR52+BQ90</f>
        <v>199598.74999999994</v>
      </c>
      <c r="BS90" s="47">
        <f t="shared" si="97"/>
        <v>199598.74999999994</v>
      </c>
      <c r="BT90" s="47">
        <f t="shared" si="97"/>
        <v>199598.74999999994</v>
      </c>
      <c r="BU90" s="47">
        <f t="shared" si="97"/>
        <v>199598.74999999994</v>
      </c>
      <c r="BV90" s="47">
        <f t="shared" si="97"/>
        <v>199598.74999999994</v>
      </c>
      <c r="BW90" s="47">
        <f t="shared" si="97"/>
        <v>199598.74999999994</v>
      </c>
      <c r="BX90" s="48">
        <f t="shared" si="97"/>
        <v>199598.74999999994</v>
      </c>
      <c r="BY90" s="47">
        <f t="shared" si="97"/>
        <v>199598.74999999994</v>
      </c>
      <c r="BZ90" s="47">
        <f t="shared" si="97"/>
        <v>199598.74999999994</v>
      </c>
      <c r="CA90" s="47">
        <f t="shared" si="97"/>
        <v>199598.74999999994</v>
      </c>
      <c r="CB90" s="47">
        <f t="shared" si="97"/>
        <v>199598.74999999994</v>
      </c>
      <c r="CC90" s="47">
        <f t="shared" si="97"/>
        <v>199598.74999999994</v>
      </c>
      <c r="CD90" s="47">
        <f t="shared" si="97"/>
        <v>199598.74999999994</v>
      </c>
      <c r="CE90" s="47">
        <f t="shared" si="97"/>
        <v>199598.74999999994</v>
      </c>
      <c r="CF90" s="47">
        <f t="shared" si="97"/>
        <v>199598.74999999994</v>
      </c>
      <c r="CG90" s="47">
        <f t="shared" si="97"/>
        <v>199598.74999999994</v>
      </c>
      <c r="CH90" s="47">
        <f t="shared" si="97"/>
        <v>199598.74999999994</v>
      </c>
      <c r="CI90" s="47">
        <f t="shared" si="97"/>
        <v>199598.74999999994</v>
      </c>
      <c r="CJ90" s="48">
        <f t="shared" si="97"/>
        <v>199598.74999999994</v>
      </c>
      <c r="CK90" s="47">
        <f t="shared" si="97"/>
        <v>199598.74999999994</v>
      </c>
      <c r="CL90" s="47">
        <f t="shared" si="97"/>
        <v>199598.74999999994</v>
      </c>
      <c r="CM90" s="47">
        <f t="shared" si="97"/>
        <v>199598.74999999994</v>
      </c>
      <c r="CN90" s="47">
        <f t="shared" si="97"/>
        <v>199598.74999999994</v>
      </c>
      <c r="CO90" s="47">
        <f t="shared" si="97"/>
        <v>199598.74999999994</v>
      </c>
      <c r="CP90" s="47">
        <f t="shared" si="97"/>
        <v>199598.74999999994</v>
      </c>
      <c r="CQ90" s="47">
        <f t="shared" si="97"/>
        <v>199598.74999999994</v>
      </c>
      <c r="CR90" s="47">
        <f t="shared" si="97"/>
        <v>199598.74999999994</v>
      </c>
      <c r="CS90" s="47">
        <f t="shared" si="97"/>
        <v>199598.74999999994</v>
      </c>
      <c r="CT90" s="47">
        <f t="shared" si="97"/>
        <v>199598.74999999994</v>
      </c>
      <c r="CU90" s="47">
        <f t="shared" si="97"/>
        <v>199598.74999999994</v>
      </c>
      <c r="CV90" s="48">
        <f t="shared" si="97"/>
        <v>199598.74999999994</v>
      </c>
      <c r="CW90" s="47">
        <f t="shared" si="97"/>
        <v>199598.74999999994</v>
      </c>
      <c r="CX90" s="47">
        <f t="shared" si="97"/>
        <v>199598.74999999994</v>
      </c>
      <c r="CY90" s="47">
        <f t="shared" si="97"/>
        <v>199598.74999999994</v>
      </c>
      <c r="CZ90" s="47">
        <f t="shared" si="97"/>
        <v>199598.74999999994</v>
      </c>
      <c r="DA90" s="47">
        <f t="shared" si="97"/>
        <v>199598.74999999994</v>
      </c>
      <c r="DB90" s="47">
        <f t="shared" si="97"/>
        <v>199598.74999999994</v>
      </c>
      <c r="DC90" s="47">
        <f t="shared" si="97"/>
        <v>199598.74999999994</v>
      </c>
      <c r="DD90" s="47">
        <f t="shared" si="97"/>
        <v>199598.74999999994</v>
      </c>
      <c r="DE90" s="47">
        <f t="shared" si="97"/>
        <v>199598.74999999994</v>
      </c>
      <c r="DF90" s="47">
        <f t="shared" si="97"/>
        <v>199598.74999999994</v>
      </c>
      <c r="DG90" s="47">
        <f t="shared" si="97"/>
        <v>199598.74999999994</v>
      </c>
      <c r="DH90" s="48">
        <f t="shared" si="97"/>
        <v>199598.74999999994</v>
      </c>
      <c r="DI90" s="47">
        <f t="shared" si="97"/>
        <v>199598.74999999994</v>
      </c>
      <c r="DJ90" s="47">
        <f t="shared" si="97"/>
        <v>199598.74999999994</v>
      </c>
      <c r="DK90" s="47">
        <f t="shared" si="97"/>
        <v>199598.74999999994</v>
      </c>
      <c r="DL90" s="47">
        <f t="shared" si="97"/>
        <v>199598.74999999994</v>
      </c>
      <c r="DM90" s="47">
        <f t="shared" si="97"/>
        <v>199598.74999999994</v>
      </c>
      <c r="DN90" s="47">
        <f t="shared" si="97"/>
        <v>199598.74999999994</v>
      </c>
      <c r="DO90" s="47">
        <f t="shared" si="97"/>
        <v>199598.74999999994</v>
      </c>
      <c r="DP90" s="47">
        <f t="shared" si="97"/>
        <v>199598.74999999994</v>
      </c>
      <c r="DQ90" s="47">
        <f t="shared" si="97"/>
        <v>199598.74999999994</v>
      </c>
      <c r="DR90" s="47">
        <f t="shared" si="97"/>
        <v>199598.74999999994</v>
      </c>
      <c r="DS90" s="47">
        <f t="shared" si="97"/>
        <v>199598.74999999994</v>
      </c>
      <c r="DT90" s="47">
        <f t="shared" si="97"/>
        <v>199598.74999999994</v>
      </c>
      <c r="DU90" s="70">
        <f t="shared" si="94"/>
        <v>66466.670156249995</v>
      </c>
      <c r="DV90" s="71">
        <f t="shared" si="94"/>
        <v>195832.02640624999</v>
      </c>
      <c r="DW90" s="71">
        <f t="shared" si="94"/>
        <v>199598.74999999994</v>
      </c>
      <c r="DX90" s="71">
        <f t="shared" si="94"/>
        <v>199598.74999999994</v>
      </c>
      <c r="DY90" s="71">
        <f t="shared" si="94"/>
        <v>199598.74999999994</v>
      </c>
      <c r="DZ90" s="71">
        <f t="shared" si="94"/>
        <v>199598.74999999994</v>
      </c>
      <c r="EA90" s="71">
        <f t="shared" si="94"/>
        <v>199598.74999999994</v>
      </c>
      <c r="EB90" s="71">
        <f t="shared" si="94"/>
        <v>199598.74999999994</v>
      </c>
      <c r="EC90" s="71">
        <f t="shared" si="94"/>
        <v>199598.74999999994</v>
      </c>
      <c r="ED90" s="72">
        <f t="shared" si="94"/>
        <v>199598.74999999994</v>
      </c>
      <c r="EE90" s="72">
        <f t="shared" si="95"/>
        <v>199598.74999999994</v>
      </c>
    </row>
    <row r="91" spans="2:135" hidden="1" outlineLevel="1">
      <c r="B91" s="5" t="s">
        <v>192</v>
      </c>
      <c r="D91" s="40"/>
      <c r="E91" s="47">
        <f>E79</f>
        <v>0</v>
      </c>
      <c r="F91" s="47">
        <f t="shared" ref="F91:BQ91" si="98">F79+E91</f>
        <v>0</v>
      </c>
      <c r="G91" s="47">
        <f t="shared" si="98"/>
        <v>0</v>
      </c>
      <c r="H91" s="47">
        <f t="shared" si="98"/>
        <v>0</v>
      </c>
      <c r="I91" s="47">
        <f t="shared" si="98"/>
        <v>0</v>
      </c>
      <c r="J91" s="47">
        <f t="shared" si="98"/>
        <v>0</v>
      </c>
      <c r="K91" s="47">
        <f t="shared" si="98"/>
        <v>0</v>
      </c>
      <c r="L91" s="47">
        <f t="shared" si="98"/>
        <v>0</v>
      </c>
      <c r="M91" s="47">
        <f t="shared" si="98"/>
        <v>0</v>
      </c>
      <c r="N91" s="47">
        <f t="shared" si="98"/>
        <v>0</v>
      </c>
      <c r="O91" s="47">
        <f t="shared" si="98"/>
        <v>0</v>
      </c>
      <c r="P91" s="48">
        <f t="shared" si="98"/>
        <v>0</v>
      </c>
      <c r="Q91" s="47">
        <f t="shared" si="98"/>
        <v>0</v>
      </c>
      <c r="R91" s="47">
        <f t="shared" si="98"/>
        <v>0</v>
      </c>
      <c r="S91" s="47">
        <f t="shared" si="98"/>
        <v>0</v>
      </c>
      <c r="T91" s="47">
        <f t="shared" si="98"/>
        <v>0</v>
      </c>
      <c r="U91" s="47">
        <f t="shared" si="98"/>
        <v>0</v>
      </c>
      <c r="V91" s="47">
        <f t="shared" si="98"/>
        <v>0</v>
      </c>
      <c r="W91" s="47">
        <f t="shared" si="98"/>
        <v>0</v>
      </c>
      <c r="X91" s="47">
        <f t="shared" si="98"/>
        <v>0</v>
      </c>
      <c r="Y91" s="47">
        <f t="shared" si="98"/>
        <v>0</v>
      </c>
      <c r="Z91" s="47">
        <f t="shared" si="98"/>
        <v>0</v>
      </c>
      <c r="AA91" s="47">
        <f t="shared" si="98"/>
        <v>0</v>
      </c>
      <c r="AB91" s="48">
        <f t="shared" si="98"/>
        <v>0</v>
      </c>
      <c r="AC91" s="47">
        <f t="shared" si="98"/>
        <v>0</v>
      </c>
      <c r="AD91" s="47">
        <f t="shared" si="98"/>
        <v>0</v>
      </c>
      <c r="AE91" s="47">
        <f t="shared" si="98"/>
        <v>0</v>
      </c>
      <c r="AF91" s="47">
        <f t="shared" si="98"/>
        <v>0</v>
      </c>
      <c r="AG91" s="47">
        <f t="shared" si="98"/>
        <v>0</v>
      </c>
      <c r="AH91" s="47">
        <f t="shared" si="98"/>
        <v>0</v>
      </c>
      <c r="AI91" s="47">
        <f t="shared" si="98"/>
        <v>0</v>
      </c>
      <c r="AJ91" s="47">
        <f t="shared" si="98"/>
        <v>0</v>
      </c>
      <c r="AK91" s="47">
        <f t="shared" si="98"/>
        <v>0</v>
      </c>
      <c r="AL91" s="47">
        <f t="shared" si="98"/>
        <v>0</v>
      </c>
      <c r="AM91" s="47">
        <f t="shared" si="98"/>
        <v>0</v>
      </c>
      <c r="AN91" s="48">
        <f t="shared" si="98"/>
        <v>0</v>
      </c>
      <c r="AO91" s="47">
        <f t="shared" si="98"/>
        <v>0</v>
      </c>
      <c r="AP91" s="47">
        <f t="shared" si="98"/>
        <v>0</v>
      </c>
      <c r="AQ91" s="47">
        <f t="shared" si="98"/>
        <v>0</v>
      </c>
      <c r="AR91" s="47">
        <f t="shared" si="98"/>
        <v>0</v>
      </c>
      <c r="AS91" s="47">
        <f t="shared" si="98"/>
        <v>0</v>
      </c>
      <c r="AT91" s="47">
        <f t="shared" si="98"/>
        <v>0</v>
      </c>
      <c r="AU91" s="47">
        <f t="shared" si="98"/>
        <v>0</v>
      </c>
      <c r="AV91" s="47">
        <f t="shared" si="98"/>
        <v>0</v>
      </c>
      <c r="AW91" s="47">
        <f t="shared" si="98"/>
        <v>0</v>
      </c>
      <c r="AX91" s="47">
        <f t="shared" si="98"/>
        <v>0</v>
      </c>
      <c r="AY91" s="47">
        <f t="shared" si="98"/>
        <v>0</v>
      </c>
      <c r="AZ91" s="48">
        <f t="shared" si="98"/>
        <v>0</v>
      </c>
      <c r="BA91" s="47">
        <f t="shared" si="98"/>
        <v>0</v>
      </c>
      <c r="BB91" s="47">
        <f t="shared" si="98"/>
        <v>0</v>
      </c>
      <c r="BC91" s="47">
        <f t="shared" si="98"/>
        <v>0</v>
      </c>
      <c r="BD91" s="47">
        <f t="shared" si="98"/>
        <v>0</v>
      </c>
      <c r="BE91" s="47">
        <f t="shared" si="98"/>
        <v>0</v>
      </c>
      <c r="BF91" s="47">
        <f t="shared" si="98"/>
        <v>0</v>
      </c>
      <c r="BG91" s="47">
        <f t="shared" si="98"/>
        <v>0</v>
      </c>
      <c r="BH91" s="47">
        <f t="shared" si="98"/>
        <v>0</v>
      </c>
      <c r="BI91" s="47">
        <f t="shared" si="98"/>
        <v>0</v>
      </c>
      <c r="BJ91" s="47">
        <f t="shared" si="98"/>
        <v>0</v>
      </c>
      <c r="BK91" s="47">
        <f t="shared" si="98"/>
        <v>0</v>
      </c>
      <c r="BL91" s="48">
        <f t="shared" si="98"/>
        <v>0</v>
      </c>
      <c r="BM91" s="47">
        <f t="shared" si="98"/>
        <v>0</v>
      </c>
      <c r="BN91" s="47">
        <f t="shared" si="98"/>
        <v>0</v>
      </c>
      <c r="BO91" s="47">
        <f t="shared" si="98"/>
        <v>0</v>
      </c>
      <c r="BP91" s="47">
        <f t="shared" si="98"/>
        <v>0</v>
      </c>
      <c r="BQ91" s="47">
        <f t="shared" si="98"/>
        <v>0</v>
      </c>
      <c r="BR91" s="47">
        <f t="shared" ref="BR91:DT91" si="99">BR79+BQ91</f>
        <v>0</v>
      </c>
      <c r="BS91" s="47">
        <f t="shared" si="99"/>
        <v>0</v>
      </c>
      <c r="BT91" s="47">
        <f t="shared" si="99"/>
        <v>0</v>
      </c>
      <c r="BU91" s="47">
        <f t="shared" si="99"/>
        <v>0</v>
      </c>
      <c r="BV91" s="47">
        <f t="shared" si="99"/>
        <v>0</v>
      </c>
      <c r="BW91" s="47">
        <f t="shared" si="99"/>
        <v>0</v>
      </c>
      <c r="BX91" s="48">
        <f t="shared" si="99"/>
        <v>0</v>
      </c>
      <c r="BY91" s="47">
        <f t="shared" si="99"/>
        <v>0</v>
      </c>
      <c r="BZ91" s="47">
        <f t="shared" si="99"/>
        <v>0</v>
      </c>
      <c r="CA91" s="47">
        <f t="shared" si="99"/>
        <v>0</v>
      </c>
      <c r="CB91" s="47">
        <f t="shared" si="99"/>
        <v>0</v>
      </c>
      <c r="CC91" s="47">
        <f t="shared" si="99"/>
        <v>0</v>
      </c>
      <c r="CD91" s="47">
        <f t="shared" si="99"/>
        <v>0</v>
      </c>
      <c r="CE91" s="47">
        <f t="shared" si="99"/>
        <v>0</v>
      </c>
      <c r="CF91" s="47">
        <f t="shared" si="99"/>
        <v>0</v>
      </c>
      <c r="CG91" s="47">
        <f t="shared" si="99"/>
        <v>0</v>
      </c>
      <c r="CH91" s="47">
        <f t="shared" si="99"/>
        <v>0</v>
      </c>
      <c r="CI91" s="47">
        <f t="shared" si="99"/>
        <v>0</v>
      </c>
      <c r="CJ91" s="48">
        <f t="shared" si="99"/>
        <v>0</v>
      </c>
      <c r="CK91" s="47">
        <f t="shared" si="99"/>
        <v>0</v>
      </c>
      <c r="CL91" s="47">
        <f t="shared" si="99"/>
        <v>0</v>
      </c>
      <c r="CM91" s="47">
        <f t="shared" si="99"/>
        <v>0</v>
      </c>
      <c r="CN91" s="47">
        <f t="shared" si="99"/>
        <v>0</v>
      </c>
      <c r="CO91" s="47">
        <f t="shared" si="99"/>
        <v>0</v>
      </c>
      <c r="CP91" s="47">
        <f t="shared" si="99"/>
        <v>0</v>
      </c>
      <c r="CQ91" s="47">
        <f t="shared" si="99"/>
        <v>0</v>
      </c>
      <c r="CR91" s="47">
        <f t="shared" si="99"/>
        <v>0</v>
      </c>
      <c r="CS91" s="47">
        <f t="shared" si="99"/>
        <v>0</v>
      </c>
      <c r="CT91" s="47">
        <f t="shared" si="99"/>
        <v>0</v>
      </c>
      <c r="CU91" s="47">
        <f t="shared" si="99"/>
        <v>0</v>
      </c>
      <c r="CV91" s="48">
        <f t="shared" si="99"/>
        <v>0</v>
      </c>
      <c r="CW91" s="47">
        <f t="shared" si="99"/>
        <v>0</v>
      </c>
      <c r="CX91" s="47">
        <f t="shared" si="99"/>
        <v>0</v>
      </c>
      <c r="CY91" s="47">
        <f t="shared" si="99"/>
        <v>0</v>
      </c>
      <c r="CZ91" s="47">
        <f t="shared" si="99"/>
        <v>0</v>
      </c>
      <c r="DA91" s="47">
        <f t="shared" si="99"/>
        <v>0</v>
      </c>
      <c r="DB91" s="47">
        <f t="shared" si="99"/>
        <v>0</v>
      </c>
      <c r="DC91" s="47">
        <f t="shared" si="99"/>
        <v>0</v>
      </c>
      <c r="DD91" s="47">
        <f t="shared" si="99"/>
        <v>0</v>
      </c>
      <c r="DE91" s="47">
        <f t="shared" si="99"/>
        <v>0</v>
      </c>
      <c r="DF91" s="47">
        <f t="shared" si="99"/>
        <v>0</v>
      </c>
      <c r="DG91" s="47">
        <f t="shared" si="99"/>
        <v>0</v>
      </c>
      <c r="DH91" s="48">
        <f t="shared" si="99"/>
        <v>0</v>
      </c>
      <c r="DI91" s="47">
        <f t="shared" si="99"/>
        <v>0</v>
      </c>
      <c r="DJ91" s="47">
        <f t="shared" si="99"/>
        <v>0</v>
      </c>
      <c r="DK91" s="47">
        <f t="shared" si="99"/>
        <v>0</v>
      </c>
      <c r="DL91" s="47">
        <f t="shared" si="99"/>
        <v>0</v>
      </c>
      <c r="DM91" s="47">
        <f t="shared" si="99"/>
        <v>0</v>
      </c>
      <c r="DN91" s="47">
        <f t="shared" si="99"/>
        <v>0</v>
      </c>
      <c r="DO91" s="47">
        <f t="shared" si="99"/>
        <v>0</v>
      </c>
      <c r="DP91" s="47">
        <f t="shared" si="99"/>
        <v>0</v>
      </c>
      <c r="DQ91" s="47">
        <f t="shared" si="99"/>
        <v>0</v>
      </c>
      <c r="DR91" s="47">
        <f t="shared" si="99"/>
        <v>0</v>
      </c>
      <c r="DS91" s="47">
        <f t="shared" si="99"/>
        <v>0</v>
      </c>
      <c r="DT91" s="47">
        <f t="shared" si="99"/>
        <v>0</v>
      </c>
      <c r="DU91" s="70">
        <f t="shared" si="94"/>
        <v>0</v>
      </c>
      <c r="DV91" s="71">
        <f t="shared" si="94"/>
        <v>0</v>
      </c>
      <c r="DW91" s="71">
        <f t="shared" si="94"/>
        <v>0</v>
      </c>
      <c r="DX91" s="71">
        <f t="shared" si="94"/>
        <v>0</v>
      </c>
      <c r="DY91" s="71">
        <f t="shared" si="94"/>
        <v>0</v>
      </c>
      <c r="DZ91" s="71">
        <f t="shared" si="94"/>
        <v>0</v>
      </c>
      <c r="EA91" s="71">
        <f t="shared" si="94"/>
        <v>0</v>
      </c>
      <c r="EB91" s="71">
        <f t="shared" si="94"/>
        <v>0</v>
      </c>
      <c r="EC91" s="71">
        <f t="shared" si="94"/>
        <v>0</v>
      </c>
      <c r="ED91" s="72">
        <f t="shared" si="94"/>
        <v>0</v>
      </c>
      <c r="EE91" s="72">
        <f t="shared" si="95"/>
        <v>0</v>
      </c>
    </row>
    <row r="92" spans="2:135" hidden="1" outlineLevel="1">
      <c r="B92" s="5" t="s">
        <v>193</v>
      </c>
      <c r="D92" s="40"/>
      <c r="E92" s="47">
        <f>E83</f>
        <v>0</v>
      </c>
      <c r="F92" s="47">
        <f t="shared" ref="F92:BQ92" si="100">F83+E92</f>
        <v>0</v>
      </c>
      <c r="G92" s="47">
        <f t="shared" si="100"/>
        <v>0</v>
      </c>
      <c r="H92" s="47">
        <f t="shared" si="100"/>
        <v>0</v>
      </c>
      <c r="I92" s="47">
        <f t="shared" si="100"/>
        <v>0</v>
      </c>
      <c r="J92" s="47">
        <f t="shared" si="100"/>
        <v>0</v>
      </c>
      <c r="K92" s="47">
        <f t="shared" si="100"/>
        <v>0</v>
      </c>
      <c r="L92" s="47">
        <f t="shared" si="100"/>
        <v>1908.2088000000003</v>
      </c>
      <c r="M92" s="47">
        <f t="shared" si="100"/>
        <v>3816.4176000000007</v>
      </c>
      <c r="N92" s="47">
        <f t="shared" si="100"/>
        <v>5724.626400000001</v>
      </c>
      <c r="O92" s="47">
        <f t="shared" si="100"/>
        <v>7632.8352000000014</v>
      </c>
      <c r="P92" s="48">
        <f t="shared" si="100"/>
        <v>9541.0440000000017</v>
      </c>
      <c r="Q92" s="47">
        <f t="shared" si="100"/>
        <v>10932.446250000001</v>
      </c>
      <c r="R92" s="47">
        <f t="shared" si="100"/>
        <v>12323.8485</v>
      </c>
      <c r="S92" s="47">
        <f t="shared" si="100"/>
        <v>13715.250749999999</v>
      </c>
      <c r="T92" s="47">
        <f t="shared" si="100"/>
        <v>15106.652999999998</v>
      </c>
      <c r="U92" s="47">
        <f t="shared" si="100"/>
        <v>16498.055249999998</v>
      </c>
      <c r="V92" s="47">
        <f t="shared" si="100"/>
        <v>17889.457499999997</v>
      </c>
      <c r="W92" s="47">
        <f t="shared" si="100"/>
        <v>19280.859749999996</v>
      </c>
      <c r="X92" s="47">
        <f t="shared" si="100"/>
        <v>20672.261999999995</v>
      </c>
      <c r="Y92" s="47">
        <f t="shared" si="100"/>
        <v>22063.664249999994</v>
      </c>
      <c r="Z92" s="47">
        <f t="shared" si="100"/>
        <v>23455.066499999994</v>
      </c>
      <c r="AA92" s="47">
        <f t="shared" si="100"/>
        <v>24846.468749999993</v>
      </c>
      <c r="AB92" s="48">
        <f t="shared" si="100"/>
        <v>26237.870999999992</v>
      </c>
      <c r="AC92" s="47">
        <f t="shared" si="100"/>
        <v>26834.186249999992</v>
      </c>
      <c r="AD92" s="47">
        <f t="shared" si="100"/>
        <v>27430.501499999991</v>
      </c>
      <c r="AE92" s="47">
        <f t="shared" si="100"/>
        <v>28026.816749999991</v>
      </c>
      <c r="AF92" s="47">
        <f t="shared" si="100"/>
        <v>28623.131999999991</v>
      </c>
      <c r="AG92" s="47">
        <f t="shared" si="100"/>
        <v>29219.44724999999</v>
      </c>
      <c r="AH92" s="47">
        <f t="shared" si="100"/>
        <v>29815.76249999999</v>
      </c>
      <c r="AI92" s="47">
        <f t="shared" si="100"/>
        <v>30412.077749999989</v>
      </c>
      <c r="AJ92" s="47">
        <f t="shared" si="100"/>
        <v>31008.392999999989</v>
      </c>
      <c r="AK92" s="47">
        <f t="shared" si="100"/>
        <v>31604.708249999989</v>
      </c>
      <c r="AL92" s="47">
        <f t="shared" si="100"/>
        <v>32201.023499999988</v>
      </c>
      <c r="AM92" s="47">
        <f t="shared" si="100"/>
        <v>32797.338749999988</v>
      </c>
      <c r="AN92" s="48">
        <f t="shared" si="100"/>
        <v>33393.653999999988</v>
      </c>
      <c r="AO92" s="47">
        <f t="shared" si="100"/>
        <v>33393.653999999988</v>
      </c>
      <c r="AP92" s="47">
        <f t="shared" si="100"/>
        <v>33393.653999999988</v>
      </c>
      <c r="AQ92" s="47">
        <f t="shared" si="100"/>
        <v>33393.653999999988</v>
      </c>
      <c r="AR92" s="47">
        <f t="shared" si="100"/>
        <v>33393.653999999988</v>
      </c>
      <c r="AS92" s="47">
        <f t="shared" si="100"/>
        <v>33393.653999999988</v>
      </c>
      <c r="AT92" s="47">
        <f t="shared" si="100"/>
        <v>33393.653999999988</v>
      </c>
      <c r="AU92" s="47">
        <f t="shared" si="100"/>
        <v>33393.653999999988</v>
      </c>
      <c r="AV92" s="47">
        <f t="shared" si="100"/>
        <v>33393.653999999988</v>
      </c>
      <c r="AW92" s="47">
        <f t="shared" si="100"/>
        <v>33393.653999999988</v>
      </c>
      <c r="AX92" s="47">
        <f t="shared" si="100"/>
        <v>33393.653999999988</v>
      </c>
      <c r="AY92" s="47">
        <f t="shared" si="100"/>
        <v>33393.653999999988</v>
      </c>
      <c r="AZ92" s="48">
        <f t="shared" si="100"/>
        <v>33393.653999999988</v>
      </c>
      <c r="BA92" s="47">
        <f t="shared" si="100"/>
        <v>33393.653999999988</v>
      </c>
      <c r="BB92" s="47">
        <f t="shared" si="100"/>
        <v>33393.653999999988</v>
      </c>
      <c r="BC92" s="47">
        <f t="shared" si="100"/>
        <v>33393.653999999988</v>
      </c>
      <c r="BD92" s="47">
        <f t="shared" si="100"/>
        <v>33393.653999999988</v>
      </c>
      <c r="BE92" s="47">
        <f t="shared" si="100"/>
        <v>33393.653999999988</v>
      </c>
      <c r="BF92" s="47">
        <f t="shared" si="100"/>
        <v>33393.653999999988</v>
      </c>
      <c r="BG92" s="47">
        <f t="shared" si="100"/>
        <v>33393.653999999988</v>
      </c>
      <c r="BH92" s="47">
        <f t="shared" si="100"/>
        <v>33393.653999999988</v>
      </c>
      <c r="BI92" s="47">
        <f t="shared" si="100"/>
        <v>33393.653999999988</v>
      </c>
      <c r="BJ92" s="47">
        <f t="shared" si="100"/>
        <v>33393.653999999988</v>
      </c>
      <c r="BK92" s="47">
        <f t="shared" si="100"/>
        <v>33393.653999999988</v>
      </c>
      <c r="BL92" s="48">
        <f t="shared" si="100"/>
        <v>33393.653999999988</v>
      </c>
      <c r="BM92" s="47">
        <f t="shared" si="100"/>
        <v>33393.653999999988</v>
      </c>
      <c r="BN92" s="47">
        <f t="shared" si="100"/>
        <v>33393.653999999988</v>
      </c>
      <c r="BO92" s="47">
        <f t="shared" si="100"/>
        <v>33393.653999999988</v>
      </c>
      <c r="BP92" s="47">
        <f t="shared" si="100"/>
        <v>33393.653999999988</v>
      </c>
      <c r="BQ92" s="47">
        <f t="shared" si="100"/>
        <v>33393.653999999988</v>
      </c>
      <c r="BR92" s="47">
        <f t="shared" ref="BR92:DT92" si="101">BR83+BQ92</f>
        <v>33393.653999999988</v>
      </c>
      <c r="BS92" s="47">
        <f t="shared" si="101"/>
        <v>33393.653999999988</v>
      </c>
      <c r="BT92" s="47">
        <f t="shared" si="101"/>
        <v>33393.653999999988</v>
      </c>
      <c r="BU92" s="47">
        <f t="shared" si="101"/>
        <v>33393.653999999988</v>
      </c>
      <c r="BV92" s="47">
        <f t="shared" si="101"/>
        <v>33393.653999999988</v>
      </c>
      <c r="BW92" s="47">
        <f t="shared" si="101"/>
        <v>33393.653999999988</v>
      </c>
      <c r="BX92" s="48">
        <f t="shared" si="101"/>
        <v>33393.653999999988</v>
      </c>
      <c r="BY92" s="47">
        <f t="shared" si="101"/>
        <v>33393.653999999988</v>
      </c>
      <c r="BZ92" s="47">
        <f t="shared" si="101"/>
        <v>33393.653999999988</v>
      </c>
      <c r="CA92" s="47">
        <f t="shared" si="101"/>
        <v>33393.653999999988</v>
      </c>
      <c r="CB92" s="47">
        <f t="shared" si="101"/>
        <v>33393.653999999988</v>
      </c>
      <c r="CC92" s="47">
        <f t="shared" si="101"/>
        <v>33393.653999999988</v>
      </c>
      <c r="CD92" s="47">
        <f t="shared" si="101"/>
        <v>33393.653999999988</v>
      </c>
      <c r="CE92" s="47">
        <f t="shared" si="101"/>
        <v>33393.653999999988</v>
      </c>
      <c r="CF92" s="47">
        <f t="shared" si="101"/>
        <v>33393.653999999988</v>
      </c>
      <c r="CG92" s="47">
        <f t="shared" si="101"/>
        <v>33393.653999999988</v>
      </c>
      <c r="CH92" s="47">
        <f t="shared" si="101"/>
        <v>33393.653999999988</v>
      </c>
      <c r="CI92" s="47">
        <f t="shared" si="101"/>
        <v>33393.653999999988</v>
      </c>
      <c r="CJ92" s="48">
        <f t="shared" si="101"/>
        <v>33393.653999999988</v>
      </c>
      <c r="CK92" s="47">
        <f t="shared" si="101"/>
        <v>33393.653999999988</v>
      </c>
      <c r="CL92" s="47">
        <f t="shared" si="101"/>
        <v>33393.653999999988</v>
      </c>
      <c r="CM92" s="47">
        <f t="shared" si="101"/>
        <v>33393.653999999988</v>
      </c>
      <c r="CN92" s="47">
        <f t="shared" si="101"/>
        <v>33393.653999999988</v>
      </c>
      <c r="CO92" s="47">
        <f t="shared" si="101"/>
        <v>33393.653999999988</v>
      </c>
      <c r="CP92" s="47">
        <f t="shared" si="101"/>
        <v>33393.653999999988</v>
      </c>
      <c r="CQ92" s="47">
        <f t="shared" si="101"/>
        <v>33393.653999999988</v>
      </c>
      <c r="CR92" s="47">
        <f t="shared" si="101"/>
        <v>33393.653999999988</v>
      </c>
      <c r="CS92" s="47">
        <f t="shared" si="101"/>
        <v>33393.653999999988</v>
      </c>
      <c r="CT92" s="47">
        <f t="shared" si="101"/>
        <v>33393.653999999988</v>
      </c>
      <c r="CU92" s="47">
        <f t="shared" si="101"/>
        <v>33393.653999999988</v>
      </c>
      <c r="CV92" s="48">
        <f t="shared" si="101"/>
        <v>33393.653999999988</v>
      </c>
      <c r="CW92" s="47">
        <f t="shared" si="101"/>
        <v>33393.653999999988</v>
      </c>
      <c r="CX92" s="47">
        <f t="shared" si="101"/>
        <v>33393.653999999988</v>
      </c>
      <c r="CY92" s="47">
        <f t="shared" si="101"/>
        <v>33393.653999999988</v>
      </c>
      <c r="CZ92" s="47">
        <f t="shared" si="101"/>
        <v>33393.653999999988</v>
      </c>
      <c r="DA92" s="47">
        <f t="shared" si="101"/>
        <v>33393.653999999988</v>
      </c>
      <c r="DB92" s="47">
        <f t="shared" si="101"/>
        <v>33393.653999999988</v>
      </c>
      <c r="DC92" s="47">
        <f t="shared" si="101"/>
        <v>33393.653999999988</v>
      </c>
      <c r="DD92" s="47">
        <f t="shared" si="101"/>
        <v>33393.653999999988</v>
      </c>
      <c r="DE92" s="47">
        <f t="shared" si="101"/>
        <v>33393.653999999988</v>
      </c>
      <c r="DF92" s="47">
        <f t="shared" si="101"/>
        <v>33393.653999999988</v>
      </c>
      <c r="DG92" s="47">
        <f t="shared" si="101"/>
        <v>33393.653999999988</v>
      </c>
      <c r="DH92" s="48">
        <f t="shared" si="101"/>
        <v>33393.653999999988</v>
      </c>
      <c r="DI92" s="47">
        <f t="shared" si="101"/>
        <v>33393.653999999988</v>
      </c>
      <c r="DJ92" s="47">
        <f t="shared" si="101"/>
        <v>33393.653999999988</v>
      </c>
      <c r="DK92" s="47">
        <f t="shared" si="101"/>
        <v>33393.653999999988</v>
      </c>
      <c r="DL92" s="47">
        <f t="shared" si="101"/>
        <v>33393.653999999988</v>
      </c>
      <c r="DM92" s="47">
        <f t="shared" si="101"/>
        <v>33393.653999999988</v>
      </c>
      <c r="DN92" s="47">
        <f t="shared" si="101"/>
        <v>33393.653999999988</v>
      </c>
      <c r="DO92" s="47">
        <f t="shared" si="101"/>
        <v>33393.653999999988</v>
      </c>
      <c r="DP92" s="47">
        <f t="shared" si="101"/>
        <v>33393.653999999988</v>
      </c>
      <c r="DQ92" s="47">
        <f t="shared" si="101"/>
        <v>33393.653999999988</v>
      </c>
      <c r="DR92" s="47">
        <f t="shared" si="101"/>
        <v>33393.653999999988</v>
      </c>
      <c r="DS92" s="47">
        <f t="shared" si="101"/>
        <v>33393.653999999988</v>
      </c>
      <c r="DT92" s="47">
        <f t="shared" si="101"/>
        <v>33393.653999999988</v>
      </c>
      <c r="DU92" s="70">
        <f t="shared" si="94"/>
        <v>9541.0440000000017</v>
      </c>
      <c r="DV92" s="71">
        <f t="shared" si="94"/>
        <v>26237.870999999992</v>
      </c>
      <c r="DW92" s="71">
        <f t="shared" si="94"/>
        <v>33393.653999999988</v>
      </c>
      <c r="DX92" s="71">
        <f t="shared" si="94"/>
        <v>33393.653999999988</v>
      </c>
      <c r="DY92" s="71">
        <f t="shared" si="94"/>
        <v>33393.653999999988</v>
      </c>
      <c r="DZ92" s="71">
        <f t="shared" si="94"/>
        <v>33393.653999999988</v>
      </c>
      <c r="EA92" s="71">
        <f t="shared" si="94"/>
        <v>33393.653999999988</v>
      </c>
      <c r="EB92" s="71">
        <f t="shared" si="94"/>
        <v>33393.653999999988</v>
      </c>
      <c r="EC92" s="71">
        <f t="shared" si="94"/>
        <v>33393.653999999988</v>
      </c>
      <c r="ED92" s="72">
        <f t="shared" si="94"/>
        <v>33393.653999999988</v>
      </c>
      <c r="EE92" s="72">
        <f t="shared" si="95"/>
        <v>33393.653999999988</v>
      </c>
    </row>
    <row r="93" spans="2:135" ht="15.75" hidden="1" outlineLevel="1" thickBot="1">
      <c r="B93" s="129" t="s">
        <v>194</v>
      </c>
      <c r="C93" s="130"/>
      <c r="D93" s="131"/>
      <c r="E93" s="132">
        <f>SUM(E88:E92)</f>
        <v>0</v>
      </c>
      <c r="F93" s="132">
        <f t="shared" ref="F93:BQ93" si="102">SUM(F88:F92)</f>
        <v>0</v>
      </c>
      <c r="G93" s="132">
        <f t="shared" si="102"/>
        <v>0</v>
      </c>
      <c r="H93" s="132">
        <f t="shared" si="102"/>
        <v>29042.238827312256</v>
      </c>
      <c r="I93" s="132">
        <f t="shared" si="102"/>
        <v>61406.702249002454</v>
      </c>
      <c r="J93" s="132">
        <f t="shared" si="102"/>
        <v>90448.941076314717</v>
      </c>
      <c r="K93" s="132">
        <f t="shared" si="102"/>
        <v>119491.17990362697</v>
      </c>
      <c r="L93" s="132">
        <f t="shared" si="102"/>
        <v>149103.85212531715</v>
      </c>
      <c r="M93" s="132">
        <f t="shared" si="102"/>
        <v>175394.29975262942</v>
      </c>
      <c r="N93" s="132">
        <f t="shared" si="102"/>
        <v>202792.15557806764</v>
      </c>
      <c r="O93" s="132">
        <f t="shared" si="102"/>
        <v>230190.01140350589</v>
      </c>
      <c r="P93" s="133">
        <f t="shared" si="102"/>
        <v>258695.2754270701</v>
      </c>
      <c r="Q93" s="132">
        <f t="shared" si="102"/>
        <v>295287.44274761312</v>
      </c>
      <c r="R93" s="132">
        <f t="shared" si="102"/>
        <v>338694.42974893138</v>
      </c>
      <c r="S93" s="132">
        <f t="shared" si="102"/>
        <v>376990.30198966817</v>
      </c>
      <c r="T93" s="132">
        <f t="shared" si="102"/>
        <v>417184.87915059872</v>
      </c>
      <c r="U93" s="132">
        <f t="shared" si="102"/>
        <v>460786.86615191691</v>
      </c>
      <c r="V93" s="132">
        <f t="shared" si="102"/>
        <v>497574.03347245994</v>
      </c>
      <c r="W93" s="132">
        <f t="shared" si="102"/>
        <v>537768.61063339049</v>
      </c>
      <c r="X93" s="132">
        <f t="shared" si="102"/>
        <v>579666.89271451498</v>
      </c>
      <c r="Y93" s="132">
        <f t="shared" si="102"/>
        <v>616454.06003505795</v>
      </c>
      <c r="Z93" s="132">
        <f t="shared" si="102"/>
        <v>656648.63719598844</v>
      </c>
      <c r="AA93" s="132">
        <f t="shared" si="102"/>
        <v>696843.21435691905</v>
      </c>
      <c r="AB93" s="133">
        <f t="shared" si="102"/>
        <v>737037.79151784978</v>
      </c>
      <c r="AC93" s="132">
        <f t="shared" si="102"/>
        <v>752371.15432752599</v>
      </c>
      <c r="AD93" s="132">
        <f t="shared" si="102"/>
        <v>752967.46957752598</v>
      </c>
      <c r="AE93" s="132">
        <f t="shared" si="102"/>
        <v>753563.78482752596</v>
      </c>
      <c r="AF93" s="132">
        <f t="shared" si="102"/>
        <v>754160.10007752595</v>
      </c>
      <c r="AG93" s="132">
        <f t="shared" si="102"/>
        <v>754756.41532752593</v>
      </c>
      <c r="AH93" s="132">
        <f t="shared" si="102"/>
        <v>755352.73057752592</v>
      </c>
      <c r="AI93" s="132">
        <f t="shared" si="102"/>
        <v>755949.0458275259</v>
      </c>
      <c r="AJ93" s="132">
        <f t="shared" si="102"/>
        <v>756545.361077526</v>
      </c>
      <c r="AK93" s="132">
        <f t="shared" si="102"/>
        <v>757141.67632752599</v>
      </c>
      <c r="AL93" s="132">
        <f t="shared" si="102"/>
        <v>757737.99157752597</v>
      </c>
      <c r="AM93" s="132">
        <f t="shared" si="102"/>
        <v>758334.30682752596</v>
      </c>
      <c r="AN93" s="133">
        <f t="shared" si="102"/>
        <v>758930.62207752594</v>
      </c>
      <c r="AO93" s="132">
        <f t="shared" si="102"/>
        <v>758930.62207752594</v>
      </c>
      <c r="AP93" s="132">
        <f t="shared" si="102"/>
        <v>758930.62207752594</v>
      </c>
      <c r="AQ93" s="132">
        <f t="shared" si="102"/>
        <v>758930.62207752594</v>
      </c>
      <c r="AR93" s="132">
        <f t="shared" si="102"/>
        <v>758930.62207752594</v>
      </c>
      <c r="AS93" s="132">
        <f t="shared" si="102"/>
        <v>758930.62207752594</v>
      </c>
      <c r="AT93" s="132">
        <f t="shared" si="102"/>
        <v>758930.62207752594</v>
      </c>
      <c r="AU93" s="132">
        <f t="shared" si="102"/>
        <v>758930.62207752594</v>
      </c>
      <c r="AV93" s="132">
        <f t="shared" si="102"/>
        <v>758930.62207752594</v>
      </c>
      <c r="AW93" s="132">
        <f t="shared" si="102"/>
        <v>758930.62207752594</v>
      </c>
      <c r="AX93" s="132">
        <f t="shared" si="102"/>
        <v>758930.62207752594</v>
      </c>
      <c r="AY93" s="132">
        <f t="shared" si="102"/>
        <v>758930.62207752594</v>
      </c>
      <c r="AZ93" s="133">
        <f t="shared" si="102"/>
        <v>758930.62207752594</v>
      </c>
      <c r="BA93" s="132">
        <f t="shared" si="102"/>
        <v>758930.62207752594</v>
      </c>
      <c r="BB93" s="132">
        <f t="shared" si="102"/>
        <v>758930.62207752594</v>
      </c>
      <c r="BC93" s="132">
        <f t="shared" si="102"/>
        <v>758930.62207752594</v>
      </c>
      <c r="BD93" s="132">
        <f t="shared" si="102"/>
        <v>758930.62207752594</v>
      </c>
      <c r="BE93" s="132">
        <f t="shared" si="102"/>
        <v>758930.62207752594</v>
      </c>
      <c r="BF93" s="132">
        <f t="shared" si="102"/>
        <v>758930.62207752594</v>
      </c>
      <c r="BG93" s="132">
        <f t="shared" si="102"/>
        <v>758930.62207752594</v>
      </c>
      <c r="BH93" s="132">
        <f t="shared" si="102"/>
        <v>758930.62207752594</v>
      </c>
      <c r="BI93" s="132">
        <f t="shared" si="102"/>
        <v>758930.62207752594</v>
      </c>
      <c r="BJ93" s="132">
        <f t="shared" si="102"/>
        <v>758930.62207752594</v>
      </c>
      <c r="BK93" s="132">
        <f t="shared" si="102"/>
        <v>758930.62207752594</v>
      </c>
      <c r="BL93" s="133">
        <f t="shared" si="102"/>
        <v>758930.62207752594</v>
      </c>
      <c r="BM93" s="132">
        <f t="shared" si="102"/>
        <v>758930.62207752594</v>
      </c>
      <c r="BN93" s="132">
        <f t="shared" si="102"/>
        <v>758930.62207752594</v>
      </c>
      <c r="BO93" s="132">
        <f t="shared" si="102"/>
        <v>758930.62207752594</v>
      </c>
      <c r="BP93" s="132">
        <f t="shared" si="102"/>
        <v>758930.62207752594</v>
      </c>
      <c r="BQ93" s="132">
        <f t="shared" si="102"/>
        <v>758930.62207752594</v>
      </c>
      <c r="BR93" s="132">
        <f t="shared" ref="BR93:DT93" si="103">SUM(BR88:BR92)</f>
        <v>758930.62207752594</v>
      </c>
      <c r="BS93" s="132">
        <f t="shared" si="103"/>
        <v>758930.62207752594</v>
      </c>
      <c r="BT93" s="132">
        <f t="shared" si="103"/>
        <v>758930.62207752594</v>
      </c>
      <c r="BU93" s="132">
        <f t="shared" si="103"/>
        <v>758930.62207752594</v>
      </c>
      <c r="BV93" s="132">
        <f t="shared" si="103"/>
        <v>758930.62207752594</v>
      </c>
      <c r="BW93" s="132">
        <f t="shared" si="103"/>
        <v>758930.62207752594</v>
      </c>
      <c r="BX93" s="133">
        <f t="shared" si="103"/>
        <v>758930.62207752594</v>
      </c>
      <c r="BY93" s="132">
        <f t="shared" si="103"/>
        <v>758930.62207752594</v>
      </c>
      <c r="BZ93" s="132">
        <f t="shared" si="103"/>
        <v>758930.62207752594</v>
      </c>
      <c r="CA93" s="132">
        <f t="shared" si="103"/>
        <v>758930.62207752594</v>
      </c>
      <c r="CB93" s="132">
        <f t="shared" si="103"/>
        <v>758930.62207752594</v>
      </c>
      <c r="CC93" s="132">
        <f t="shared" si="103"/>
        <v>758930.62207752594</v>
      </c>
      <c r="CD93" s="132">
        <f t="shared" si="103"/>
        <v>758930.62207752594</v>
      </c>
      <c r="CE93" s="132">
        <f t="shared" si="103"/>
        <v>758930.62207752594</v>
      </c>
      <c r="CF93" s="132">
        <f t="shared" si="103"/>
        <v>758930.62207752594</v>
      </c>
      <c r="CG93" s="132">
        <f t="shared" si="103"/>
        <v>758930.62207752594</v>
      </c>
      <c r="CH93" s="132">
        <f t="shared" si="103"/>
        <v>758930.62207752594</v>
      </c>
      <c r="CI93" s="132">
        <f t="shared" si="103"/>
        <v>758930.62207752594</v>
      </c>
      <c r="CJ93" s="133">
        <f t="shared" si="103"/>
        <v>758930.62207752594</v>
      </c>
      <c r="CK93" s="132">
        <f t="shared" si="103"/>
        <v>758930.62207752594</v>
      </c>
      <c r="CL93" s="132">
        <f t="shared" si="103"/>
        <v>758930.62207752594</v>
      </c>
      <c r="CM93" s="132">
        <f t="shared" si="103"/>
        <v>758930.62207752594</v>
      </c>
      <c r="CN93" s="132">
        <f t="shared" si="103"/>
        <v>758930.62207752594</v>
      </c>
      <c r="CO93" s="132">
        <f t="shared" si="103"/>
        <v>758930.62207752594</v>
      </c>
      <c r="CP93" s="132">
        <f t="shared" si="103"/>
        <v>758930.62207752594</v>
      </c>
      <c r="CQ93" s="132">
        <f t="shared" si="103"/>
        <v>758930.62207752594</v>
      </c>
      <c r="CR93" s="132">
        <f t="shared" si="103"/>
        <v>758930.62207752594</v>
      </c>
      <c r="CS93" s="132">
        <f t="shared" si="103"/>
        <v>758930.62207752594</v>
      </c>
      <c r="CT93" s="132">
        <f t="shared" si="103"/>
        <v>758930.62207752594</v>
      </c>
      <c r="CU93" s="132">
        <f t="shared" si="103"/>
        <v>758930.62207752594</v>
      </c>
      <c r="CV93" s="133">
        <f t="shared" si="103"/>
        <v>758930.62207752594</v>
      </c>
      <c r="CW93" s="132">
        <f t="shared" si="103"/>
        <v>758930.62207752594</v>
      </c>
      <c r="CX93" s="132">
        <f t="shared" si="103"/>
        <v>758930.62207752594</v>
      </c>
      <c r="CY93" s="132">
        <f t="shared" si="103"/>
        <v>758930.62207752594</v>
      </c>
      <c r="CZ93" s="132">
        <f t="shared" si="103"/>
        <v>758930.62207752594</v>
      </c>
      <c r="DA93" s="132">
        <f t="shared" si="103"/>
        <v>758930.62207752594</v>
      </c>
      <c r="DB93" s="132">
        <f t="shared" si="103"/>
        <v>758930.62207752594</v>
      </c>
      <c r="DC93" s="132">
        <f t="shared" si="103"/>
        <v>758930.62207752594</v>
      </c>
      <c r="DD93" s="132">
        <f t="shared" si="103"/>
        <v>758930.62207752594</v>
      </c>
      <c r="DE93" s="132">
        <f t="shared" si="103"/>
        <v>758930.62207752594</v>
      </c>
      <c r="DF93" s="132">
        <f t="shared" si="103"/>
        <v>758930.62207752594</v>
      </c>
      <c r="DG93" s="132">
        <f t="shared" si="103"/>
        <v>758930.62207752594</v>
      </c>
      <c r="DH93" s="133">
        <f t="shared" si="103"/>
        <v>758930.62207752594</v>
      </c>
      <c r="DI93" s="132">
        <f t="shared" si="103"/>
        <v>758930.62207752594</v>
      </c>
      <c r="DJ93" s="132">
        <f t="shared" si="103"/>
        <v>758930.62207752594</v>
      </c>
      <c r="DK93" s="132">
        <f t="shared" si="103"/>
        <v>758930.62207752594</v>
      </c>
      <c r="DL93" s="132">
        <f t="shared" si="103"/>
        <v>758930.62207752594</v>
      </c>
      <c r="DM93" s="132">
        <f t="shared" si="103"/>
        <v>758930.62207752594</v>
      </c>
      <c r="DN93" s="132">
        <f t="shared" si="103"/>
        <v>758930.62207752594</v>
      </c>
      <c r="DO93" s="132">
        <f t="shared" si="103"/>
        <v>758930.62207752594</v>
      </c>
      <c r="DP93" s="132">
        <f t="shared" si="103"/>
        <v>758930.62207752594</v>
      </c>
      <c r="DQ93" s="132">
        <f t="shared" si="103"/>
        <v>758930.62207752594</v>
      </c>
      <c r="DR93" s="132">
        <f t="shared" si="103"/>
        <v>758930.62207752594</v>
      </c>
      <c r="DS93" s="132">
        <f t="shared" si="103"/>
        <v>758930.62207752594</v>
      </c>
      <c r="DT93" s="132">
        <f t="shared" si="103"/>
        <v>758930.62207752594</v>
      </c>
      <c r="DU93" s="134">
        <f t="shared" si="94"/>
        <v>258695.2754270701</v>
      </c>
      <c r="DV93" s="135">
        <f t="shared" si="94"/>
        <v>737037.79151784978</v>
      </c>
      <c r="DW93" s="135">
        <f t="shared" si="94"/>
        <v>758930.62207752594</v>
      </c>
      <c r="DX93" s="135">
        <f t="shared" si="94"/>
        <v>758930.62207752594</v>
      </c>
      <c r="DY93" s="135">
        <f t="shared" si="94"/>
        <v>758930.62207752594</v>
      </c>
      <c r="DZ93" s="135">
        <f t="shared" si="94"/>
        <v>758930.62207752594</v>
      </c>
      <c r="EA93" s="135">
        <f t="shared" si="94"/>
        <v>758930.62207752594</v>
      </c>
      <c r="EB93" s="135">
        <f t="shared" si="94"/>
        <v>758930.62207752594</v>
      </c>
      <c r="EC93" s="135">
        <f t="shared" si="94"/>
        <v>758930.62207752594</v>
      </c>
      <c r="ED93" s="136">
        <f t="shared" si="94"/>
        <v>758930.62207752594</v>
      </c>
      <c r="EE93" s="136">
        <f t="shared" si="95"/>
        <v>758930.62207752594</v>
      </c>
    </row>
    <row r="94" spans="2:135" hidden="1" outlineLevel="1">
      <c r="B94" s="5"/>
      <c r="D94" s="40"/>
      <c r="E94" s="47"/>
      <c r="F94" s="47"/>
      <c r="G94" s="47"/>
      <c r="H94" s="47"/>
      <c r="I94" s="47"/>
      <c r="J94" s="47"/>
      <c r="K94" s="47"/>
      <c r="L94" s="47"/>
      <c r="M94" s="47"/>
      <c r="N94" s="47"/>
      <c r="O94" s="47"/>
      <c r="P94" s="48"/>
      <c r="Q94" s="47"/>
      <c r="R94" s="47"/>
      <c r="S94" s="47"/>
      <c r="T94" s="47"/>
      <c r="U94" s="47"/>
      <c r="V94" s="47"/>
      <c r="W94" s="47"/>
      <c r="X94" s="47"/>
      <c r="Y94" s="47"/>
      <c r="Z94" s="47"/>
      <c r="AA94" s="47"/>
      <c r="AB94" s="48"/>
      <c r="AC94" s="47"/>
      <c r="AD94" s="47"/>
      <c r="AE94" s="47"/>
      <c r="AF94" s="47"/>
      <c r="AG94" s="47"/>
      <c r="AH94" s="47"/>
      <c r="AI94" s="47"/>
      <c r="AJ94" s="47"/>
      <c r="AK94" s="47"/>
      <c r="AL94" s="47"/>
      <c r="AM94" s="47"/>
      <c r="AN94" s="48"/>
      <c r="AO94" s="47"/>
      <c r="AP94" s="47"/>
      <c r="AQ94" s="47"/>
      <c r="AR94" s="47"/>
      <c r="AS94" s="47"/>
      <c r="AT94" s="47"/>
      <c r="AU94" s="47"/>
      <c r="AV94" s="47"/>
      <c r="AW94" s="47"/>
      <c r="AX94" s="47"/>
      <c r="AY94" s="47"/>
      <c r="AZ94" s="48"/>
      <c r="BA94" s="47"/>
      <c r="BB94" s="47"/>
      <c r="BC94" s="47"/>
      <c r="BD94" s="47"/>
      <c r="BE94" s="47"/>
      <c r="BF94" s="47"/>
      <c r="BG94" s="47"/>
      <c r="BH94" s="47"/>
      <c r="BI94" s="47"/>
      <c r="BJ94" s="47"/>
      <c r="BK94" s="47"/>
      <c r="BL94" s="48"/>
      <c r="BM94" s="47"/>
      <c r="BN94" s="47"/>
      <c r="BO94" s="47"/>
      <c r="BP94" s="47"/>
      <c r="BQ94" s="47"/>
      <c r="BR94" s="47"/>
      <c r="BS94" s="47"/>
      <c r="BT94" s="47"/>
      <c r="BU94" s="47"/>
      <c r="BV94" s="47"/>
      <c r="BW94" s="47"/>
      <c r="BX94" s="48"/>
      <c r="BY94" s="47"/>
      <c r="BZ94" s="47"/>
      <c r="CA94" s="47"/>
      <c r="CB94" s="47"/>
      <c r="CC94" s="47"/>
      <c r="CD94" s="47"/>
      <c r="CE94" s="47"/>
      <c r="CF94" s="47"/>
      <c r="CG94" s="47"/>
      <c r="CH94" s="47"/>
      <c r="CI94" s="47"/>
      <c r="CJ94" s="48"/>
      <c r="CK94" s="47"/>
      <c r="CL94" s="47"/>
      <c r="CM94" s="47"/>
      <c r="CN94" s="47"/>
      <c r="CO94" s="47"/>
      <c r="CP94" s="47"/>
      <c r="CQ94" s="47"/>
      <c r="CR94" s="47"/>
      <c r="CS94" s="47"/>
      <c r="CT94" s="47"/>
      <c r="CU94" s="47"/>
      <c r="CV94" s="48"/>
      <c r="CW94" s="47"/>
      <c r="CX94" s="47"/>
      <c r="CY94" s="47"/>
      <c r="CZ94" s="47"/>
      <c r="DA94" s="47"/>
      <c r="DB94" s="47"/>
      <c r="DC94" s="47"/>
      <c r="DD94" s="47"/>
      <c r="DE94" s="47"/>
      <c r="DF94" s="47"/>
      <c r="DG94" s="47"/>
      <c r="DH94" s="48"/>
      <c r="DI94" s="47"/>
      <c r="DJ94" s="47"/>
      <c r="DK94" s="47"/>
      <c r="DL94" s="47"/>
      <c r="DM94" s="47"/>
      <c r="DN94" s="47"/>
      <c r="DO94" s="47"/>
      <c r="DP94" s="47"/>
      <c r="DQ94" s="47"/>
      <c r="DR94" s="47"/>
      <c r="DS94" s="47"/>
      <c r="DT94" s="47"/>
      <c r="DU94" s="70"/>
      <c r="DV94" s="71"/>
      <c r="DW94" s="71"/>
      <c r="DX94" s="71"/>
      <c r="DY94" s="71"/>
      <c r="DZ94" s="71"/>
      <c r="EA94" s="71"/>
      <c r="EB94" s="71"/>
      <c r="EC94" s="71"/>
      <c r="ED94" s="72"/>
      <c r="EE94" s="72"/>
    </row>
    <row r="95" spans="2:135" hidden="1" outlineLevel="1">
      <c r="B95" s="52" t="s">
        <v>195</v>
      </c>
      <c r="D95" s="40" t="s">
        <v>196</v>
      </c>
      <c r="E95" s="47"/>
      <c r="F95" s="47"/>
      <c r="G95" s="47"/>
      <c r="H95" s="47"/>
      <c r="I95" s="47"/>
      <c r="J95" s="47"/>
      <c r="K95" s="47"/>
      <c r="L95" s="47"/>
      <c r="M95" s="47"/>
      <c r="N95" s="47"/>
      <c r="O95" s="47"/>
      <c r="P95" s="48"/>
      <c r="Q95" s="47"/>
      <c r="R95" s="47"/>
      <c r="S95" s="47"/>
      <c r="T95" s="47"/>
      <c r="U95" s="47"/>
      <c r="V95" s="47"/>
      <c r="W95" s="47"/>
      <c r="X95" s="47"/>
      <c r="Y95" s="47"/>
      <c r="Z95" s="47"/>
      <c r="AA95" s="47"/>
      <c r="AB95" s="48"/>
      <c r="AC95" s="47"/>
      <c r="AD95" s="47"/>
      <c r="AE95" s="47"/>
      <c r="AF95" s="47"/>
      <c r="AG95" s="47"/>
      <c r="AH95" s="47"/>
      <c r="AI95" s="47"/>
      <c r="AJ95" s="47"/>
      <c r="AK95" s="47"/>
      <c r="AL95" s="47"/>
      <c r="AM95" s="47"/>
      <c r="AN95" s="48"/>
      <c r="AO95" s="47"/>
      <c r="AP95" s="47"/>
      <c r="AQ95" s="47"/>
      <c r="AR95" s="47"/>
      <c r="AS95" s="47"/>
      <c r="AT95" s="47"/>
      <c r="AU95" s="47"/>
      <c r="AV95" s="47"/>
      <c r="AW95" s="47"/>
      <c r="AX95" s="47"/>
      <c r="AY95" s="47"/>
      <c r="AZ95" s="48"/>
      <c r="BA95" s="47"/>
      <c r="BB95" s="47"/>
      <c r="BC95" s="47"/>
      <c r="BD95" s="47"/>
      <c r="BE95" s="47"/>
      <c r="BF95" s="47"/>
      <c r="BG95" s="47"/>
      <c r="BH95" s="47"/>
      <c r="BI95" s="47"/>
      <c r="BJ95" s="47"/>
      <c r="BK95" s="47"/>
      <c r="BL95" s="48"/>
      <c r="BM95" s="47"/>
      <c r="BN95" s="47"/>
      <c r="BO95" s="47"/>
      <c r="BP95" s="47"/>
      <c r="BQ95" s="47"/>
      <c r="BR95" s="47"/>
      <c r="BS95" s="47"/>
      <c r="BT95" s="47"/>
      <c r="BU95" s="47"/>
      <c r="BV95" s="47"/>
      <c r="BW95" s="47"/>
      <c r="BX95" s="48"/>
      <c r="BY95" s="47"/>
      <c r="BZ95" s="47"/>
      <c r="CA95" s="47"/>
      <c r="CB95" s="47"/>
      <c r="CC95" s="47"/>
      <c r="CD95" s="47"/>
      <c r="CE95" s="47"/>
      <c r="CF95" s="47"/>
      <c r="CG95" s="47"/>
      <c r="CH95" s="47"/>
      <c r="CI95" s="47"/>
      <c r="CJ95" s="48"/>
      <c r="CK95" s="47"/>
      <c r="CL95" s="47"/>
      <c r="CM95" s="47"/>
      <c r="CN95" s="47"/>
      <c r="CO95" s="47"/>
      <c r="CP95" s="47"/>
      <c r="CQ95" s="47"/>
      <c r="CR95" s="47"/>
      <c r="CS95" s="47"/>
      <c r="CT95" s="47"/>
      <c r="CU95" s="47"/>
      <c r="CV95" s="48"/>
      <c r="CW95" s="47"/>
      <c r="CX95" s="47"/>
      <c r="CY95" s="47"/>
      <c r="CZ95" s="47"/>
      <c r="DA95" s="47"/>
      <c r="DB95" s="47"/>
      <c r="DC95" s="47"/>
      <c r="DD95" s="47"/>
      <c r="DE95" s="47"/>
      <c r="DF95" s="47"/>
      <c r="DG95" s="47"/>
      <c r="DH95" s="48"/>
      <c r="DI95" s="47"/>
      <c r="DJ95" s="47"/>
      <c r="DK95" s="47"/>
      <c r="DL95" s="47"/>
      <c r="DM95" s="47"/>
      <c r="DN95" s="47"/>
      <c r="DO95" s="47"/>
      <c r="DP95" s="47"/>
      <c r="DQ95" s="47"/>
      <c r="DR95" s="47"/>
      <c r="DS95" s="47"/>
      <c r="DT95" s="47"/>
      <c r="DU95" s="70"/>
      <c r="DV95" s="71"/>
      <c r="DW95" s="71"/>
      <c r="DX95" s="71"/>
      <c r="DY95" s="71"/>
      <c r="DZ95" s="71"/>
      <c r="EA95" s="71"/>
      <c r="EB95" s="71"/>
      <c r="EC95" s="71"/>
      <c r="ED95" s="72"/>
      <c r="EE95" s="72"/>
    </row>
    <row r="96" spans="2:135" hidden="1" outlineLevel="1">
      <c r="B96" s="5" t="s">
        <v>197</v>
      </c>
      <c r="D96" s="77">
        <f>10*12</f>
        <v>120</v>
      </c>
      <c r="E96" s="77">
        <v>0</v>
      </c>
      <c r="F96" s="77">
        <v>0</v>
      </c>
      <c r="G96" s="77">
        <v>0</v>
      </c>
      <c r="H96" s="77">
        <v>183.09626409912988</v>
      </c>
      <c r="I96" s="77">
        <v>386.80151830765931</v>
      </c>
      <c r="J96" s="77">
        <v>569.89778240678913</v>
      </c>
      <c r="K96" s="77">
        <v>752.99404650591896</v>
      </c>
      <c r="L96" s="77">
        <v>917.86596738111507</v>
      </c>
      <c r="M96" s="77">
        <v>1062.1288981469115</v>
      </c>
      <c r="N96" s="77">
        <v>1213.261492282508</v>
      </c>
      <c r="O96" s="77">
        <v>1364.3940864181045</v>
      </c>
      <c r="P96" s="80">
        <v>1522.3963439235008</v>
      </c>
      <c r="Q96" s="77">
        <v>1733.7706014558034</v>
      </c>
      <c r="R96" s="77">
        <v>1987.4197104945667</v>
      </c>
      <c r="S96" s="77">
        <v>2209.3626809034845</v>
      </c>
      <c r="T96" s="77">
        <v>2441.8743641890173</v>
      </c>
      <c r="U96" s="77">
        <v>2695.5234732277804</v>
      </c>
      <c r="V96" s="77">
        <v>2906.897730760083</v>
      </c>
      <c r="W96" s="77">
        <v>3139.4094140456159</v>
      </c>
      <c r="X96" s="77">
        <v>3382.4898102077641</v>
      </c>
      <c r="Y96" s="77">
        <v>3593.8640677400667</v>
      </c>
      <c r="Z96" s="77">
        <v>3826.3757510255996</v>
      </c>
      <c r="AA96" s="77">
        <v>4058.8874343111324</v>
      </c>
      <c r="AB96" s="80">
        <v>4291.3991175966648</v>
      </c>
      <c r="AC96" s="77">
        <v>4382.8184839793848</v>
      </c>
      <c r="AD96" s="77">
        <v>4382.8184839793848</v>
      </c>
      <c r="AE96" s="77">
        <v>4382.8184839793848</v>
      </c>
      <c r="AF96" s="77">
        <v>4382.8184839793848</v>
      </c>
      <c r="AG96" s="77">
        <v>4382.8184839793848</v>
      </c>
      <c r="AH96" s="77">
        <v>4382.8184839793848</v>
      </c>
      <c r="AI96" s="77">
        <v>4382.8184839793848</v>
      </c>
      <c r="AJ96" s="77">
        <v>4382.8184839793848</v>
      </c>
      <c r="AK96" s="77">
        <v>4382.8184839793848</v>
      </c>
      <c r="AL96" s="77">
        <v>4382.8184839793848</v>
      </c>
      <c r="AM96" s="77">
        <v>4382.8184839793848</v>
      </c>
      <c r="AN96" s="80">
        <v>4382.8184839793848</v>
      </c>
      <c r="AO96" s="77">
        <v>4382.8184839793848</v>
      </c>
      <c r="AP96" s="77">
        <v>4382.8184839793848</v>
      </c>
      <c r="AQ96" s="77">
        <v>4382.8184839793848</v>
      </c>
      <c r="AR96" s="77">
        <v>4382.8184839793848</v>
      </c>
      <c r="AS96" s="77">
        <v>4382.8184839793848</v>
      </c>
      <c r="AT96" s="77">
        <v>4382.8184839793848</v>
      </c>
      <c r="AU96" s="77">
        <v>4382.8184839793848</v>
      </c>
      <c r="AV96" s="77">
        <v>4382.8184839793848</v>
      </c>
      <c r="AW96" s="77">
        <v>4382.8184839793848</v>
      </c>
      <c r="AX96" s="77">
        <v>4382.8184839793848</v>
      </c>
      <c r="AY96" s="77">
        <v>4382.8184839793848</v>
      </c>
      <c r="AZ96" s="80">
        <v>4382.8184839793848</v>
      </c>
      <c r="BA96" s="77">
        <v>4382.8184839793848</v>
      </c>
      <c r="BB96" s="77">
        <v>4382.8184839793848</v>
      </c>
      <c r="BC96" s="77">
        <v>4382.8184839793848</v>
      </c>
      <c r="BD96" s="77">
        <v>4382.8184839793848</v>
      </c>
      <c r="BE96" s="77">
        <v>4382.8184839793848</v>
      </c>
      <c r="BF96" s="77">
        <v>4382.8184839793848</v>
      </c>
      <c r="BG96" s="77">
        <v>4382.8184839793848</v>
      </c>
      <c r="BH96" s="77">
        <v>4382.8184839793848</v>
      </c>
      <c r="BI96" s="77">
        <v>4382.8184839793848</v>
      </c>
      <c r="BJ96" s="77">
        <v>4382.8184839793848</v>
      </c>
      <c r="BK96" s="77">
        <v>4382.8184839793848</v>
      </c>
      <c r="BL96" s="80">
        <v>4382.8184839793848</v>
      </c>
      <c r="BM96" s="77">
        <v>4382.8184839793848</v>
      </c>
      <c r="BN96" s="77">
        <v>4382.8184839793848</v>
      </c>
      <c r="BO96" s="77">
        <v>4382.8184839793848</v>
      </c>
      <c r="BP96" s="77">
        <v>4382.8184839793848</v>
      </c>
      <c r="BQ96" s="77">
        <v>4382.8184839793848</v>
      </c>
      <c r="BR96" s="77">
        <v>4382.8184839793848</v>
      </c>
      <c r="BS96" s="77">
        <v>4382.8184839793848</v>
      </c>
      <c r="BT96" s="77">
        <v>4382.8184839793848</v>
      </c>
      <c r="BU96" s="77">
        <v>4382.8184839793848</v>
      </c>
      <c r="BV96" s="77">
        <v>4382.8184839793848</v>
      </c>
      <c r="BW96" s="77">
        <v>4382.8184839793848</v>
      </c>
      <c r="BX96" s="80">
        <v>4382.8184839793848</v>
      </c>
      <c r="BY96" s="77">
        <v>4382.8184839793848</v>
      </c>
      <c r="BZ96" s="77">
        <v>4382.8184839793848</v>
      </c>
      <c r="CA96" s="77">
        <v>4382.8184839793848</v>
      </c>
      <c r="CB96" s="77">
        <v>4382.8184839793848</v>
      </c>
      <c r="CC96" s="77">
        <v>4382.8184839793848</v>
      </c>
      <c r="CD96" s="77">
        <v>4382.8184839793848</v>
      </c>
      <c r="CE96" s="77">
        <v>4382.8184839793848</v>
      </c>
      <c r="CF96" s="77">
        <v>4382.8184839793848</v>
      </c>
      <c r="CG96" s="77">
        <v>4382.8184839793848</v>
      </c>
      <c r="CH96" s="77">
        <v>4382.8184839793848</v>
      </c>
      <c r="CI96" s="77">
        <v>4382.8184839793848</v>
      </c>
      <c r="CJ96" s="80">
        <v>4382.8184839793848</v>
      </c>
      <c r="CK96" s="77">
        <v>4382.8184839793848</v>
      </c>
      <c r="CL96" s="77">
        <v>4382.8184839793848</v>
      </c>
      <c r="CM96" s="77">
        <v>4382.8184839793848</v>
      </c>
      <c r="CN96" s="77">
        <v>4382.8184839793848</v>
      </c>
      <c r="CO96" s="77">
        <v>4382.8184839793848</v>
      </c>
      <c r="CP96" s="77">
        <v>4382.8184839793848</v>
      </c>
      <c r="CQ96" s="77">
        <v>4382.8184839793848</v>
      </c>
      <c r="CR96" s="77">
        <v>4382.8184839793848</v>
      </c>
      <c r="CS96" s="77">
        <v>4382.8184839793848</v>
      </c>
      <c r="CT96" s="77">
        <v>4382.8184839793848</v>
      </c>
      <c r="CU96" s="77">
        <v>4382.8184839793848</v>
      </c>
      <c r="CV96" s="80">
        <v>4382.8184839793848</v>
      </c>
      <c r="CW96" s="77">
        <v>4382.8184839793848</v>
      </c>
      <c r="CX96" s="77">
        <v>4382.8184839793848</v>
      </c>
      <c r="CY96" s="77">
        <v>4382.8184839793848</v>
      </c>
      <c r="CZ96" s="77">
        <v>4382.8184839793848</v>
      </c>
      <c r="DA96" s="77">
        <v>4382.8184839793848</v>
      </c>
      <c r="DB96" s="77">
        <v>4382.8184839793848</v>
      </c>
      <c r="DC96" s="77">
        <v>4382.8184839793848</v>
      </c>
      <c r="DD96" s="77">
        <v>4382.8184839793848</v>
      </c>
      <c r="DE96" s="77">
        <v>4382.8184839793848</v>
      </c>
      <c r="DF96" s="77">
        <v>4382.8184839793848</v>
      </c>
      <c r="DG96" s="77">
        <v>4382.8184839793848</v>
      </c>
      <c r="DH96" s="80">
        <v>4382.8184839793848</v>
      </c>
      <c r="DI96" s="77">
        <v>4382.8184839793848</v>
      </c>
      <c r="DJ96" s="77">
        <v>4382.8184839793848</v>
      </c>
      <c r="DK96" s="77">
        <v>4382.8184839793848</v>
      </c>
      <c r="DL96" s="77">
        <v>4382.8184839793848</v>
      </c>
      <c r="DM96" s="77">
        <v>4382.8184839793848</v>
      </c>
      <c r="DN96" s="77">
        <v>4382.8184839793848</v>
      </c>
      <c r="DO96" s="77">
        <v>4382.8184839793848</v>
      </c>
      <c r="DP96" s="77">
        <v>4382.8184839793848</v>
      </c>
      <c r="DQ96" s="77">
        <v>4382.8184839793848</v>
      </c>
      <c r="DR96" s="77">
        <v>4382.8184839793848</v>
      </c>
      <c r="DS96" s="77">
        <v>4382.8184839793848</v>
      </c>
      <c r="DT96" s="77">
        <v>4382.8184839793848</v>
      </c>
      <c r="DU96" s="70">
        <f t="shared" ref="DU96:ED101" si="104">SUMIF($E$33:$DT$33,DU$33,$E96:$DT96)</f>
        <v>7972.8363994716383</v>
      </c>
      <c r="DV96" s="71">
        <f t="shared" si="104"/>
        <v>36267.274155957573</v>
      </c>
      <c r="DW96" s="71">
        <f t="shared" si="104"/>
        <v>52593.821807752603</v>
      </c>
      <c r="DX96" s="71">
        <f t="shared" si="104"/>
        <v>52593.821807752603</v>
      </c>
      <c r="DY96" s="71">
        <f t="shared" si="104"/>
        <v>52593.821807752603</v>
      </c>
      <c r="DZ96" s="71">
        <f t="shared" si="104"/>
        <v>52593.821807752603</v>
      </c>
      <c r="EA96" s="71">
        <f t="shared" si="104"/>
        <v>52593.821807752603</v>
      </c>
      <c r="EB96" s="71">
        <f t="shared" si="104"/>
        <v>52593.821807752603</v>
      </c>
      <c r="EC96" s="71">
        <f t="shared" si="104"/>
        <v>52593.821807752603</v>
      </c>
      <c r="ED96" s="72">
        <f t="shared" si="104"/>
        <v>52593.821807752603</v>
      </c>
      <c r="EE96" s="72">
        <f t="shared" ref="EE96:EE101" si="105">SUM(DU96:ED96)</f>
        <v>464990.68501745001</v>
      </c>
    </row>
    <row r="97" spans="2:135" hidden="1" outlineLevel="1">
      <c r="B97" s="5" t="s">
        <v>198</v>
      </c>
      <c r="D97" s="77">
        <f>10*7</f>
        <v>70</v>
      </c>
      <c r="E97" s="77">
        <v>0</v>
      </c>
      <c r="F97" s="77">
        <v>0</v>
      </c>
      <c r="G97" s="77">
        <v>0</v>
      </c>
      <c r="H97" s="77">
        <v>0</v>
      </c>
      <c r="I97" s="77">
        <v>0</v>
      </c>
      <c r="J97" s="77">
        <v>0</v>
      </c>
      <c r="K97" s="77">
        <v>0</v>
      </c>
      <c r="L97" s="77">
        <v>0</v>
      </c>
      <c r="M97" s="77">
        <v>0</v>
      </c>
      <c r="N97" s="77">
        <v>0</v>
      </c>
      <c r="O97" s="77">
        <v>0</v>
      </c>
      <c r="P97" s="80">
        <v>0</v>
      </c>
      <c r="Q97" s="77">
        <v>0</v>
      </c>
      <c r="R97" s="77">
        <v>0</v>
      </c>
      <c r="S97" s="77">
        <v>0</v>
      </c>
      <c r="T97" s="77">
        <v>0</v>
      </c>
      <c r="U97" s="77">
        <v>0</v>
      </c>
      <c r="V97" s="77">
        <v>0</v>
      </c>
      <c r="W97" s="77">
        <v>0</v>
      </c>
      <c r="X97" s="77">
        <v>0</v>
      </c>
      <c r="Y97" s="77">
        <v>0</v>
      </c>
      <c r="Z97" s="77">
        <v>0</v>
      </c>
      <c r="AA97" s="77">
        <v>0</v>
      </c>
      <c r="AB97" s="80">
        <v>0</v>
      </c>
      <c r="AC97" s="77">
        <v>0</v>
      </c>
      <c r="AD97" s="77">
        <v>0</v>
      </c>
      <c r="AE97" s="77">
        <v>0</v>
      </c>
      <c r="AF97" s="77">
        <v>0</v>
      </c>
      <c r="AG97" s="77">
        <v>0</v>
      </c>
      <c r="AH97" s="77">
        <v>0</v>
      </c>
      <c r="AI97" s="77">
        <v>0</v>
      </c>
      <c r="AJ97" s="77">
        <v>0</v>
      </c>
      <c r="AK97" s="77">
        <v>0</v>
      </c>
      <c r="AL97" s="77">
        <v>0</v>
      </c>
      <c r="AM97" s="77">
        <v>0</v>
      </c>
      <c r="AN97" s="80">
        <v>0</v>
      </c>
      <c r="AO97" s="77">
        <v>0</v>
      </c>
      <c r="AP97" s="77">
        <v>0</v>
      </c>
      <c r="AQ97" s="77">
        <v>0</v>
      </c>
      <c r="AR97" s="77">
        <v>0</v>
      </c>
      <c r="AS97" s="77">
        <v>0</v>
      </c>
      <c r="AT97" s="77">
        <v>0</v>
      </c>
      <c r="AU97" s="77">
        <v>0</v>
      </c>
      <c r="AV97" s="77">
        <v>0</v>
      </c>
      <c r="AW97" s="77">
        <v>0</v>
      </c>
      <c r="AX97" s="77">
        <v>0</v>
      </c>
      <c r="AY97" s="77">
        <v>0</v>
      </c>
      <c r="AZ97" s="80">
        <v>0</v>
      </c>
      <c r="BA97" s="77">
        <v>0</v>
      </c>
      <c r="BB97" s="77">
        <v>0</v>
      </c>
      <c r="BC97" s="77">
        <v>0</v>
      </c>
      <c r="BD97" s="77">
        <v>0</v>
      </c>
      <c r="BE97" s="77">
        <v>0</v>
      </c>
      <c r="BF97" s="77">
        <v>0</v>
      </c>
      <c r="BG97" s="77">
        <v>0</v>
      </c>
      <c r="BH97" s="77">
        <v>0</v>
      </c>
      <c r="BI97" s="77">
        <v>0</v>
      </c>
      <c r="BJ97" s="77">
        <v>0</v>
      </c>
      <c r="BK97" s="77">
        <v>0</v>
      </c>
      <c r="BL97" s="80">
        <v>0</v>
      </c>
      <c r="BM97" s="77">
        <v>0</v>
      </c>
      <c r="BN97" s="77">
        <v>0</v>
      </c>
      <c r="BO97" s="77">
        <v>0</v>
      </c>
      <c r="BP97" s="77">
        <v>0</v>
      </c>
      <c r="BQ97" s="77">
        <v>0</v>
      </c>
      <c r="BR97" s="77">
        <v>0</v>
      </c>
      <c r="BS97" s="77">
        <v>0</v>
      </c>
      <c r="BT97" s="77">
        <v>0</v>
      </c>
      <c r="BU97" s="77">
        <v>0</v>
      </c>
      <c r="BV97" s="77">
        <v>0</v>
      </c>
      <c r="BW97" s="77">
        <v>0</v>
      </c>
      <c r="BX97" s="80">
        <v>0</v>
      </c>
      <c r="BY97" s="77">
        <v>0</v>
      </c>
      <c r="BZ97" s="77">
        <v>0</v>
      </c>
      <c r="CA97" s="77">
        <v>0</v>
      </c>
      <c r="CB97" s="77">
        <v>0</v>
      </c>
      <c r="CC97" s="77">
        <v>0</v>
      </c>
      <c r="CD97" s="77">
        <v>0</v>
      </c>
      <c r="CE97" s="77">
        <v>0</v>
      </c>
      <c r="CF97" s="77">
        <v>0</v>
      </c>
      <c r="CG97" s="77">
        <v>0</v>
      </c>
      <c r="CH97" s="77">
        <v>0</v>
      </c>
      <c r="CI97" s="77">
        <v>0</v>
      </c>
      <c r="CJ97" s="80">
        <v>0</v>
      </c>
      <c r="CK97" s="77">
        <v>0</v>
      </c>
      <c r="CL97" s="77">
        <v>0</v>
      </c>
      <c r="CM97" s="77">
        <v>0</v>
      </c>
      <c r="CN97" s="77">
        <v>0</v>
      </c>
      <c r="CO97" s="77">
        <v>0</v>
      </c>
      <c r="CP97" s="77">
        <v>0</v>
      </c>
      <c r="CQ97" s="77">
        <v>0</v>
      </c>
      <c r="CR97" s="77">
        <v>0</v>
      </c>
      <c r="CS97" s="77">
        <v>0</v>
      </c>
      <c r="CT97" s="77">
        <v>0</v>
      </c>
      <c r="CU97" s="77">
        <v>0</v>
      </c>
      <c r="CV97" s="80">
        <v>0</v>
      </c>
      <c r="CW97" s="77">
        <v>0</v>
      </c>
      <c r="CX97" s="77">
        <v>0</v>
      </c>
      <c r="CY97" s="77">
        <v>0</v>
      </c>
      <c r="CZ97" s="77">
        <v>0</v>
      </c>
      <c r="DA97" s="77">
        <v>0</v>
      </c>
      <c r="DB97" s="77">
        <v>0</v>
      </c>
      <c r="DC97" s="77">
        <v>0</v>
      </c>
      <c r="DD97" s="77">
        <v>0</v>
      </c>
      <c r="DE97" s="77">
        <v>0</v>
      </c>
      <c r="DF97" s="77">
        <v>0</v>
      </c>
      <c r="DG97" s="77">
        <v>0</v>
      </c>
      <c r="DH97" s="80">
        <v>0</v>
      </c>
      <c r="DI97" s="77">
        <v>0</v>
      </c>
      <c r="DJ97" s="77">
        <v>0</v>
      </c>
      <c r="DK97" s="77">
        <v>0</v>
      </c>
      <c r="DL97" s="77">
        <v>0</v>
      </c>
      <c r="DM97" s="77">
        <v>0</v>
      </c>
      <c r="DN97" s="77">
        <v>0</v>
      </c>
      <c r="DO97" s="77">
        <v>0</v>
      </c>
      <c r="DP97" s="77">
        <v>0</v>
      </c>
      <c r="DQ97" s="77">
        <v>0</v>
      </c>
      <c r="DR97" s="77">
        <v>0</v>
      </c>
      <c r="DS97" s="77">
        <v>0</v>
      </c>
      <c r="DT97" s="77">
        <v>0</v>
      </c>
      <c r="DU97" s="70">
        <f t="shared" si="104"/>
        <v>0</v>
      </c>
      <c r="DV97" s="71">
        <f t="shared" si="104"/>
        <v>0</v>
      </c>
      <c r="DW97" s="71">
        <f t="shared" si="104"/>
        <v>0</v>
      </c>
      <c r="DX97" s="71">
        <f t="shared" si="104"/>
        <v>0</v>
      </c>
      <c r="DY97" s="71">
        <f t="shared" si="104"/>
        <v>0</v>
      </c>
      <c r="DZ97" s="71">
        <f t="shared" si="104"/>
        <v>0</v>
      </c>
      <c r="EA97" s="71">
        <f t="shared" si="104"/>
        <v>0</v>
      </c>
      <c r="EB97" s="71">
        <f t="shared" si="104"/>
        <v>0</v>
      </c>
      <c r="EC97" s="71">
        <f t="shared" si="104"/>
        <v>0</v>
      </c>
      <c r="ED97" s="72">
        <f t="shared" si="104"/>
        <v>0</v>
      </c>
      <c r="EE97" s="72">
        <f t="shared" si="105"/>
        <v>0</v>
      </c>
    </row>
    <row r="98" spans="2:135" hidden="1" outlineLevel="1">
      <c r="B98" s="5" t="s">
        <v>199</v>
      </c>
      <c r="D98" s="77">
        <f>10*12</f>
        <v>120</v>
      </c>
      <c r="E98" s="77">
        <v>0</v>
      </c>
      <c r="F98" s="77">
        <v>0</v>
      </c>
      <c r="G98" s="77">
        <v>0</v>
      </c>
      <c r="H98" s="77">
        <v>58.92239279513889</v>
      </c>
      <c r="I98" s="77">
        <v>124.92100043402779</v>
      </c>
      <c r="J98" s="77">
        <v>183.84339322916668</v>
      </c>
      <c r="K98" s="77">
        <v>242.76578602430556</v>
      </c>
      <c r="L98" s="77">
        <v>308.76439366319443</v>
      </c>
      <c r="M98" s="77">
        <v>367.6867864583333</v>
      </c>
      <c r="N98" s="77">
        <v>428.96791753472218</v>
      </c>
      <c r="O98" s="77">
        <v>490.24904861111111</v>
      </c>
      <c r="P98" s="80">
        <v>553.88891796874998</v>
      </c>
      <c r="Q98" s="77">
        <v>635.85436935763892</v>
      </c>
      <c r="R98" s="77">
        <v>732.33513324652779</v>
      </c>
      <c r="S98" s="77">
        <v>817.92941276041665</v>
      </c>
      <c r="T98" s="77">
        <v>908.77752039930556</v>
      </c>
      <c r="U98" s="77">
        <v>1006.8832842881944</v>
      </c>
      <c r="V98" s="77">
        <v>1090.4737356770834</v>
      </c>
      <c r="W98" s="77">
        <v>1181.321843315972</v>
      </c>
      <c r="X98" s="77">
        <v>1275.7987790798611</v>
      </c>
      <c r="Y98" s="77">
        <v>1359.3892304687499</v>
      </c>
      <c r="Z98" s="77">
        <v>1450.2373381076388</v>
      </c>
      <c r="AA98" s="77">
        <v>1541.0854457465277</v>
      </c>
      <c r="AB98" s="80">
        <v>1631.9335533854166</v>
      </c>
      <c r="AC98" s="77">
        <v>1663.3229166666663</v>
      </c>
      <c r="AD98" s="77">
        <v>1663.3229166666663</v>
      </c>
      <c r="AE98" s="77">
        <v>1663.3229166666663</v>
      </c>
      <c r="AF98" s="77">
        <v>1663.3229166666663</v>
      </c>
      <c r="AG98" s="77">
        <v>1663.3229166666663</v>
      </c>
      <c r="AH98" s="77">
        <v>1663.3229166666663</v>
      </c>
      <c r="AI98" s="77">
        <v>1663.3229166666663</v>
      </c>
      <c r="AJ98" s="77">
        <v>1663.3229166666663</v>
      </c>
      <c r="AK98" s="77">
        <v>1663.3229166666663</v>
      </c>
      <c r="AL98" s="77">
        <v>1663.3229166666663</v>
      </c>
      <c r="AM98" s="77">
        <v>1663.3229166666663</v>
      </c>
      <c r="AN98" s="80">
        <v>1663.3229166666663</v>
      </c>
      <c r="AO98" s="77">
        <v>1663.3229166666663</v>
      </c>
      <c r="AP98" s="77">
        <v>1663.3229166666663</v>
      </c>
      <c r="AQ98" s="77">
        <v>1663.3229166666663</v>
      </c>
      <c r="AR98" s="77">
        <v>1663.3229166666663</v>
      </c>
      <c r="AS98" s="77">
        <v>1663.3229166666663</v>
      </c>
      <c r="AT98" s="77">
        <v>1663.3229166666663</v>
      </c>
      <c r="AU98" s="77">
        <v>1663.3229166666663</v>
      </c>
      <c r="AV98" s="77">
        <v>1663.3229166666663</v>
      </c>
      <c r="AW98" s="77">
        <v>1663.3229166666663</v>
      </c>
      <c r="AX98" s="77">
        <v>1663.3229166666663</v>
      </c>
      <c r="AY98" s="77">
        <v>1663.3229166666663</v>
      </c>
      <c r="AZ98" s="80">
        <v>1663.3229166666663</v>
      </c>
      <c r="BA98" s="77">
        <v>1663.3229166666663</v>
      </c>
      <c r="BB98" s="77">
        <v>1663.3229166666663</v>
      </c>
      <c r="BC98" s="77">
        <v>1663.3229166666663</v>
      </c>
      <c r="BD98" s="77">
        <v>1663.3229166666663</v>
      </c>
      <c r="BE98" s="77">
        <v>1663.3229166666663</v>
      </c>
      <c r="BF98" s="77">
        <v>1663.3229166666663</v>
      </c>
      <c r="BG98" s="77">
        <v>1663.3229166666663</v>
      </c>
      <c r="BH98" s="77">
        <v>1663.3229166666663</v>
      </c>
      <c r="BI98" s="77">
        <v>1663.3229166666663</v>
      </c>
      <c r="BJ98" s="77">
        <v>1663.3229166666663</v>
      </c>
      <c r="BK98" s="77">
        <v>1663.3229166666663</v>
      </c>
      <c r="BL98" s="80">
        <v>1663.3229166666663</v>
      </c>
      <c r="BM98" s="77">
        <v>1663.3229166666663</v>
      </c>
      <c r="BN98" s="77">
        <v>1663.3229166666663</v>
      </c>
      <c r="BO98" s="77">
        <v>1663.3229166666663</v>
      </c>
      <c r="BP98" s="77">
        <v>1663.3229166666663</v>
      </c>
      <c r="BQ98" s="77">
        <v>1663.3229166666663</v>
      </c>
      <c r="BR98" s="77">
        <v>1663.3229166666663</v>
      </c>
      <c r="BS98" s="77">
        <v>1663.3229166666663</v>
      </c>
      <c r="BT98" s="77">
        <v>1663.3229166666663</v>
      </c>
      <c r="BU98" s="77">
        <v>1663.3229166666663</v>
      </c>
      <c r="BV98" s="77">
        <v>1663.3229166666663</v>
      </c>
      <c r="BW98" s="77">
        <v>1663.3229166666663</v>
      </c>
      <c r="BX98" s="80">
        <v>1663.3229166666663</v>
      </c>
      <c r="BY98" s="77">
        <v>1663.3229166666663</v>
      </c>
      <c r="BZ98" s="77">
        <v>1663.3229166666663</v>
      </c>
      <c r="CA98" s="77">
        <v>1663.3229166666663</v>
      </c>
      <c r="CB98" s="77">
        <v>1663.3229166666663</v>
      </c>
      <c r="CC98" s="77">
        <v>1663.3229166666663</v>
      </c>
      <c r="CD98" s="77">
        <v>1663.3229166666663</v>
      </c>
      <c r="CE98" s="77">
        <v>1663.3229166666663</v>
      </c>
      <c r="CF98" s="77">
        <v>1663.3229166666663</v>
      </c>
      <c r="CG98" s="77">
        <v>1663.3229166666663</v>
      </c>
      <c r="CH98" s="77">
        <v>1663.3229166666663</v>
      </c>
      <c r="CI98" s="77">
        <v>1663.3229166666663</v>
      </c>
      <c r="CJ98" s="80">
        <v>1663.3229166666663</v>
      </c>
      <c r="CK98" s="77">
        <v>1663.3229166666663</v>
      </c>
      <c r="CL98" s="77">
        <v>1663.3229166666663</v>
      </c>
      <c r="CM98" s="77">
        <v>1663.3229166666663</v>
      </c>
      <c r="CN98" s="77">
        <v>1663.3229166666663</v>
      </c>
      <c r="CO98" s="77">
        <v>1663.3229166666663</v>
      </c>
      <c r="CP98" s="77">
        <v>1663.3229166666663</v>
      </c>
      <c r="CQ98" s="77">
        <v>1663.3229166666663</v>
      </c>
      <c r="CR98" s="77">
        <v>1663.3229166666663</v>
      </c>
      <c r="CS98" s="77">
        <v>1663.3229166666663</v>
      </c>
      <c r="CT98" s="77">
        <v>1663.3229166666663</v>
      </c>
      <c r="CU98" s="77">
        <v>1663.3229166666663</v>
      </c>
      <c r="CV98" s="80">
        <v>1663.3229166666663</v>
      </c>
      <c r="CW98" s="77">
        <v>1663.3229166666663</v>
      </c>
      <c r="CX98" s="77">
        <v>1663.3229166666663</v>
      </c>
      <c r="CY98" s="77">
        <v>1663.3229166666663</v>
      </c>
      <c r="CZ98" s="77">
        <v>1663.3229166666663</v>
      </c>
      <c r="DA98" s="77">
        <v>1663.3229166666663</v>
      </c>
      <c r="DB98" s="77">
        <v>1663.3229166666663</v>
      </c>
      <c r="DC98" s="77">
        <v>1663.3229166666663</v>
      </c>
      <c r="DD98" s="77">
        <v>1663.3229166666663</v>
      </c>
      <c r="DE98" s="77">
        <v>1663.3229166666663</v>
      </c>
      <c r="DF98" s="77">
        <v>1663.3229166666663</v>
      </c>
      <c r="DG98" s="77">
        <v>1663.3229166666663</v>
      </c>
      <c r="DH98" s="80">
        <v>1663.3229166666663</v>
      </c>
      <c r="DI98" s="77">
        <v>1663.3229166666663</v>
      </c>
      <c r="DJ98" s="77">
        <v>1663.3229166666663</v>
      </c>
      <c r="DK98" s="77">
        <v>1663.3229166666663</v>
      </c>
      <c r="DL98" s="77">
        <v>1663.3229166666663</v>
      </c>
      <c r="DM98" s="77">
        <v>1663.3229166666663</v>
      </c>
      <c r="DN98" s="77">
        <v>1663.3229166666663</v>
      </c>
      <c r="DO98" s="77">
        <v>1663.3229166666663</v>
      </c>
      <c r="DP98" s="77">
        <v>1663.3229166666663</v>
      </c>
      <c r="DQ98" s="77">
        <v>1663.3229166666663</v>
      </c>
      <c r="DR98" s="77">
        <v>1663.3229166666663</v>
      </c>
      <c r="DS98" s="77">
        <v>1663.3229166666663</v>
      </c>
      <c r="DT98" s="77">
        <v>1663.3229166666663</v>
      </c>
      <c r="DU98" s="70">
        <f t="shared" si="104"/>
        <v>2760.0096367187498</v>
      </c>
      <c r="DV98" s="71">
        <f t="shared" si="104"/>
        <v>13632.019645833336</v>
      </c>
      <c r="DW98" s="71">
        <f t="shared" si="104"/>
        <v>19959.875</v>
      </c>
      <c r="DX98" s="71">
        <f t="shared" si="104"/>
        <v>19959.875</v>
      </c>
      <c r="DY98" s="71">
        <f t="shared" si="104"/>
        <v>19959.875</v>
      </c>
      <c r="DZ98" s="71">
        <f t="shared" si="104"/>
        <v>19959.875</v>
      </c>
      <c r="EA98" s="71">
        <f t="shared" si="104"/>
        <v>19959.875</v>
      </c>
      <c r="EB98" s="71">
        <f t="shared" si="104"/>
        <v>19959.875</v>
      </c>
      <c r="EC98" s="71">
        <f t="shared" si="104"/>
        <v>19959.875</v>
      </c>
      <c r="ED98" s="72">
        <f t="shared" si="104"/>
        <v>19959.875</v>
      </c>
      <c r="EE98" s="72">
        <f t="shared" si="105"/>
        <v>176071.02928255207</v>
      </c>
    </row>
    <row r="99" spans="2:135" hidden="1" outlineLevel="1">
      <c r="B99" s="5" t="s">
        <v>200</v>
      </c>
      <c r="D99" s="77">
        <f>5*12</f>
        <v>60</v>
      </c>
      <c r="E99" s="77">
        <v>0</v>
      </c>
      <c r="F99" s="77">
        <v>0</v>
      </c>
      <c r="G99" s="77">
        <v>0</v>
      </c>
      <c r="H99" s="77">
        <v>0</v>
      </c>
      <c r="I99" s="77">
        <v>0</v>
      </c>
      <c r="J99" s="77">
        <v>0</v>
      </c>
      <c r="K99" s="77">
        <v>0</v>
      </c>
      <c r="L99" s="77">
        <v>0</v>
      </c>
      <c r="M99" s="77">
        <v>0</v>
      </c>
      <c r="N99" s="77">
        <v>0</v>
      </c>
      <c r="O99" s="77">
        <v>0</v>
      </c>
      <c r="P99" s="80">
        <v>0</v>
      </c>
      <c r="Q99" s="77">
        <v>0</v>
      </c>
      <c r="R99" s="77">
        <v>0</v>
      </c>
      <c r="S99" s="77">
        <v>0</v>
      </c>
      <c r="T99" s="77">
        <v>0</v>
      </c>
      <c r="U99" s="77">
        <v>0</v>
      </c>
      <c r="V99" s="77">
        <v>0</v>
      </c>
      <c r="W99" s="77">
        <v>0</v>
      </c>
      <c r="X99" s="77">
        <v>0</v>
      </c>
      <c r="Y99" s="77">
        <v>0</v>
      </c>
      <c r="Z99" s="77">
        <v>0</v>
      </c>
      <c r="AA99" s="77">
        <v>0</v>
      </c>
      <c r="AB99" s="80">
        <v>0</v>
      </c>
      <c r="AC99" s="77">
        <v>0</v>
      </c>
      <c r="AD99" s="77">
        <v>0</v>
      </c>
      <c r="AE99" s="77">
        <v>0</v>
      </c>
      <c r="AF99" s="77">
        <v>0</v>
      </c>
      <c r="AG99" s="77">
        <v>0</v>
      </c>
      <c r="AH99" s="77">
        <v>0</v>
      </c>
      <c r="AI99" s="77">
        <v>0</v>
      </c>
      <c r="AJ99" s="77">
        <v>0</v>
      </c>
      <c r="AK99" s="77">
        <v>0</v>
      </c>
      <c r="AL99" s="77">
        <v>0</v>
      </c>
      <c r="AM99" s="77">
        <v>0</v>
      </c>
      <c r="AN99" s="80">
        <v>0</v>
      </c>
      <c r="AO99" s="77">
        <v>0</v>
      </c>
      <c r="AP99" s="77">
        <v>0</v>
      </c>
      <c r="AQ99" s="77">
        <v>0</v>
      </c>
      <c r="AR99" s="77">
        <v>0</v>
      </c>
      <c r="AS99" s="77">
        <v>0</v>
      </c>
      <c r="AT99" s="77">
        <v>0</v>
      </c>
      <c r="AU99" s="77">
        <v>0</v>
      </c>
      <c r="AV99" s="77">
        <v>0</v>
      </c>
      <c r="AW99" s="77">
        <v>0</v>
      </c>
      <c r="AX99" s="77">
        <v>0</v>
      </c>
      <c r="AY99" s="77">
        <v>0</v>
      </c>
      <c r="AZ99" s="80">
        <v>0</v>
      </c>
      <c r="BA99" s="77">
        <v>0</v>
      </c>
      <c r="BB99" s="77">
        <v>0</v>
      </c>
      <c r="BC99" s="77">
        <v>0</v>
      </c>
      <c r="BD99" s="77">
        <v>0</v>
      </c>
      <c r="BE99" s="77">
        <v>0</v>
      </c>
      <c r="BF99" s="77">
        <v>0</v>
      </c>
      <c r="BG99" s="77">
        <v>0</v>
      </c>
      <c r="BH99" s="77">
        <v>0</v>
      </c>
      <c r="BI99" s="77">
        <v>0</v>
      </c>
      <c r="BJ99" s="77">
        <v>0</v>
      </c>
      <c r="BK99" s="77">
        <v>0</v>
      </c>
      <c r="BL99" s="80">
        <v>0</v>
      </c>
      <c r="BM99" s="77">
        <v>0</v>
      </c>
      <c r="BN99" s="77">
        <v>0</v>
      </c>
      <c r="BO99" s="77">
        <v>0</v>
      </c>
      <c r="BP99" s="77">
        <v>0</v>
      </c>
      <c r="BQ99" s="77">
        <v>0</v>
      </c>
      <c r="BR99" s="77">
        <v>0</v>
      </c>
      <c r="BS99" s="77">
        <v>0</v>
      </c>
      <c r="BT99" s="77">
        <v>0</v>
      </c>
      <c r="BU99" s="77">
        <v>0</v>
      </c>
      <c r="BV99" s="77">
        <v>0</v>
      </c>
      <c r="BW99" s="77">
        <v>0</v>
      </c>
      <c r="BX99" s="80">
        <v>0</v>
      </c>
      <c r="BY99" s="77">
        <v>0</v>
      </c>
      <c r="BZ99" s="77">
        <v>0</v>
      </c>
      <c r="CA99" s="77">
        <v>0</v>
      </c>
      <c r="CB99" s="77">
        <v>0</v>
      </c>
      <c r="CC99" s="77">
        <v>0</v>
      </c>
      <c r="CD99" s="77">
        <v>0</v>
      </c>
      <c r="CE99" s="77">
        <v>0</v>
      </c>
      <c r="CF99" s="77">
        <v>0</v>
      </c>
      <c r="CG99" s="77">
        <v>0</v>
      </c>
      <c r="CH99" s="77">
        <v>0</v>
      </c>
      <c r="CI99" s="77">
        <v>0</v>
      </c>
      <c r="CJ99" s="80">
        <v>0</v>
      </c>
      <c r="CK99" s="77">
        <v>0</v>
      </c>
      <c r="CL99" s="77">
        <v>0</v>
      </c>
      <c r="CM99" s="77">
        <v>0</v>
      </c>
      <c r="CN99" s="77">
        <v>0</v>
      </c>
      <c r="CO99" s="77">
        <v>0</v>
      </c>
      <c r="CP99" s="77">
        <v>0</v>
      </c>
      <c r="CQ99" s="77">
        <v>0</v>
      </c>
      <c r="CR99" s="77">
        <v>0</v>
      </c>
      <c r="CS99" s="77">
        <v>0</v>
      </c>
      <c r="CT99" s="77">
        <v>0</v>
      </c>
      <c r="CU99" s="77">
        <v>0</v>
      </c>
      <c r="CV99" s="80">
        <v>0</v>
      </c>
      <c r="CW99" s="77">
        <v>0</v>
      </c>
      <c r="CX99" s="77">
        <v>0</v>
      </c>
      <c r="CY99" s="77">
        <v>0</v>
      </c>
      <c r="CZ99" s="77">
        <v>0</v>
      </c>
      <c r="DA99" s="77">
        <v>0</v>
      </c>
      <c r="DB99" s="77">
        <v>0</v>
      </c>
      <c r="DC99" s="77">
        <v>0</v>
      </c>
      <c r="DD99" s="77">
        <v>0</v>
      </c>
      <c r="DE99" s="77">
        <v>0</v>
      </c>
      <c r="DF99" s="77">
        <v>0</v>
      </c>
      <c r="DG99" s="77">
        <v>0</v>
      </c>
      <c r="DH99" s="80">
        <v>0</v>
      </c>
      <c r="DI99" s="77">
        <v>0</v>
      </c>
      <c r="DJ99" s="77">
        <v>0</v>
      </c>
      <c r="DK99" s="77">
        <v>0</v>
      </c>
      <c r="DL99" s="77">
        <v>0</v>
      </c>
      <c r="DM99" s="77">
        <v>0</v>
      </c>
      <c r="DN99" s="77">
        <v>0</v>
      </c>
      <c r="DO99" s="77">
        <v>0</v>
      </c>
      <c r="DP99" s="77">
        <v>0</v>
      </c>
      <c r="DQ99" s="77">
        <v>0</v>
      </c>
      <c r="DR99" s="77">
        <v>0</v>
      </c>
      <c r="DS99" s="77">
        <v>0</v>
      </c>
      <c r="DT99" s="77">
        <v>0</v>
      </c>
      <c r="DU99" s="70">
        <f t="shared" si="104"/>
        <v>0</v>
      </c>
      <c r="DV99" s="71">
        <f t="shared" si="104"/>
        <v>0</v>
      </c>
      <c r="DW99" s="71">
        <f t="shared" si="104"/>
        <v>0</v>
      </c>
      <c r="DX99" s="71">
        <f t="shared" si="104"/>
        <v>0</v>
      </c>
      <c r="DY99" s="71">
        <f t="shared" si="104"/>
        <v>0</v>
      </c>
      <c r="DZ99" s="71">
        <f t="shared" si="104"/>
        <v>0</v>
      </c>
      <c r="EA99" s="71">
        <f t="shared" si="104"/>
        <v>0</v>
      </c>
      <c r="EB99" s="71">
        <f t="shared" si="104"/>
        <v>0</v>
      </c>
      <c r="EC99" s="71">
        <f t="shared" si="104"/>
        <v>0</v>
      </c>
      <c r="ED99" s="72">
        <f t="shared" si="104"/>
        <v>0</v>
      </c>
      <c r="EE99" s="72">
        <f t="shared" si="105"/>
        <v>0</v>
      </c>
    </row>
    <row r="100" spans="2:135" hidden="1" outlineLevel="1">
      <c r="B100" s="5" t="s">
        <v>201</v>
      </c>
      <c r="D100" s="77">
        <f>3*12</f>
        <v>36</v>
      </c>
      <c r="E100" s="77">
        <v>0</v>
      </c>
      <c r="F100" s="77">
        <v>0</v>
      </c>
      <c r="G100" s="77">
        <v>0</v>
      </c>
      <c r="H100" s="77">
        <v>0</v>
      </c>
      <c r="I100" s="77">
        <v>0</v>
      </c>
      <c r="J100" s="77">
        <v>0</v>
      </c>
      <c r="K100" s="77">
        <v>0</v>
      </c>
      <c r="L100" s="77">
        <v>53.005800000000008</v>
      </c>
      <c r="M100" s="77">
        <v>106.01160000000002</v>
      </c>
      <c r="N100" s="77">
        <v>159.01740000000001</v>
      </c>
      <c r="O100" s="77">
        <v>212.02320000000003</v>
      </c>
      <c r="P100" s="80">
        <v>265.02900000000005</v>
      </c>
      <c r="Q100" s="77">
        <v>303.67906250000004</v>
      </c>
      <c r="R100" s="77">
        <v>342.32912500000003</v>
      </c>
      <c r="S100" s="77">
        <v>380.97918750000002</v>
      </c>
      <c r="T100" s="77">
        <v>419.62925000000001</v>
      </c>
      <c r="U100" s="77">
        <v>458.2793125</v>
      </c>
      <c r="V100" s="77">
        <v>496.92937499999999</v>
      </c>
      <c r="W100" s="77">
        <v>535.57943749999993</v>
      </c>
      <c r="X100" s="77">
        <v>574.22949999999992</v>
      </c>
      <c r="Y100" s="77">
        <v>612.87956249999991</v>
      </c>
      <c r="Z100" s="77">
        <v>651.5296249999999</v>
      </c>
      <c r="AA100" s="77">
        <v>690.17968749999989</v>
      </c>
      <c r="AB100" s="80">
        <v>728.82974999999988</v>
      </c>
      <c r="AC100" s="77">
        <v>745.3940624999999</v>
      </c>
      <c r="AD100" s="77">
        <v>761.95837499999993</v>
      </c>
      <c r="AE100" s="77">
        <v>778.52268749999996</v>
      </c>
      <c r="AF100" s="77">
        <v>795.08699999999999</v>
      </c>
      <c r="AG100" s="77">
        <v>811.65131250000002</v>
      </c>
      <c r="AH100" s="77">
        <v>828.21562500000005</v>
      </c>
      <c r="AI100" s="77">
        <v>844.77993750000007</v>
      </c>
      <c r="AJ100" s="77">
        <v>861.3442500000001</v>
      </c>
      <c r="AK100" s="77">
        <v>877.90856250000013</v>
      </c>
      <c r="AL100" s="77">
        <v>894.47287500000016</v>
      </c>
      <c r="AM100" s="77">
        <v>911.03718750000019</v>
      </c>
      <c r="AN100" s="80">
        <v>927.60150000000021</v>
      </c>
      <c r="AO100" s="77">
        <v>927.60150000000021</v>
      </c>
      <c r="AP100" s="77">
        <v>927.60150000000021</v>
      </c>
      <c r="AQ100" s="77">
        <v>927.60150000000021</v>
      </c>
      <c r="AR100" s="77">
        <v>927.60150000000021</v>
      </c>
      <c r="AS100" s="77">
        <v>927.60150000000021</v>
      </c>
      <c r="AT100" s="77">
        <v>927.60150000000021</v>
      </c>
      <c r="AU100" s="77">
        <v>927.60150000000021</v>
      </c>
      <c r="AV100" s="77">
        <v>874.59570000000019</v>
      </c>
      <c r="AW100" s="77">
        <v>821.58990000000017</v>
      </c>
      <c r="AX100" s="77">
        <v>768.58410000000015</v>
      </c>
      <c r="AY100" s="77">
        <v>715.57830000000013</v>
      </c>
      <c r="AZ100" s="80">
        <v>662.57249999999999</v>
      </c>
      <c r="BA100" s="77">
        <v>623.92243749999989</v>
      </c>
      <c r="BB100" s="77">
        <v>585.27237499999978</v>
      </c>
      <c r="BC100" s="77">
        <v>546.62231249999968</v>
      </c>
      <c r="BD100" s="77">
        <v>507.97224999999952</v>
      </c>
      <c r="BE100" s="77">
        <v>469.32218749999953</v>
      </c>
      <c r="BF100" s="77">
        <v>430.6721249999996</v>
      </c>
      <c r="BG100" s="77">
        <v>392.02206249999966</v>
      </c>
      <c r="BH100" s="77">
        <v>353.37199999999973</v>
      </c>
      <c r="BI100" s="77">
        <v>314.7219374999998</v>
      </c>
      <c r="BJ100" s="77">
        <v>276.07187499999986</v>
      </c>
      <c r="BK100" s="77">
        <v>237.4218124999999</v>
      </c>
      <c r="BL100" s="80">
        <v>198.77174999999991</v>
      </c>
      <c r="BM100" s="77">
        <v>182.20743749999991</v>
      </c>
      <c r="BN100" s="77">
        <v>165.64312499999991</v>
      </c>
      <c r="BO100" s="77">
        <v>149.07881249999991</v>
      </c>
      <c r="BP100" s="77">
        <v>132.51449999999991</v>
      </c>
      <c r="BQ100" s="77">
        <v>115.95018749999991</v>
      </c>
      <c r="BR100" s="77">
        <v>99.385874999999928</v>
      </c>
      <c r="BS100" s="77">
        <v>82.821562499999942</v>
      </c>
      <c r="BT100" s="77">
        <v>66.257249999999956</v>
      </c>
      <c r="BU100" s="77">
        <v>49.692937499999971</v>
      </c>
      <c r="BV100" s="77">
        <v>33.128624999999978</v>
      </c>
      <c r="BW100" s="77">
        <v>16.564312499999989</v>
      </c>
      <c r="BX100" s="80">
        <v>0</v>
      </c>
      <c r="BY100" s="77">
        <v>0</v>
      </c>
      <c r="BZ100" s="77">
        <v>0</v>
      </c>
      <c r="CA100" s="77">
        <v>0</v>
      </c>
      <c r="CB100" s="77">
        <v>0</v>
      </c>
      <c r="CC100" s="77">
        <v>0</v>
      </c>
      <c r="CD100" s="77">
        <v>0</v>
      </c>
      <c r="CE100" s="77">
        <v>0</v>
      </c>
      <c r="CF100" s="77">
        <v>0</v>
      </c>
      <c r="CG100" s="77">
        <v>0</v>
      </c>
      <c r="CH100" s="77">
        <v>0</v>
      </c>
      <c r="CI100" s="77">
        <v>0</v>
      </c>
      <c r="CJ100" s="80">
        <v>0</v>
      </c>
      <c r="CK100" s="77">
        <v>0</v>
      </c>
      <c r="CL100" s="77">
        <v>0</v>
      </c>
      <c r="CM100" s="77">
        <v>0</v>
      </c>
      <c r="CN100" s="77">
        <v>0</v>
      </c>
      <c r="CO100" s="77">
        <v>0</v>
      </c>
      <c r="CP100" s="77">
        <v>0</v>
      </c>
      <c r="CQ100" s="77">
        <v>0</v>
      </c>
      <c r="CR100" s="77">
        <v>0</v>
      </c>
      <c r="CS100" s="77">
        <v>0</v>
      </c>
      <c r="CT100" s="77">
        <v>0</v>
      </c>
      <c r="CU100" s="77">
        <v>0</v>
      </c>
      <c r="CV100" s="80">
        <v>0</v>
      </c>
      <c r="CW100" s="77">
        <v>0</v>
      </c>
      <c r="CX100" s="77">
        <v>0</v>
      </c>
      <c r="CY100" s="77">
        <v>0</v>
      </c>
      <c r="CZ100" s="77">
        <v>0</v>
      </c>
      <c r="DA100" s="77">
        <v>0</v>
      </c>
      <c r="DB100" s="77">
        <v>0</v>
      </c>
      <c r="DC100" s="77">
        <v>0</v>
      </c>
      <c r="DD100" s="77">
        <v>0</v>
      </c>
      <c r="DE100" s="77">
        <v>0</v>
      </c>
      <c r="DF100" s="77">
        <v>0</v>
      </c>
      <c r="DG100" s="77">
        <v>0</v>
      </c>
      <c r="DH100" s="80">
        <v>0</v>
      </c>
      <c r="DI100" s="77">
        <v>0</v>
      </c>
      <c r="DJ100" s="77">
        <v>0</v>
      </c>
      <c r="DK100" s="77">
        <v>0</v>
      </c>
      <c r="DL100" s="77">
        <v>0</v>
      </c>
      <c r="DM100" s="77">
        <v>0</v>
      </c>
      <c r="DN100" s="77">
        <v>0</v>
      </c>
      <c r="DO100" s="77">
        <v>0</v>
      </c>
      <c r="DP100" s="77">
        <v>0</v>
      </c>
      <c r="DQ100" s="77">
        <v>0</v>
      </c>
      <c r="DR100" s="77">
        <v>0</v>
      </c>
      <c r="DS100" s="77">
        <v>0</v>
      </c>
      <c r="DT100" s="77">
        <v>0</v>
      </c>
      <c r="DU100" s="70">
        <f t="shared" si="104"/>
        <v>795.08699999999999</v>
      </c>
      <c r="DV100" s="71">
        <f t="shared" si="104"/>
        <v>6195.0528750000003</v>
      </c>
      <c r="DW100" s="71">
        <f t="shared" si="104"/>
        <v>10037.973375000001</v>
      </c>
      <c r="DX100" s="71">
        <f t="shared" si="104"/>
        <v>10336.131000000003</v>
      </c>
      <c r="DY100" s="71">
        <f t="shared" si="104"/>
        <v>4936.1651249999968</v>
      </c>
      <c r="DZ100" s="71">
        <f t="shared" si="104"/>
        <v>1093.2446249999994</v>
      </c>
      <c r="EA100" s="71">
        <f t="shared" si="104"/>
        <v>0</v>
      </c>
      <c r="EB100" s="71">
        <f t="shared" si="104"/>
        <v>0</v>
      </c>
      <c r="EC100" s="71">
        <f t="shared" si="104"/>
        <v>0</v>
      </c>
      <c r="ED100" s="72">
        <f t="shared" si="104"/>
        <v>0</v>
      </c>
      <c r="EE100" s="72">
        <f t="shared" si="105"/>
        <v>33393.653999999995</v>
      </c>
    </row>
    <row r="101" spans="2:135" ht="15.75" hidden="1" outlineLevel="1" thickBot="1">
      <c r="B101" s="129" t="s">
        <v>195</v>
      </c>
      <c r="C101" s="130"/>
      <c r="D101" s="131"/>
      <c r="E101" s="132">
        <f>SUM(E96:E100)</f>
        <v>0</v>
      </c>
      <c r="F101" s="132">
        <f t="shared" ref="F101:BQ101" si="106">SUM(F96:F100)</f>
        <v>0</v>
      </c>
      <c r="G101" s="132">
        <f t="shared" si="106"/>
        <v>0</v>
      </c>
      <c r="H101" s="132">
        <f t="shared" si="106"/>
        <v>242.01865689426876</v>
      </c>
      <c r="I101" s="132">
        <f t="shared" si="106"/>
        <v>511.72251874168711</v>
      </c>
      <c r="J101" s="132">
        <f t="shared" si="106"/>
        <v>753.74117563595587</v>
      </c>
      <c r="K101" s="132">
        <f t="shared" si="106"/>
        <v>995.75983253022446</v>
      </c>
      <c r="L101" s="132">
        <f t="shared" si="106"/>
        <v>1279.6361610443093</v>
      </c>
      <c r="M101" s="132">
        <f t="shared" si="106"/>
        <v>1535.8272846052448</v>
      </c>
      <c r="N101" s="132">
        <f t="shared" si="106"/>
        <v>1801.2468098172301</v>
      </c>
      <c r="O101" s="132">
        <f t="shared" si="106"/>
        <v>2066.6663350292156</v>
      </c>
      <c r="P101" s="133">
        <f t="shared" si="106"/>
        <v>2341.3142618922507</v>
      </c>
      <c r="Q101" s="132">
        <f t="shared" si="106"/>
        <v>2673.3040333134422</v>
      </c>
      <c r="R101" s="132">
        <f t="shared" si="106"/>
        <v>3062.0839687410948</v>
      </c>
      <c r="S101" s="132">
        <f t="shared" si="106"/>
        <v>3408.2712811639012</v>
      </c>
      <c r="T101" s="132">
        <f t="shared" si="106"/>
        <v>3770.2811345883229</v>
      </c>
      <c r="U101" s="132">
        <f t="shared" si="106"/>
        <v>4160.686070015975</v>
      </c>
      <c r="V101" s="132">
        <f t="shared" si="106"/>
        <v>4494.3008414371661</v>
      </c>
      <c r="W101" s="132">
        <f t="shared" si="106"/>
        <v>4856.3106948615878</v>
      </c>
      <c r="X101" s="132">
        <f t="shared" si="106"/>
        <v>5232.5180892876251</v>
      </c>
      <c r="Y101" s="132">
        <f t="shared" si="106"/>
        <v>5566.1328607088171</v>
      </c>
      <c r="Z101" s="132">
        <f t="shared" si="106"/>
        <v>5928.1427141332388</v>
      </c>
      <c r="AA101" s="132">
        <f t="shared" si="106"/>
        <v>6290.1525675576604</v>
      </c>
      <c r="AB101" s="133">
        <f t="shared" si="106"/>
        <v>6652.1624209820811</v>
      </c>
      <c r="AC101" s="132">
        <f t="shared" si="106"/>
        <v>6791.5354631460505</v>
      </c>
      <c r="AD101" s="132">
        <f t="shared" si="106"/>
        <v>6808.0997756460511</v>
      </c>
      <c r="AE101" s="132">
        <f t="shared" si="106"/>
        <v>6824.6640881460507</v>
      </c>
      <c r="AF101" s="132">
        <f t="shared" si="106"/>
        <v>6841.2284006460504</v>
      </c>
      <c r="AG101" s="132">
        <f t="shared" si="106"/>
        <v>6857.792713146051</v>
      </c>
      <c r="AH101" s="132">
        <f t="shared" si="106"/>
        <v>6874.3570256460507</v>
      </c>
      <c r="AI101" s="132">
        <f t="shared" si="106"/>
        <v>6890.9213381460513</v>
      </c>
      <c r="AJ101" s="132">
        <f t="shared" si="106"/>
        <v>6907.485650646051</v>
      </c>
      <c r="AK101" s="132">
        <f t="shared" si="106"/>
        <v>6924.0499631460507</v>
      </c>
      <c r="AL101" s="132">
        <f t="shared" si="106"/>
        <v>6940.6142756460513</v>
      </c>
      <c r="AM101" s="132">
        <f t="shared" si="106"/>
        <v>6957.178588146051</v>
      </c>
      <c r="AN101" s="133">
        <f t="shared" si="106"/>
        <v>6973.7429006460516</v>
      </c>
      <c r="AO101" s="132">
        <f t="shared" si="106"/>
        <v>6973.7429006460516</v>
      </c>
      <c r="AP101" s="132">
        <f t="shared" si="106"/>
        <v>6973.7429006460516</v>
      </c>
      <c r="AQ101" s="132">
        <f t="shared" si="106"/>
        <v>6973.7429006460516</v>
      </c>
      <c r="AR101" s="132">
        <f t="shared" si="106"/>
        <v>6973.7429006460516</v>
      </c>
      <c r="AS101" s="132">
        <f t="shared" si="106"/>
        <v>6973.7429006460516</v>
      </c>
      <c r="AT101" s="132">
        <f t="shared" si="106"/>
        <v>6973.7429006460516</v>
      </c>
      <c r="AU101" s="132">
        <f t="shared" si="106"/>
        <v>6973.7429006460516</v>
      </c>
      <c r="AV101" s="132">
        <f t="shared" si="106"/>
        <v>6920.7371006460507</v>
      </c>
      <c r="AW101" s="132">
        <f t="shared" si="106"/>
        <v>6867.7313006460508</v>
      </c>
      <c r="AX101" s="132">
        <f t="shared" si="106"/>
        <v>6814.7255006460509</v>
      </c>
      <c r="AY101" s="132">
        <f t="shared" si="106"/>
        <v>6761.719700646051</v>
      </c>
      <c r="AZ101" s="133">
        <f t="shared" si="106"/>
        <v>6708.7139006460511</v>
      </c>
      <c r="BA101" s="132">
        <f t="shared" si="106"/>
        <v>6670.0638381460503</v>
      </c>
      <c r="BB101" s="132">
        <f t="shared" si="106"/>
        <v>6631.4137756460505</v>
      </c>
      <c r="BC101" s="132">
        <f t="shared" si="106"/>
        <v>6592.7637131460506</v>
      </c>
      <c r="BD101" s="132">
        <f t="shared" si="106"/>
        <v>6554.1136506460507</v>
      </c>
      <c r="BE101" s="132">
        <f t="shared" si="106"/>
        <v>6515.4635881460508</v>
      </c>
      <c r="BF101" s="132">
        <f t="shared" si="106"/>
        <v>6476.81352564605</v>
      </c>
      <c r="BG101" s="132">
        <f t="shared" si="106"/>
        <v>6438.1634631460502</v>
      </c>
      <c r="BH101" s="132">
        <f t="shared" si="106"/>
        <v>6399.5134006460503</v>
      </c>
      <c r="BI101" s="132">
        <f t="shared" si="106"/>
        <v>6360.8633381460504</v>
      </c>
      <c r="BJ101" s="132">
        <f t="shared" si="106"/>
        <v>6322.2132756460505</v>
      </c>
      <c r="BK101" s="132">
        <f t="shared" si="106"/>
        <v>6283.5632131460507</v>
      </c>
      <c r="BL101" s="133">
        <f t="shared" si="106"/>
        <v>6244.9131506460508</v>
      </c>
      <c r="BM101" s="132">
        <f t="shared" si="106"/>
        <v>6228.3488381460511</v>
      </c>
      <c r="BN101" s="132">
        <f t="shared" si="106"/>
        <v>6211.7845256460505</v>
      </c>
      <c r="BO101" s="132">
        <f t="shared" si="106"/>
        <v>6195.2202131460508</v>
      </c>
      <c r="BP101" s="132">
        <f t="shared" si="106"/>
        <v>6178.6559006460511</v>
      </c>
      <c r="BQ101" s="132">
        <f t="shared" si="106"/>
        <v>6162.0915881460505</v>
      </c>
      <c r="BR101" s="132">
        <f t="shared" ref="BR101:DT101" si="107">SUM(BR96:BR100)</f>
        <v>6145.5272756460508</v>
      </c>
      <c r="BS101" s="132">
        <f t="shared" si="107"/>
        <v>6128.9629631460512</v>
      </c>
      <c r="BT101" s="132">
        <f t="shared" si="107"/>
        <v>6112.3986506460506</v>
      </c>
      <c r="BU101" s="132">
        <f t="shared" si="107"/>
        <v>6095.8343381460509</v>
      </c>
      <c r="BV101" s="132">
        <f t="shared" si="107"/>
        <v>6079.2700256460512</v>
      </c>
      <c r="BW101" s="132">
        <f t="shared" si="107"/>
        <v>6062.7057131460506</v>
      </c>
      <c r="BX101" s="133">
        <f t="shared" si="107"/>
        <v>6046.1414006460509</v>
      </c>
      <c r="BY101" s="132">
        <f t="shared" si="107"/>
        <v>6046.1414006460509</v>
      </c>
      <c r="BZ101" s="132">
        <f t="shared" si="107"/>
        <v>6046.1414006460509</v>
      </c>
      <c r="CA101" s="132">
        <f t="shared" si="107"/>
        <v>6046.1414006460509</v>
      </c>
      <c r="CB101" s="132">
        <f t="shared" si="107"/>
        <v>6046.1414006460509</v>
      </c>
      <c r="CC101" s="132">
        <f t="shared" si="107"/>
        <v>6046.1414006460509</v>
      </c>
      <c r="CD101" s="132">
        <f t="shared" si="107"/>
        <v>6046.1414006460509</v>
      </c>
      <c r="CE101" s="132">
        <f t="shared" si="107"/>
        <v>6046.1414006460509</v>
      </c>
      <c r="CF101" s="132">
        <f t="shared" si="107"/>
        <v>6046.1414006460509</v>
      </c>
      <c r="CG101" s="132">
        <f t="shared" si="107"/>
        <v>6046.1414006460509</v>
      </c>
      <c r="CH101" s="132">
        <f t="shared" si="107"/>
        <v>6046.1414006460509</v>
      </c>
      <c r="CI101" s="132">
        <f t="shared" si="107"/>
        <v>6046.1414006460509</v>
      </c>
      <c r="CJ101" s="133">
        <f t="shared" si="107"/>
        <v>6046.1414006460509</v>
      </c>
      <c r="CK101" s="132">
        <f t="shared" si="107"/>
        <v>6046.1414006460509</v>
      </c>
      <c r="CL101" s="132">
        <f t="shared" si="107"/>
        <v>6046.1414006460509</v>
      </c>
      <c r="CM101" s="132">
        <f t="shared" si="107"/>
        <v>6046.1414006460509</v>
      </c>
      <c r="CN101" s="132">
        <f t="shared" si="107"/>
        <v>6046.1414006460509</v>
      </c>
      <c r="CO101" s="132">
        <f t="shared" si="107"/>
        <v>6046.1414006460509</v>
      </c>
      <c r="CP101" s="132">
        <f t="shared" si="107"/>
        <v>6046.1414006460509</v>
      </c>
      <c r="CQ101" s="132">
        <f t="shared" si="107"/>
        <v>6046.1414006460509</v>
      </c>
      <c r="CR101" s="132">
        <f t="shared" si="107"/>
        <v>6046.1414006460509</v>
      </c>
      <c r="CS101" s="132">
        <f t="shared" si="107"/>
        <v>6046.1414006460509</v>
      </c>
      <c r="CT101" s="132">
        <f t="shared" si="107"/>
        <v>6046.1414006460509</v>
      </c>
      <c r="CU101" s="132">
        <f t="shared" si="107"/>
        <v>6046.1414006460509</v>
      </c>
      <c r="CV101" s="133">
        <f t="shared" si="107"/>
        <v>6046.1414006460509</v>
      </c>
      <c r="CW101" s="132">
        <f t="shared" si="107"/>
        <v>6046.1414006460509</v>
      </c>
      <c r="CX101" s="132">
        <f t="shared" si="107"/>
        <v>6046.1414006460509</v>
      </c>
      <c r="CY101" s="132">
        <f t="shared" si="107"/>
        <v>6046.1414006460509</v>
      </c>
      <c r="CZ101" s="132">
        <f t="shared" si="107"/>
        <v>6046.1414006460509</v>
      </c>
      <c r="DA101" s="132">
        <f t="shared" si="107"/>
        <v>6046.1414006460509</v>
      </c>
      <c r="DB101" s="132">
        <f t="shared" si="107"/>
        <v>6046.1414006460509</v>
      </c>
      <c r="DC101" s="132">
        <f t="shared" si="107"/>
        <v>6046.1414006460509</v>
      </c>
      <c r="DD101" s="132">
        <f t="shared" si="107"/>
        <v>6046.1414006460509</v>
      </c>
      <c r="DE101" s="132">
        <f t="shared" si="107"/>
        <v>6046.1414006460509</v>
      </c>
      <c r="DF101" s="132">
        <f t="shared" si="107"/>
        <v>6046.1414006460509</v>
      </c>
      <c r="DG101" s="132">
        <f t="shared" si="107"/>
        <v>6046.1414006460509</v>
      </c>
      <c r="DH101" s="133">
        <f t="shared" si="107"/>
        <v>6046.1414006460509</v>
      </c>
      <c r="DI101" s="132">
        <f t="shared" si="107"/>
        <v>6046.1414006460509</v>
      </c>
      <c r="DJ101" s="132">
        <f t="shared" si="107"/>
        <v>6046.1414006460509</v>
      </c>
      <c r="DK101" s="132">
        <f t="shared" si="107"/>
        <v>6046.1414006460509</v>
      </c>
      <c r="DL101" s="132">
        <f t="shared" si="107"/>
        <v>6046.1414006460509</v>
      </c>
      <c r="DM101" s="132">
        <f t="shared" si="107"/>
        <v>6046.1414006460509</v>
      </c>
      <c r="DN101" s="132">
        <f t="shared" si="107"/>
        <v>6046.1414006460509</v>
      </c>
      <c r="DO101" s="132">
        <f t="shared" si="107"/>
        <v>6046.1414006460509</v>
      </c>
      <c r="DP101" s="132">
        <f t="shared" si="107"/>
        <v>6046.1414006460509</v>
      </c>
      <c r="DQ101" s="132">
        <f t="shared" si="107"/>
        <v>6046.1414006460509</v>
      </c>
      <c r="DR101" s="132">
        <f t="shared" si="107"/>
        <v>6046.1414006460509</v>
      </c>
      <c r="DS101" s="132">
        <f t="shared" si="107"/>
        <v>6046.1414006460509</v>
      </c>
      <c r="DT101" s="132">
        <f t="shared" si="107"/>
        <v>6046.1414006460509</v>
      </c>
      <c r="DU101" s="134">
        <f t="shared" si="104"/>
        <v>11527.933036190387</v>
      </c>
      <c r="DV101" s="135">
        <f t="shared" si="104"/>
        <v>56094.346676790905</v>
      </c>
      <c r="DW101" s="135">
        <f t="shared" si="104"/>
        <v>82591.670182752598</v>
      </c>
      <c r="DX101" s="135">
        <f t="shared" si="104"/>
        <v>82889.827807752619</v>
      </c>
      <c r="DY101" s="135">
        <f t="shared" si="104"/>
        <v>77489.86193275261</v>
      </c>
      <c r="DZ101" s="135">
        <f t="shared" si="104"/>
        <v>73646.941432752603</v>
      </c>
      <c r="EA101" s="135">
        <f t="shared" si="104"/>
        <v>72553.696807752625</v>
      </c>
      <c r="EB101" s="135">
        <f t="shared" si="104"/>
        <v>72553.696807752625</v>
      </c>
      <c r="EC101" s="135">
        <f t="shared" si="104"/>
        <v>72553.696807752625</v>
      </c>
      <c r="ED101" s="136">
        <f t="shared" si="104"/>
        <v>72553.696807752625</v>
      </c>
      <c r="EE101" s="136">
        <f t="shared" si="105"/>
        <v>674455.36830000218</v>
      </c>
    </row>
    <row r="102" spans="2:135" hidden="1" outlineLevel="1">
      <c r="B102" s="5"/>
      <c r="D102" s="40"/>
      <c r="E102" s="47"/>
      <c r="F102" s="47"/>
      <c r="G102" s="47"/>
      <c r="H102" s="47"/>
      <c r="I102" s="47"/>
      <c r="J102" s="47"/>
      <c r="K102" s="47"/>
      <c r="L102" s="47"/>
      <c r="M102" s="47"/>
      <c r="N102" s="47"/>
      <c r="O102" s="47"/>
      <c r="P102" s="48"/>
      <c r="Q102" s="47"/>
      <c r="R102" s="47"/>
      <c r="S102" s="47"/>
      <c r="T102" s="47"/>
      <c r="U102" s="47"/>
      <c r="V102" s="47"/>
      <c r="W102" s="47"/>
      <c r="X102" s="47"/>
      <c r="Y102" s="47"/>
      <c r="Z102" s="47"/>
      <c r="AA102" s="47"/>
      <c r="AB102" s="48"/>
      <c r="AC102" s="47"/>
      <c r="AD102" s="47"/>
      <c r="AE102" s="47"/>
      <c r="AF102" s="47"/>
      <c r="AG102" s="47"/>
      <c r="AH102" s="47"/>
      <c r="AI102" s="47"/>
      <c r="AJ102" s="47"/>
      <c r="AK102" s="47"/>
      <c r="AL102" s="47"/>
      <c r="AM102" s="47"/>
      <c r="AN102" s="48"/>
      <c r="AO102" s="47"/>
      <c r="AP102" s="47"/>
      <c r="AQ102" s="47"/>
      <c r="AR102" s="47"/>
      <c r="AS102" s="47"/>
      <c r="AT102" s="47"/>
      <c r="AU102" s="47"/>
      <c r="AV102" s="47"/>
      <c r="AW102" s="47"/>
      <c r="AX102" s="47"/>
      <c r="AY102" s="47"/>
      <c r="AZ102" s="48"/>
      <c r="BA102" s="47"/>
      <c r="BB102" s="47"/>
      <c r="BC102" s="47"/>
      <c r="BD102" s="47"/>
      <c r="BE102" s="47"/>
      <c r="BF102" s="47"/>
      <c r="BG102" s="47"/>
      <c r="BH102" s="47"/>
      <c r="BI102" s="47"/>
      <c r="BJ102" s="47"/>
      <c r="BK102" s="47"/>
      <c r="BL102" s="48"/>
      <c r="BM102" s="47"/>
      <c r="BN102" s="47"/>
      <c r="BO102" s="47"/>
      <c r="BP102" s="47"/>
      <c r="BQ102" s="47"/>
      <c r="BR102" s="47"/>
      <c r="BS102" s="47"/>
      <c r="BT102" s="47"/>
      <c r="BU102" s="47"/>
      <c r="BV102" s="47"/>
      <c r="BW102" s="47"/>
      <c r="BX102" s="48"/>
      <c r="BY102" s="47"/>
      <c r="BZ102" s="47"/>
      <c r="CA102" s="47"/>
      <c r="CB102" s="47"/>
      <c r="CC102" s="47"/>
      <c r="CD102" s="47"/>
      <c r="CE102" s="47"/>
      <c r="CF102" s="47"/>
      <c r="CG102" s="47"/>
      <c r="CH102" s="47"/>
      <c r="CI102" s="47"/>
      <c r="CJ102" s="48"/>
      <c r="CK102" s="47"/>
      <c r="CL102" s="47"/>
      <c r="CM102" s="47"/>
      <c r="CN102" s="47"/>
      <c r="CO102" s="47"/>
      <c r="CP102" s="47"/>
      <c r="CQ102" s="47"/>
      <c r="CR102" s="47"/>
      <c r="CS102" s="47"/>
      <c r="CT102" s="47"/>
      <c r="CU102" s="47"/>
      <c r="CV102" s="48"/>
      <c r="CW102" s="47"/>
      <c r="CX102" s="47"/>
      <c r="CY102" s="47"/>
      <c r="CZ102" s="47"/>
      <c r="DA102" s="47"/>
      <c r="DB102" s="47"/>
      <c r="DC102" s="47"/>
      <c r="DD102" s="47"/>
      <c r="DE102" s="47"/>
      <c r="DF102" s="47"/>
      <c r="DG102" s="47"/>
      <c r="DH102" s="48"/>
      <c r="DI102" s="47"/>
      <c r="DJ102" s="47"/>
      <c r="DK102" s="47"/>
      <c r="DL102" s="47"/>
      <c r="DM102" s="47"/>
      <c r="DN102" s="47"/>
      <c r="DO102" s="47"/>
      <c r="DP102" s="47"/>
      <c r="DQ102" s="47"/>
      <c r="DR102" s="47"/>
      <c r="DS102" s="47"/>
      <c r="DT102" s="47"/>
      <c r="DU102" s="70"/>
      <c r="DV102" s="71"/>
      <c r="DW102" s="71"/>
      <c r="DX102" s="71"/>
      <c r="DY102" s="71"/>
      <c r="DZ102" s="71"/>
      <c r="EA102" s="71"/>
      <c r="EB102" s="71"/>
      <c r="EC102" s="71"/>
      <c r="ED102" s="72"/>
      <c r="EE102" s="72"/>
    </row>
    <row r="103" spans="2:135" hidden="1" outlineLevel="1">
      <c r="B103" s="52" t="s">
        <v>66</v>
      </c>
      <c r="D103" s="40"/>
      <c r="E103" s="47"/>
      <c r="F103" s="47"/>
      <c r="G103" s="47"/>
      <c r="H103" s="47"/>
      <c r="I103" s="47"/>
      <c r="J103" s="47"/>
      <c r="K103" s="47"/>
      <c r="L103" s="47"/>
      <c r="M103" s="47"/>
      <c r="N103" s="47"/>
      <c r="O103" s="47"/>
      <c r="P103" s="48"/>
      <c r="Q103" s="47"/>
      <c r="R103" s="47"/>
      <c r="S103" s="47"/>
      <c r="T103" s="47"/>
      <c r="U103" s="47"/>
      <c r="V103" s="47"/>
      <c r="W103" s="47"/>
      <c r="X103" s="47"/>
      <c r="Y103" s="47"/>
      <c r="Z103" s="47"/>
      <c r="AA103" s="47"/>
      <c r="AB103" s="48"/>
      <c r="AC103" s="47"/>
      <c r="AD103" s="47"/>
      <c r="AE103" s="47"/>
      <c r="AF103" s="47"/>
      <c r="AG103" s="47"/>
      <c r="AH103" s="47"/>
      <c r="AI103" s="47"/>
      <c r="AJ103" s="47"/>
      <c r="AK103" s="47"/>
      <c r="AL103" s="47"/>
      <c r="AM103" s="47"/>
      <c r="AN103" s="48"/>
      <c r="AO103" s="47"/>
      <c r="AP103" s="47"/>
      <c r="AQ103" s="47"/>
      <c r="AR103" s="47"/>
      <c r="AS103" s="47"/>
      <c r="AT103" s="47"/>
      <c r="AU103" s="47"/>
      <c r="AV103" s="47"/>
      <c r="AW103" s="47"/>
      <c r="AX103" s="47"/>
      <c r="AY103" s="47"/>
      <c r="AZ103" s="48"/>
      <c r="BA103" s="47"/>
      <c r="BB103" s="47"/>
      <c r="BC103" s="47"/>
      <c r="BD103" s="47"/>
      <c r="BE103" s="47"/>
      <c r="BF103" s="47"/>
      <c r="BG103" s="47"/>
      <c r="BH103" s="47"/>
      <c r="BI103" s="47"/>
      <c r="BJ103" s="47"/>
      <c r="BK103" s="47"/>
      <c r="BL103" s="48"/>
      <c r="BM103" s="47"/>
      <c r="BN103" s="47"/>
      <c r="BO103" s="47"/>
      <c r="BP103" s="47"/>
      <c r="BQ103" s="47"/>
      <c r="BR103" s="47"/>
      <c r="BS103" s="47"/>
      <c r="BT103" s="47"/>
      <c r="BU103" s="47"/>
      <c r="BV103" s="47"/>
      <c r="BW103" s="47"/>
      <c r="BX103" s="48"/>
      <c r="BY103" s="47"/>
      <c r="BZ103" s="47"/>
      <c r="CA103" s="47"/>
      <c r="CB103" s="47"/>
      <c r="CC103" s="47"/>
      <c r="CD103" s="47"/>
      <c r="CE103" s="47"/>
      <c r="CF103" s="47"/>
      <c r="CG103" s="47"/>
      <c r="CH103" s="47"/>
      <c r="CI103" s="47"/>
      <c r="CJ103" s="48"/>
      <c r="CK103" s="47"/>
      <c r="CL103" s="47"/>
      <c r="CM103" s="47"/>
      <c r="CN103" s="47"/>
      <c r="CO103" s="47"/>
      <c r="CP103" s="47"/>
      <c r="CQ103" s="47"/>
      <c r="CR103" s="47"/>
      <c r="CS103" s="47"/>
      <c r="CT103" s="47"/>
      <c r="CU103" s="47"/>
      <c r="CV103" s="48"/>
      <c r="CW103" s="47"/>
      <c r="CX103" s="47"/>
      <c r="CY103" s="47"/>
      <c r="CZ103" s="47"/>
      <c r="DA103" s="47"/>
      <c r="DB103" s="47"/>
      <c r="DC103" s="47"/>
      <c r="DD103" s="47"/>
      <c r="DE103" s="47"/>
      <c r="DF103" s="47"/>
      <c r="DG103" s="47"/>
      <c r="DH103" s="48"/>
      <c r="DI103" s="47"/>
      <c r="DJ103" s="47"/>
      <c r="DK103" s="47"/>
      <c r="DL103" s="47"/>
      <c r="DM103" s="47"/>
      <c r="DN103" s="47"/>
      <c r="DO103" s="47"/>
      <c r="DP103" s="47"/>
      <c r="DQ103" s="47"/>
      <c r="DR103" s="47"/>
      <c r="DS103" s="47"/>
      <c r="DT103" s="47"/>
      <c r="DU103" s="70"/>
      <c r="DV103" s="71"/>
      <c r="DW103" s="71"/>
      <c r="DX103" s="71"/>
      <c r="DY103" s="71"/>
      <c r="DZ103" s="71"/>
      <c r="EA103" s="71"/>
      <c r="EB103" s="71"/>
      <c r="EC103" s="71"/>
      <c r="ED103" s="72"/>
      <c r="EE103" s="72"/>
    </row>
    <row r="104" spans="2:135" hidden="1" outlineLevel="1">
      <c r="B104" s="5" t="s">
        <v>202</v>
      </c>
      <c r="D104" s="47"/>
      <c r="E104" s="47">
        <f>E96</f>
        <v>0</v>
      </c>
      <c r="F104" s="47">
        <f>E104+F96</f>
        <v>0</v>
      </c>
      <c r="G104" s="47">
        <f t="shared" ref="G104:BR109" si="108">F104+G96</f>
        <v>0</v>
      </c>
      <c r="H104" s="47">
        <f t="shared" si="108"/>
        <v>183.09626409912988</v>
      </c>
      <c r="I104" s="47">
        <f t="shared" si="108"/>
        <v>569.89778240678925</v>
      </c>
      <c r="J104" s="47">
        <f t="shared" si="108"/>
        <v>1139.7955648135785</v>
      </c>
      <c r="K104" s="47">
        <f t="shared" si="108"/>
        <v>1892.7896113194975</v>
      </c>
      <c r="L104" s="47">
        <f t="shared" si="108"/>
        <v>2810.6555787006128</v>
      </c>
      <c r="M104" s="47">
        <f t="shared" si="108"/>
        <v>3872.7844768475243</v>
      </c>
      <c r="N104" s="47">
        <f t="shared" si="108"/>
        <v>5086.0459691300321</v>
      </c>
      <c r="O104" s="47">
        <f t="shared" si="108"/>
        <v>6450.440055548137</v>
      </c>
      <c r="P104" s="48">
        <f t="shared" si="108"/>
        <v>7972.8363994716383</v>
      </c>
      <c r="Q104" s="47">
        <f t="shared" si="108"/>
        <v>9706.6070009274408</v>
      </c>
      <c r="R104" s="47">
        <f t="shared" si="108"/>
        <v>11694.026711422008</v>
      </c>
      <c r="S104" s="47">
        <f t="shared" si="108"/>
        <v>13903.389392325493</v>
      </c>
      <c r="T104" s="47">
        <f t="shared" si="108"/>
        <v>16345.263756514511</v>
      </c>
      <c r="U104" s="47">
        <f t="shared" si="108"/>
        <v>19040.787229742291</v>
      </c>
      <c r="V104" s="47">
        <f t="shared" si="108"/>
        <v>21947.684960502374</v>
      </c>
      <c r="W104" s="47">
        <f t="shared" si="108"/>
        <v>25087.094374547989</v>
      </c>
      <c r="X104" s="47">
        <f t="shared" si="108"/>
        <v>28469.584184755753</v>
      </c>
      <c r="Y104" s="47">
        <f t="shared" si="108"/>
        <v>32063.448252495818</v>
      </c>
      <c r="Z104" s="47">
        <f t="shared" si="108"/>
        <v>35889.824003521418</v>
      </c>
      <c r="AA104" s="47">
        <f t="shared" si="108"/>
        <v>39948.71143783255</v>
      </c>
      <c r="AB104" s="48">
        <f t="shared" si="108"/>
        <v>44240.110555429215</v>
      </c>
      <c r="AC104" s="47">
        <f t="shared" si="108"/>
        <v>48622.929039408598</v>
      </c>
      <c r="AD104" s="47">
        <f t="shared" si="108"/>
        <v>53005.747523387981</v>
      </c>
      <c r="AE104" s="47">
        <f t="shared" si="108"/>
        <v>57388.566007367364</v>
      </c>
      <c r="AF104" s="47">
        <f t="shared" si="108"/>
        <v>61771.384491346747</v>
      </c>
      <c r="AG104" s="47">
        <f t="shared" si="108"/>
        <v>66154.20297532613</v>
      </c>
      <c r="AH104" s="47">
        <f t="shared" si="108"/>
        <v>70537.021459305513</v>
      </c>
      <c r="AI104" s="47">
        <f t="shared" si="108"/>
        <v>74919.839943284896</v>
      </c>
      <c r="AJ104" s="47">
        <f t="shared" si="108"/>
        <v>79302.658427264279</v>
      </c>
      <c r="AK104" s="47">
        <f t="shared" si="108"/>
        <v>83685.476911243662</v>
      </c>
      <c r="AL104" s="47">
        <f t="shared" si="108"/>
        <v>88068.295395223045</v>
      </c>
      <c r="AM104" s="47">
        <f t="shared" si="108"/>
        <v>92451.113879202429</v>
      </c>
      <c r="AN104" s="48">
        <f t="shared" si="108"/>
        <v>96833.932363181812</v>
      </c>
      <c r="AO104" s="47">
        <f t="shared" si="108"/>
        <v>101216.75084716119</v>
      </c>
      <c r="AP104" s="47">
        <f t="shared" si="108"/>
        <v>105599.56933114058</v>
      </c>
      <c r="AQ104" s="47">
        <f t="shared" si="108"/>
        <v>109982.38781511996</v>
      </c>
      <c r="AR104" s="47">
        <f t="shared" si="108"/>
        <v>114365.20629909934</v>
      </c>
      <c r="AS104" s="47">
        <f t="shared" si="108"/>
        <v>118748.02478307873</v>
      </c>
      <c r="AT104" s="47">
        <f t="shared" si="108"/>
        <v>123130.84326705811</v>
      </c>
      <c r="AU104" s="47">
        <f t="shared" si="108"/>
        <v>127513.66175103749</v>
      </c>
      <c r="AV104" s="47">
        <f t="shared" si="108"/>
        <v>131896.48023501688</v>
      </c>
      <c r="AW104" s="47">
        <f t="shared" si="108"/>
        <v>136279.29871899626</v>
      </c>
      <c r="AX104" s="47">
        <f t="shared" si="108"/>
        <v>140662.11720297564</v>
      </c>
      <c r="AY104" s="47">
        <f t="shared" si="108"/>
        <v>145044.93568695502</v>
      </c>
      <c r="AZ104" s="48">
        <f t="shared" si="108"/>
        <v>149427.75417093441</v>
      </c>
      <c r="BA104" s="47">
        <f t="shared" si="108"/>
        <v>153810.57265491379</v>
      </c>
      <c r="BB104" s="47">
        <f t="shared" si="108"/>
        <v>158193.39113889317</v>
      </c>
      <c r="BC104" s="47">
        <f t="shared" si="108"/>
        <v>162576.20962287256</v>
      </c>
      <c r="BD104" s="47">
        <f t="shared" si="108"/>
        <v>166959.02810685194</v>
      </c>
      <c r="BE104" s="47">
        <f t="shared" si="108"/>
        <v>171341.84659083132</v>
      </c>
      <c r="BF104" s="47">
        <f t="shared" si="108"/>
        <v>175724.66507481071</v>
      </c>
      <c r="BG104" s="47">
        <f t="shared" si="108"/>
        <v>180107.48355879009</v>
      </c>
      <c r="BH104" s="47">
        <f t="shared" si="108"/>
        <v>184490.30204276947</v>
      </c>
      <c r="BI104" s="47">
        <f t="shared" si="108"/>
        <v>188873.12052674885</v>
      </c>
      <c r="BJ104" s="47">
        <f t="shared" si="108"/>
        <v>193255.93901072824</v>
      </c>
      <c r="BK104" s="47">
        <f t="shared" si="108"/>
        <v>197638.75749470762</v>
      </c>
      <c r="BL104" s="48">
        <f t="shared" si="108"/>
        <v>202021.575978687</v>
      </c>
      <c r="BM104" s="47">
        <f t="shared" si="108"/>
        <v>206404.39446266639</v>
      </c>
      <c r="BN104" s="47">
        <f t="shared" si="108"/>
        <v>210787.21294664577</v>
      </c>
      <c r="BO104" s="47">
        <f t="shared" si="108"/>
        <v>215170.03143062515</v>
      </c>
      <c r="BP104" s="47">
        <f t="shared" si="108"/>
        <v>219552.84991460454</v>
      </c>
      <c r="BQ104" s="47">
        <f t="shared" si="108"/>
        <v>223935.66839858392</v>
      </c>
      <c r="BR104" s="47">
        <f t="shared" si="108"/>
        <v>228318.4868825633</v>
      </c>
      <c r="BS104" s="47">
        <f t="shared" ref="BS104:DT108" si="109">BR104+BS96</f>
        <v>232701.30536654269</v>
      </c>
      <c r="BT104" s="47">
        <f t="shared" si="109"/>
        <v>237084.12385052207</v>
      </c>
      <c r="BU104" s="47">
        <f t="shared" si="109"/>
        <v>241466.94233450145</v>
      </c>
      <c r="BV104" s="47">
        <f t="shared" si="109"/>
        <v>245849.76081848083</v>
      </c>
      <c r="BW104" s="47">
        <f t="shared" si="109"/>
        <v>250232.57930246022</v>
      </c>
      <c r="BX104" s="48">
        <f t="shared" si="109"/>
        <v>254615.3977864396</v>
      </c>
      <c r="BY104" s="47">
        <f t="shared" si="109"/>
        <v>258998.21627041898</v>
      </c>
      <c r="BZ104" s="47">
        <f t="shared" si="109"/>
        <v>263381.0347543984</v>
      </c>
      <c r="CA104" s="47">
        <f t="shared" si="109"/>
        <v>267763.85323837778</v>
      </c>
      <c r="CB104" s="47">
        <f t="shared" si="109"/>
        <v>272146.67172235716</v>
      </c>
      <c r="CC104" s="47">
        <f t="shared" si="109"/>
        <v>276529.49020633654</v>
      </c>
      <c r="CD104" s="47">
        <f t="shared" si="109"/>
        <v>280912.30869031593</v>
      </c>
      <c r="CE104" s="47">
        <f t="shared" si="109"/>
        <v>285295.12717429531</v>
      </c>
      <c r="CF104" s="47">
        <f t="shared" si="109"/>
        <v>289677.94565827469</v>
      </c>
      <c r="CG104" s="47">
        <f t="shared" si="109"/>
        <v>294060.76414225408</v>
      </c>
      <c r="CH104" s="47">
        <f t="shared" si="109"/>
        <v>298443.58262623346</v>
      </c>
      <c r="CI104" s="47">
        <f t="shared" si="109"/>
        <v>302826.40111021284</v>
      </c>
      <c r="CJ104" s="48">
        <f t="shared" si="109"/>
        <v>307209.21959419223</v>
      </c>
      <c r="CK104" s="47">
        <f t="shared" si="109"/>
        <v>311592.03807817161</v>
      </c>
      <c r="CL104" s="47">
        <f t="shared" si="109"/>
        <v>315974.85656215099</v>
      </c>
      <c r="CM104" s="47">
        <f t="shared" si="109"/>
        <v>320357.67504613037</v>
      </c>
      <c r="CN104" s="47">
        <f t="shared" si="109"/>
        <v>324740.49353010976</v>
      </c>
      <c r="CO104" s="47">
        <f t="shared" si="109"/>
        <v>329123.31201408914</v>
      </c>
      <c r="CP104" s="47">
        <f t="shared" si="109"/>
        <v>333506.13049806852</v>
      </c>
      <c r="CQ104" s="47">
        <f t="shared" si="109"/>
        <v>337888.94898204791</v>
      </c>
      <c r="CR104" s="47">
        <f t="shared" si="109"/>
        <v>342271.76746602729</v>
      </c>
      <c r="CS104" s="47">
        <f t="shared" si="109"/>
        <v>346654.58595000667</v>
      </c>
      <c r="CT104" s="47">
        <f t="shared" si="109"/>
        <v>351037.40443398606</v>
      </c>
      <c r="CU104" s="47">
        <f t="shared" si="109"/>
        <v>355420.22291796544</v>
      </c>
      <c r="CV104" s="48">
        <f t="shared" si="109"/>
        <v>359803.04140194482</v>
      </c>
      <c r="CW104" s="47">
        <f t="shared" si="109"/>
        <v>364185.8598859242</v>
      </c>
      <c r="CX104" s="47">
        <f t="shared" si="109"/>
        <v>368568.67836990359</v>
      </c>
      <c r="CY104" s="47">
        <f t="shared" si="109"/>
        <v>372951.49685388297</v>
      </c>
      <c r="CZ104" s="47">
        <f t="shared" si="109"/>
        <v>377334.31533786235</v>
      </c>
      <c r="DA104" s="47">
        <f t="shared" si="109"/>
        <v>381717.13382184174</v>
      </c>
      <c r="DB104" s="47">
        <f t="shared" si="109"/>
        <v>386099.95230582112</v>
      </c>
      <c r="DC104" s="47">
        <f t="shared" si="109"/>
        <v>390482.7707898005</v>
      </c>
      <c r="DD104" s="47">
        <f t="shared" si="109"/>
        <v>394865.58927377989</v>
      </c>
      <c r="DE104" s="47">
        <f t="shared" si="109"/>
        <v>399248.40775775927</v>
      </c>
      <c r="DF104" s="47">
        <f t="shared" si="109"/>
        <v>403631.22624173865</v>
      </c>
      <c r="DG104" s="47">
        <f t="shared" si="109"/>
        <v>408014.04472571803</v>
      </c>
      <c r="DH104" s="48">
        <f t="shared" si="109"/>
        <v>412396.86320969742</v>
      </c>
      <c r="DI104" s="47">
        <f t="shared" si="109"/>
        <v>416779.6816936768</v>
      </c>
      <c r="DJ104" s="47">
        <f t="shared" si="109"/>
        <v>421162.50017765618</v>
      </c>
      <c r="DK104" s="47">
        <f t="shared" si="109"/>
        <v>425545.31866163557</v>
      </c>
      <c r="DL104" s="47">
        <f t="shared" si="109"/>
        <v>429928.13714561495</v>
      </c>
      <c r="DM104" s="47">
        <f t="shared" si="109"/>
        <v>434310.95562959433</v>
      </c>
      <c r="DN104" s="47">
        <f t="shared" si="109"/>
        <v>438693.77411357372</v>
      </c>
      <c r="DO104" s="47">
        <f t="shared" si="109"/>
        <v>443076.5925975531</v>
      </c>
      <c r="DP104" s="47">
        <f t="shared" si="109"/>
        <v>447459.41108153248</v>
      </c>
      <c r="DQ104" s="47">
        <f t="shared" si="109"/>
        <v>451842.22956551187</v>
      </c>
      <c r="DR104" s="47">
        <f t="shared" si="109"/>
        <v>456225.04804949125</v>
      </c>
      <c r="DS104" s="47">
        <f t="shared" si="109"/>
        <v>460607.86653347063</v>
      </c>
      <c r="DT104" s="47">
        <f t="shared" si="109"/>
        <v>464990.68501745001</v>
      </c>
      <c r="DU104" s="70">
        <f t="shared" ref="DU104:ED109" si="110">SUMIF($E$30:$DT$30,DU$33,$E104:$DT104)</f>
        <v>7972.8363994716383</v>
      </c>
      <c r="DV104" s="71">
        <f t="shared" si="110"/>
        <v>44240.110555429215</v>
      </c>
      <c r="DW104" s="71">
        <f t="shared" si="110"/>
        <v>96833.932363181812</v>
      </c>
      <c r="DX104" s="71">
        <f t="shared" si="110"/>
        <v>149427.75417093441</v>
      </c>
      <c r="DY104" s="71">
        <f t="shared" si="110"/>
        <v>202021.575978687</v>
      </c>
      <c r="DZ104" s="71">
        <f t="shared" si="110"/>
        <v>254615.3977864396</v>
      </c>
      <c r="EA104" s="71">
        <f t="shared" si="110"/>
        <v>307209.21959419223</v>
      </c>
      <c r="EB104" s="71">
        <f t="shared" si="110"/>
        <v>359803.04140194482</v>
      </c>
      <c r="EC104" s="71">
        <f t="shared" si="110"/>
        <v>412396.86320969742</v>
      </c>
      <c r="ED104" s="72">
        <f t="shared" si="110"/>
        <v>464990.68501745001</v>
      </c>
      <c r="EE104" s="72">
        <f t="shared" ref="EE104:EE109" si="111">ED104</f>
        <v>464990.68501745001</v>
      </c>
    </row>
    <row r="105" spans="2:135" hidden="1" outlineLevel="1">
      <c r="B105" s="5" t="s">
        <v>203</v>
      </c>
      <c r="D105" s="40"/>
      <c r="E105" s="47">
        <f t="shared" ref="E105:E109" si="112">E97</f>
        <v>0</v>
      </c>
      <c r="F105" s="47">
        <f t="shared" ref="F105:BQ108" si="113">E105+F97</f>
        <v>0</v>
      </c>
      <c r="G105" s="47">
        <f t="shared" si="113"/>
        <v>0</v>
      </c>
      <c r="H105" s="47">
        <f t="shared" si="113"/>
        <v>0</v>
      </c>
      <c r="I105" s="47">
        <f t="shared" si="113"/>
        <v>0</v>
      </c>
      <c r="J105" s="47">
        <f t="shared" si="113"/>
        <v>0</v>
      </c>
      <c r="K105" s="47">
        <f t="shared" si="113"/>
        <v>0</v>
      </c>
      <c r="L105" s="47">
        <f t="shared" si="113"/>
        <v>0</v>
      </c>
      <c r="M105" s="47">
        <f t="shared" si="113"/>
        <v>0</v>
      </c>
      <c r="N105" s="47">
        <f t="shared" si="113"/>
        <v>0</v>
      </c>
      <c r="O105" s="47">
        <f t="shared" si="113"/>
        <v>0</v>
      </c>
      <c r="P105" s="48">
        <f t="shared" si="113"/>
        <v>0</v>
      </c>
      <c r="Q105" s="47">
        <f t="shared" si="113"/>
        <v>0</v>
      </c>
      <c r="R105" s="47">
        <f t="shared" si="113"/>
        <v>0</v>
      </c>
      <c r="S105" s="47">
        <f t="shared" si="113"/>
        <v>0</v>
      </c>
      <c r="T105" s="47">
        <f t="shared" si="113"/>
        <v>0</v>
      </c>
      <c r="U105" s="47">
        <f t="shared" si="113"/>
        <v>0</v>
      </c>
      <c r="V105" s="47">
        <f t="shared" si="113"/>
        <v>0</v>
      </c>
      <c r="W105" s="47">
        <f t="shared" si="113"/>
        <v>0</v>
      </c>
      <c r="X105" s="47">
        <f t="shared" si="113"/>
        <v>0</v>
      </c>
      <c r="Y105" s="47">
        <f t="shared" si="113"/>
        <v>0</v>
      </c>
      <c r="Z105" s="47">
        <f t="shared" si="113"/>
        <v>0</v>
      </c>
      <c r="AA105" s="47">
        <f t="shared" si="113"/>
        <v>0</v>
      </c>
      <c r="AB105" s="48">
        <f t="shared" si="113"/>
        <v>0</v>
      </c>
      <c r="AC105" s="47">
        <f t="shared" si="113"/>
        <v>0</v>
      </c>
      <c r="AD105" s="47">
        <f t="shared" si="113"/>
        <v>0</v>
      </c>
      <c r="AE105" s="47">
        <f t="shared" si="113"/>
        <v>0</v>
      </c>
      <c r="AF105" s="47">
        <f t="shared" si="113"/>
        <v>0</v>
      </c>
      <c r="AG105" s="47">
        <f t="shared" si="113"/>
        <v>0</v>
      </c>
      <c r="AH105" s="47">
        <f t="shared" si="113"/>
        <v>0</v>
      </c>
      <c r="AI105" s="47">
        <f t="shared" si="113"/>
        <v>0</v>
      </c>
      <c r="AJ105" s="47">
        <f t="shared" si="113"/>
        <v>0</v>
      </c>
      <c r="AK105" s="47">
        <f t="shared" si="113"/>
        <v>0</v>
      </c>
      <c r="AL105" s="47">
        <f t="shared" si="113"/>
        <v>0</v>
      </c>
      <c r="AM105" s="47">
        <f t="shared" si="113"/>
        <v>0</v>
      </c>
      <c r="AN105" s="48">
        <f t="shared" si="113"/>
        <v>0</v>
      </c>
      <c r="AO105" s="47">
        <f t="shared" si="113"/>
        <v>0</v>
      </c>
      <c r="AP105" s="47">
        <f t="shared" si="113"/>
        <v>0</v>
      </c>
      <c r="AQ105" s="47">
        <f t="shared" si="113"/>
        <v>0</v>
      </c>
      <c r="AR105" s="47">
        <f t="shared" si="113"/>
        <v>0</v>
      </c>
      <c r="AS105" s="47">
        <f t="shared" si="113"/>
        <v>0</v>
      </c>
      <c r="AT105" s="47">
        <f t="shared" si="113"/>
        <v>0</v>
      </c>
      <c r="AU105" s="47">
        <f t="shared" si="113"/>
        <v>0</v>
      </c>
      <c r="AV105" s="47">
        <f t="shared" si="113"/>
        <v>0</v>
      </c>
      <c r="AW105" s="47">
        <f t="shared" si="113"/>
        <v>0</v>
      </c>
      <c r="AX105" s="47">
        <f t="shared" si="113"/>
        <v>0</v>
      </c>
      <c r="AY105" s="47">
        <f t="shared" si="113"/>
        <v>0</v>
      </c>
      <c r="AZ105" s="48">
        <f t="shared" si="113"/>
        <v>0</v>
      </c>
      <c r="BA105" s="47">
        <f t="shared" si="113"/>
        <v>0</v>
      </c>
      <c r="BB105" s="47">
        <f t="shared" si="113"/>
        <v>0</v>
      </c>
      <c r="BC105" s="47">
        <f t="shared" si="113"/>
        <v>0</v>
      </c>
      <c r="BD105" s="47">
        <f t="shared" si="113"/>
        <v>0</v>
      </c>
      <c r="BE105" s="47">
        <f t="shared" si="113"/>
        <v>0</v>
      </c>
      <c r="BF105" s="47">
        <f t="shared" si="113"/>
        <v>0</v>
      </c>
      <c r="BG105" s="47">
        <f t="shared" si="113"/>
        <v>0</v>
      </c>
      <c r="BH105" s="47">
        <f t="shared" si="113"/>
        <v>0</v>
      </c>
      <c r="BI105" s="47">
        <f t="shared" si="113"/>
        <v>0</v>
      </c>
      <c r="BJ105" s="47">
        <f t="shared" si="113"/>
        <v>0</v>
      </c>
      <c r="BK105" s="47">
        <f t="shared" si="113"/>
        <v>0</v>
      </c>
      <c r="BL105" s="48">
        <f t="shared" si="113"/>
        <v>0</v>
      </c>
      <c r="BM105" s="47">
        <f t="shared" si="113"/>
        <v>0</v>
      </c>
      <c r="BN105" s="47">
        <f t="shared" si="113"/>
        <v>0</v>
      </c>
      <c r="BO105" s="47">
        <f t="shared" si="113"/>
        <v>0</v>
      </c>
      <c r="BP105" s="47">
        <f t="shared" si="113"/>
        <v>0</v>
      </c>
      <c r="BQ105" s="47">
        <f t="shared" si="113"/>
        <v>0</v>
      </c>
      <c r="BR105" s="47">
        <f t="shared" si="108"/>
        <v>0</v>
      </c>
      <c r="BS105" s="47">
        <f t="shared" si="109"/>
        <v>0</v>
      </c>
      <c r="BT105" s="47">
        <f t="shared" si="109"/>
        <v>0</v>
      </c>
      <c r="BU105" s="47">
        <f t="shared" si="109"/>
        <v>0</v>
      </c>
      <c r="BV105" s="47">
        <f t="shared" si="109"/>
        <v>0</v>
      </c>
      <c r="BW105" s="47">
        <f t="shared" si="109"/>
        <v>0</v>
      </c>
      <c r="BX105" s="48">
        <f t="shared" si="109"/>
        <v>0</v>
      </c>
      <c r="BY105" s="47">
        <f t="shared" si="109"/>
        <v>0</v>
      </c>
      <c r="BZ105" s="47">
        <f t="shared" si="109"/>
        <v>0</v>
      </c>
      <c r="CA105" s="47">
        <f t="shared" si="109"/>
        <v>0</v>
      </c>
      <c r="CB105" s="47">
        <f t="shared" si="109"/>
        <v>0</v>
      </c>
      <c r="CC105" s="47">
        <f t="shared" si="109"/>
        <v>0</v>
      </c>
      <c r="CD105" s="47">
        <f t="shared" si="109"/>
        <v>0</v>
      </c>
      <c r="CE105" s="47">
        <f t="shared" si="109"/>
        <v>0</v>
      </c>
      <c r="CF105" s="47">
        <f t="shared" si="109"/>
        <v>0</v>
      </c>
      <c r="CG105" s="47">
        <f t="shared" si="109"/>
        <v>0</v>
      </c>
      <c r="CH105" s="47">
        <f t="shared" si="109"/>
        <v>0</v>
      </c>
      <c r="CI105" s="47">
        <f t="shared" si="109"/>
        <v>0</v>
      </c>
      <c r="CJ105" s="48">
        <f t="shared" si="109"/>
        <v>0</v>
      </c>
      <c r="CK105" s="47">
        <f t="shared" si="109"/>
        <v>0</v>
      </c>
      <c r="CL105" s="47">
        <f t="shared" si="109"/>
        <v>0</v>
      </c>
      <c r="CM105" s="47">
        <f t="shared" si="109"/>
        <v>0</v>
      </c>
      <c r="CN105" s="47">
        <f t="shared" si="109"/>
        <v>0</v>
      </c>
      <c r="CO105" s="47">
        <f t="shared" si="109"/>
        <v>0</v>
      </c>
      <c r="CP105" s="47">
        <f t="shared" si="109"/>
        <v>0</v>
      </c>
      <c r="CQ105" s="47">
        <f t="shared" si="109"/>
        <v>0</v>
      </c>
      <c r="CR105" s="47">
        <f t="shared" si="109"/>
        <v>0</v>
      </c>
      <c r="CS105" s="47">
        <f t="shared" si="109"/>
        <v>0</v>
      </c>
      <c r="CT105" s="47">
        <f t="shared" si="109"/>
        <v>0</v>
      </c>
      <c r="CU105" s="47">
        <f t="shared" si="109"/>
        <v>0</v>
      </c>
      <c r="CV105" s="48">
        <f t="shared" si="109"/>
        <v>0</v>
      </c>
      <c r="CW105" s="47">
        <f t="shared" si="109"/>
        <v>0</v>
      </c>
      <c r="CX105" s="47">
        <f t="shared" si="109"/>
        <v>0</v>
      </c>
      <c r="CY105" s="47">
        <f t="shared" si="109"/>
        <v>0</v>
      </c>
      <c r="CZ105" s="47">
        <f t="shared" si="109"/>
        <v>0</v>
      </c>
      <c r="DA105" s="47">
        <f t="shared" si="109"/>
        <v>0</v>
      </c>
      <c r="DB105" s="47">
        <f t="shared" si="109"/>
        <v>0</v>
      </c>
      <c r="DC105" s="47">
        <f t="shared" si="109"/>
        <v>0</v>
      </c>
      <c r="DD105" s="47">
        <f t="shared" si="109"/>
        <v>0</v>
      </c>
      <c r="DE105" s="47">
        <f t="shared" si="109"/>
        <v>0</v>
      </c>
      <c r="DF105" s="47">
        <f t="shared" si="109"/>
        <v>0</v>
      </c>
      <c r="DG105" s="47">
        <f t="shared" si="109"/>
        <v>0</v>
      </c>
      <c r="DH105" s="48">
        <f t="shared" si="109"/>
        <v>0</v>
      </c>
      <c r="DI105" s="47">
        <f t="shared" si="109"/>
        <v>0</v>
      </c>
      <c r="DJ105" s="47">
        <f t="shared" si="109"/>
        <v>0</v>
      </c>
      <c r="DK105" s="47">
        <f t="shared" si="109"/>
        <v>0</v>
      </c>
      <c r="DL105" s="47">
        <f t="shared" si="109"/>
        <v>0</v>
      </c>
      <c r="DM105" s="47">
        <f t="shared" si="109"/>
        <v>0</v>
      </c>
      <c r="DN105" s="47">
        <f t="shared" si="109"/>
        <v>0</v>
      </c>
      <c r="DO105" s="47">
        <f t="shared" si="109"/>
        <v>0</v>
      </c>
      <c r="DP105" s="47">
        <f t="shared" si="109"/>
        <v>0</v>
      </c>
      <c r="DQ105" s="47">
        <f t="shared" si="109"/>
        <v>0</v>
      </c>
      <c r="DR105" s="47">
        <f t="shared" si="109"/>
        <v>0</v>
      </c>
      <c r="DS105" s="47">
        <f t="shared" si="109"/>
        <v>0</v>
      </c>
      <c r="DT105" s="47">
        <f t="shared" si="109"/>
        <v>0</v>
      </c>
      <c r="DU105" s="70">
        <f t="shared" si="110"/>
        <v>0</v>
      </c>
      <c r="DV105" s="71">
        <f t="shared" si="110"/>
        <v>0</v>
      </c>
      <c r="DW105" s="71">
        <f t="shared" si="110"/>
        <v>0</v>
      </c>
      <c r="DX105" s="71">
        <f t="shared" si="110"/>
        <v>0</v>
      </c>
      <c r="DY105" s="71">
        <f t="shared" si="110"/>
        <v>0</v>
      </c>
      <c r="DZ105" s="71">
        <f t="shared" si="110"/>
        <v>0</v>
      </c>
      <c r="EA105" s="71">
        <f t="shared" si="110"/>
        <v>0</v>
      </c>
      <c r="EB105" s="71">
        <f t="shared" si="110"/>
        <v>0</v>
      </c>
      <c r="EC105" s="71">
        <f t="shared" si="110"/>
        <v>0</v>
      </c>
      <c r="ED105" s="72">
        <f t="shared" si="110"/>
        <v>0</v>
      </c>
      <c r="EE105" s="72">
        <f t="shared" si="111"/>
        <v>0</v>
      </c>
    </row>
    <row r="106" spans="2:135" hidden="1" outlineLevel="1">
      <c r="B106" s="5" t="s">
        <v>204</v>
      </c>
      <c r="D106" s="40"/>
      <c r="E106" s="47">
        <f t="shared" si="112"/>
        <v>0</v>
      </c>
      <c r="F106" s="47">
        <f t="shared" si="113"/>
        <v>0</v>
      </c>
      <c r="G106" s="47">
        <f t="shared" si="113"/>
        <v>0</v>
      </c>
      <c r="H106" s="47">
        <f t="shared" si="113"/>
        <v>58.92239279513889</v>
      </c>
      <c r="I106" s="47">
        <f t="shared" si="113"/>
        <v>183.84339322916668</v>
      </c>
      <c r="J106" s="47">
        <f t="shared" si="113"/>
        <v>367.68678645833336</v>
      </c>
      <c r="K106" s="47">
        <f t="shared" si="113"/>
        <v>610.45257248263897</v>
      </c>
      <c r="L106" s="47">
        <f t="shared" si="113"/>
        <v>919.21696614583334</v>
      </c>
      <c r="M106" s="47">
        <f t="shared" si="113"/>
        <v>1286.9037526041666</v>
      </c>
      <c r="N106" s="47">
        <f t="shared" si="113"/>
        <v>1715.8716701388887</v>
      </c>
      <c r="O106" s="47">
        <f t="shared" si="113"/>
        <v>2206.1207187499999</v>
      </c>
      <c r="P106" s="48">
        <f t="shared" si="113"/>
        <v>2760.0096367187498</v>
      </c>
      <c r="Q106" s="47">
        <f t="shared" si="113"/>
        <v>3395.8640060763887</v>
      </c>
      <c r="R106" s="47">
        <f t="shared" si="113"/>
        <v>4128.1991393229164</v>
      </c>
      <c r="S106" s="47">
        <f t="shared" si="113"/>
        <v>4946.1285520833335</v>
      </c>
      <c r="T106" s="47">
        <f t="shared" si="113"/>
        <v>5854.9060724826395</v>
      </c>
      <c r="U106" s="47">
        <f t="shared" si="113"/>
        <v>6861.7893567708343</v>
      </c>
      <c r="V106" s="47">
        <f t="shared" si="113"/>
        <v>7952.2630924479181</v>
      </c>
      <c r="W106" s="47">
        <f t="shared" si="113"/>
        <v>9133.5849357638908</v>
      </c>
      <c r="X106" s="47">
        <f t="shared" si="113"/>
        <v>10409.383714843752</v>
      </c>
      <c r="Y106" s="47">
        <f t="shared" si="113"/>
        <v>11768.772945312503</v>
      </c>
      <c r="Z106" s="47">
        <f t="shared" si="113"/>
        <v>13219.010283420143</v>
      </c>
      <c r="AA106" s="47">
        <f t="shared" si="113"/>
        <v>14760.095729166671</v>
      </c>
      <c r="AB106" s="48">
        <f t="shared" si="113"/>
        <v>16392.029282552088</v>
      </c>
      <c r="AC106" s="47">
        <f t="shared" si="113"/>
        <v>18055.352199218756</v>
      </c>
      <c r="AD106" s="47">
        <f t="shared" si="113"/>
        <v>19718.675115885424</v>
      </c>
      <c r="AE106" s="47">
        <f t="shared" si="113"/>
        <v>21381.998032552092</v>
      </c>
      <c r="AF106" s="47">
        <f t="shared" si="113"/>
        <v>23045.32094921876</v>
      </c>
      <c r="AG106" s="47">
        <f t="shared" si="113"/>
        <v>24708.643865885428</v>
      </c>
      <c r="AH106" s="47">
        <f t="shared" si="113"/>
        <v>26371.966782552096</v>
      </c>
      <c r="AI106" s="47">
        <f t="shared" si="113"/>
        <v>28035.289699218763</v>
      </c>
      <c r="AJ106" s="47">
        <f t="shared" si="113"/>
        <v>29698.612615885431</v>
      </c>
      <c r="AK106" s="47">
        <f t="shared" si="113"/>
        <v>31361.935532552099</v>
      </c>
      <c r="AL106" s="47">
        <f t="shared" si="113"/>
        <v>33025.258449218767</v>
      </c>
      <c r="AM106" s="47">
        <f t="shared" si="113"/>
        <v>34688.581365885431</v>
      </c>
      <c r="AN106" s="48">
        <f t="shared" si="113"/>
        <v>36351.904282552096</v>
      </c>
      <c r="AO106" s="47">
        <f t="shared" si="113"/>
        <v>38015.22719921876</v>
      </c>
      <c r="AP106" s="47">
        <f t="shared" si="113"/>
        <v>39678.550115885424</v>
      </c>
      <c r="AQ106" s="47">
        <f t="shared" si="113"/>
        <v>41341.873032552088</v>
      </c>
      <c r="AR106" s="47">
        <f t="shared" si="113"/>
        <v>43005.195949218753</v>
      </c>
      <c r="AS106" s="47">
        <f t="shared" si="113"/>
        <v>44668.518865885417</v>
      </c>
      <c r="AT106" s="47">
        <f t="shared" si="113"/>
        <v>46331.841782552081</v>
      </c>
      <c r="AU106" s="47">
        <f t="shared" si="113"/>
        <v>47995.164699218745</v>
      </c>
      <c r="AV106" s="47">
        <f t="shared" si="113"/>
        <v>49658.487615885409</v>
      </c>
      <c r="AW106" s="47">
        <f t="shared" si="113"/>
        <v>51321.810532552074</v>
      </c>
      <c r="AX106" s="47">
        <f t="shared" si="113"/>
        <v>52985.133449218738</v>
      </c>
      <c r="AY106" s="47">
        <f t="shared" si="113"/>
        <v>54648.456365885402</v>
      </c>
      <c r="AZ106" s="48">
        <f t="shared" si="113"/>
        <v>56311.779282552066</v>
      </c>
      <c r="BA106" s="47">
        <f t="shared" si="113"/>
        <v>57975.102199218731</v>
      </c>
      <c r="BB106" s="47">
        <f t="shared" si="113"/>
        <v>59638.425115885395</v>
      </c>
      <c r="BC106" s="47">
        <f t="shared" si="113"/>
        <v>61301.748032552059</v>
      </c>
      <c r="BD106" s="47">
        <f t="shared" si="113"/>
        <v>62965.070949218723</v>
      </c>
      <c r="BE106" s="47">
        <f t="shared" si="113"/>
        <v>64628.393865885388</v>
      </c>
      <c r="BF106" s="47">
        <f t="shared" si="113"/>
        <v>66291.716782552059</v>
      </c>
      <c r="BG106" s="47">
        <f t="shared" si="113"/>
        <v>67955.039699218731</v>
      </c>
      <c r="BH106" s="47">
        <f t="shared" si="113"/>
        <v>69618.362615885402</v>
      </c>
      <c r="BI106" s="47">
        <f t="shared" si="113"/>
        <v>71281.685532552074</v>
      </c>
      <c r="BJ106" s="47">
        <f t="shared" si="113"/>
        <v>72945.008449218745</v>
      </c>
      <c r="BK106" s="47">
        <f t="shared" si="113"/>
        <v>74608.331365885417</v>
      </c>
      <c r="BL106" s="48">
        <f t="shared" si="113"/>
        <v>76271.654282552088</v>
      </c>
      <c r="BM106" s="47">
        <f t="shared" si="113"/>
        <v>77934.97719921876</v>
      </c>
      <c r="BN106" s="47">
        <f t="shared" si="113"/>
        <v>79598.300115885431</v>
      </c>
      <c r="BO106" s="47">
        <f t="shared" si="113"/>
        <v>81261.623032552103</v>
      </c>
      <c r="BP106" s="47">
        <f t="shared" si="113"/>
        <v>82924.945949218774</v>
      </c>
      <c r="BQ106" s="47">
        <f t="shared" si="113"/>
        <v>84588.268865885446</v>
      </c>
      <c r="BR106" s="47">
        <f t="shared" si="108"/>
        <v>86251.591782552117</v>
      </c>
      <c r="BS106" s="47">
        <f t="shared" si="109"/>
        <v>87914.914699218789</v>
      </c>
      <c r="BT106" s="47">
        <f t="shared" si="109"/>
        <v>89578.23761588546</v>
      </c>
      <c r="BU106" s="47">
        <f t="shared" si="109"/>
        <v>91241.560532552132</v>
      </c>
      <c r="BV106" s="47">
        <f t="shared" si="109"/>
        <v>92904.883449218803</v>
      </c>
      <c r="BW106" s="47">
        <f t="shared" si="109"/>
        <v>94568.206365885475</v>
      </c>
      <c r="BX106" s="48">
        <f t="shared" si="109"/>
        <v>96231.529282552146</v>
      </c>
      <c r="BY106" s="47">
        <f t="shared" si="109"/>
        <v>97894.852199218818</v>
      </c>
      <c r="BZ106" s="47">
        <f t="shared" si="109"/>
        <v>99558.17511588549</v>
      </c>
      <c r="CA106" s="47">
        <f t="shared" si="109"/>
        <v>101221.49803255216</v>
      </c>
      <c r="CB106" s="47">
        <f t="shared" si="109"/>
        <v>102884.82094921883</v>
      </c>
      <c r="CC106" s="47">
        <f t="shared" si="109"/>
        <v>104548.1438658855</v>
      </c>
      <c r="CD106" s="47">
        <f t="shared" si="109"/>
        <v>106211.46678255218</v>
      </c>
      <c r="CE106" s="47">
        <f t="shared" si="109"/>
        <v>107874.78969921885</v>
      </c>
      <c r="CF106" s="47">
        <f t="shared" si="109"/>
        <v>109538.11261588552</v>
      </c>
      <c r="CG106" s="47">
        <f t="shared" si="109"/>
        <v>111201.43553255219</v>
      </c>
      <c r="CH106" s="47">
        <f t="shared" si="109"/>
        <v>112864.75844921886</v>
      </c>
      <c r="CI106" s="47">
        <f t="shared" si="109"/>
        <v>114528.08136588553</v>
      </c>
      <c r="CJ106" s="48">
        <f t="shared" si="109"/>
        <v>116191.4042825522</v>
      </c>
      <c r="CK106" s="47">
        <f t="shared" si="109"/>
        <v>117854.72719921888</v>
      </c>
      <c r="CL106" s="47">
        <f t="shared" si="109"/>
        <v>119518.05011588555</v>
      </c>
      <c r="CM106" s="47">
        <f t="shared" si="109"/>
        <v>121181.37303255222</v>
      </c>
      <c r="CN106" s="47">
        <f t="shared" si="109"/>
        <v>122844.69594921889</v>
      </c>
      <c r="CO106" s="47">
        <f t="shared" si="109"/>
        <v>124508.01886588556</v>
      </c>
      <c r="CP106" s="47">
        <f t="shared" si="109"/>
        <v>126171.34178255223</v>
      </c>
      <c r="CQ106" s="47">
        <f t="shared" si="109"/>
        <v>127834.66469921891</v>
      </c>
      <c r="CR106" s="47">
        <f t="shared" si="109"/>
        <v>129497.98761588558</v>
      </c>
      <c r="CS106" s="47">
        <f t="shared" si="109"/>
        <v>131161.31053255225</v>
      </c>
      <c r="CT106" s="47">
        <f t="shared" si="109"/>
        <v>132824.63344921891</v>
      </c>
      <c r="CU106" s="47">
        <f t="shared" si="109"/>
        <v>134487.95636588556</v>
      </c>
      <c r="CV106" s="48">
        <f t="shared" si="109"/>
        <v>136151.27928255222</v>
      </c>
      <c r="CW106" s="47">
        <f t="shared" si="109"/>
        <v>137814.60219921888</v>
      </c>
      <c r="CX106" s="47">
        <f t="shared" si="109"/>
        <v>139477.92511588553</v>
      </c>
      <c r="CY106" s="47">
        <f t="shared" si="109"/>
        <v>141141.24803255219</v>
      </c>
      <c r="CZ106" s="47">
        <f t="shared" si="109"/>
        <v>142804.57094921885</v>
      </c>
      <c r="DA106" s="47">
        <f t="shared" si="109"/>
        <v>144467.8938658855</v>
      </c>
      <c r="DB106" s="47">
        <f t="shared" si="109"/>
        <v>146131.21678255216</v>
      </c>
      <c r="DC106" s="47">
        <f t="shared" si="109"/>
        <v>147794.53969921882</v>
      </c>
      <c r="DD106" s="47">
        <f t="shared" si="109"/>
        <v>149457.86261588547</v>
      </c>
      <c r="DE106" s="47">
        <f t="shared" si="109"/>
        <v>151121.18553255213</v>
      </c>
      <c r="DF106" s="47">
        <f t="shared" si="109"/>
        <v>152784.50844921879</v>
      </c>
      <c r="DG106" s="47">
        <f t="shared" si="109"/>
        <v>154447.83136588545</v>
      </c>
      <c r="DH106" s="48">
        <f t="shared" si="109"/>
        <v>156111.1542825521</v>
      </c>
      <c r="DI106" s="47">
        <f t="shared" si="109"/>
        <v>157774.47719921876</v>
      </c>
      <c r="DJ106" s="47">
        <f t="shared" si="109"/>
        <v>159437.80011588542</v>
      </c>
      <c r="DK106" s="47">
        <f t="shared" si="109"/>
        <v>161101.12303255207</v>
      </c>
      <c r="DL106" s="47">
        <f t="shared" si="109"/>
        <v>162764.44594921873</v>
      </c>
      <c r="DM106" s="47">
        <f t="shared" si="109"/>
        <v>164427.76886588539</v>
      </c>
      <c r="DN106" s="47">
        <f t="shared" si="109"/>
        <v>166091.09178255204</v>
      </c>
      <c r="DO106" s="47">
        <f t="shared" si="109"/>
        <v>167754.4146992187</v>
      </c>
      <c r="DP106" s="47">
        <f t="shared" si="109"/>
        <v>169417.73761588536</v>
      </c>
      <c r="DQ106" s="47">
        <f t="shared" si="109"/>
        <v>171081.06053255202</v>
      </c>
      <c r="DR106" s="47">
        <f t="shared" si="109"/>
        <v>172744.38344921867</v>
      </c>
      <c r="DS106" s="47">
        <f t="shared" si="109"/>
        <v>174407.70636588533</v>
      </c>
      <c r="DT106" s="47">
        <f t="shared" si="109"/>
        <v>176071.02928255199</v>
      </c>
      <c r="DU106" s="70">
        <f t="shared" si="110"/>
        <v>2760.0096367187498</v>
      </c>
      <c r="DV106" s="71">
        <f t="shared" si="110"/>
        <v>16392.029282552088</v>
      </c>
      <c r="DW106" s="71">
        <f t="shared" si="110"/>
        <v>36351.904282552096</v>
      </c>
      <c r="DX106" s="71">
        <f t="shared" si="110"/>
        <v>56311.779282552066</v>
      </c>
      <c r="DY106" s="71">
        <f t="shared" si="110"/>
        <v>76271.654282552088</v>
      </c>
      <c r="DZ106" s="71">
        <f t="shared" si="110"/>
        <v>96231.529282552146</v>
      </c>
      <c r="EA106" s="71">
        <f t="shared" si="110"/>
        <v>116191.4042825522</v>
      </c>
      <c r="EB106" s="71">
        <f t="shared" si="110"/>
        <v>136151.27928255222</v>
      </c>
      <c r="EC106" s="71">
        <f t="shared" si="110"/>
        <v>156111.1542825521</v>
      </c>
      <c r="ED106" s="72">
        <f t="shared" si="110"/>
        <v>176071.02928255199</v>
      </c>
      <c r="EE106" s="72">
        <f t="shared" si="111"/>
        <v>176071.02928255199</v>
      </c>
    </row>
    <row r="107" spans="2:135" hidden="1" outlineLevel="1">
      <c r="B107" s="5" t="s">
        <v>205</v>
      </c>
      <c r="D107" s="40"/>
      <c r="E107" s="47">
        <f t="shared" si="112"/>
        <v>0</v>
      </c>
      <c r="F107" s="47">
        <f t="shared" si="113"/>
        <v>0</v>
      </c>
      <c r="G107" s="47">
        <f t="shared" si="113"/>
        <v>0</v>
      </c>
      <c r="H107" s="47">
        <f t="shared" si="113"/>
        <v>0</v>
      </c>
      <c r="I107" s="47">
        <f t="shared" si="113"/>
        <v>0</v>
      </c>
      <c r="J107" s="47">
        <f t="shared" si="113"/>
        <v>0</v>
      </c>
      <c r="K107" s="47">
        <f t="shared" si="113"/>
        <v>0</v>
      </c>
      <c r="L107" s="47">
        <f t="shared" si="113"/>
        <v>0</v>
      </c>
      <c r="M107" s="47">
        <f t="shared" si="113"/>
        <v>0</v>
      </c>
      <c r="N107" s="47">
        <f t="shared" si="113"/>
        <v>0</v>
      </c>
      <c r="O107" s="47">
        <f t="shared" si="113"/>
        <v>0</v>
      </c>
      <c r="P107" s="48">
        <f t="shared" si="113"/>
        <v>0</v>
      </c>
      <c r="Q107" s="47">
        <f t="shared" si="113"/>
        <v>0</v>
      </c>
      <c r="R107" s="47">
        <f t="shared" si="113"/>
        <v>0</v>
      </c>
      <c r="S107" s="47">
        <f t="shared" si="113"/>
        <v>0</v>
      </c>
      <c r="T107" s="47">
        <f t="shared" si="113"/>
        <v>0</v>
      </c>
      <c r="U107" s="47">
        <f t="shared" si="113"/>
        <v>0</v>
      </c>
      <c r="V107" s="47">
        <f t="shared" si="113"/>
        <v>0</v>
      </c>
      <c r="W107" s="47">
        <f t="shared" si="113"/>
        <v>0</v>
      </c>
      <c r="X107" s="47">
        <f t="shared" si="113"/>
        <v>0</v>
      </c>
      <c r="Y107" s="47">
        <f t="shared" si="113"/>
        <v>0</v>
      </c>
      <c r="Z107" s="47">
        <f t="shared" si="113"/>
        <v>0</v>
      </c>
      <c r="AA107" s="47">
        <f t="shared" si="113"/>
        <v>0</v>
      </c>
      <c r="AB107" s="48">
        <f t="shared" si="113"/>
        <v>0</v>
      </c>
      <c r="AC107" s="47">
        <f t="shared" si="113"/>
        <v>0</v>
      </c>
      <c r="AD107" s="47">
        <f t="shared" si="113"/>
        <v>0</v>
      </c>
      <c r="AE107" s="47">
        <f t="shared" si="113"/>
        <v>0</v>
      </c>
      <c r="AF107" s="47">
        <f t="shared" si="113"/>
        <v>0</v>
      </c>
      <c r="AG107" s="47">
        <f t="shared" si="113"/>
        <v>0</v>
      </c>
      <c r="AH107" s="47">
        <f t="shared" si="113"/>
        <v>0</v>
      </c>
      <c r="AI107" s="47">
        <f t="shared" si="113"/>
        <v>0</v>
      </c>
      <c r="AJ107" s="47">
        <f t="shared" si="113"/>
        <v>0</v>
      </c>
      <c r="AK107" s="47">
        <f t="shared" si="113"/>
        <v>0</v>
      </c>
      <c r="AL107" s="47">
        <f t="shared" si="113"/>
        <v>0</v>
      </c>
      <c r="AM107" s="47">
        <f t="shared" si="113"/>
        <v>0</v>
      </c>
      <c r="AN107" s="48">
        <f t="shared" si="113"/>
        <v>0</v>
      </c>
      <c r="AO107" s="47">
        <f t="shared" si="113"/>
        <v>0</v>
      </c>
      <c r="AP107" s="47">
        <f t="shared" si="113"/>
        <v>0</v>
      </c>
      <c r="AQ107" s="47">
        <f t="shared" si="113"/>
        <v>0</v>
      </c>
      <c r="AR107" s="47">
        <f t="shared" si="113"/>
        <v>0</v>
      </c>
      <c r="AS107" s="47">
        <f t="shared" si="113"/>
        <v>0</v>
      </c>
      <c r="AT107" s="47">
        <f t="shared" si="113"/>
        <v>0</v>
      </c>
      <c r="AU107" s="47">
        <f t="shared" si="113"/>
        <v>0</v>
      </c>
      <c r="AV107" s="47">
        <f t="shared" si="113"/>
        <v>0</v>
      </c>
      <c r="AW107" s="47">
        <f t="shared" si="113"/>
        <v>0</v>
      </c>
      <c r="AX107" s="47">
        <f t="shared" si="113"/>
        <v>0</v>
      </c>
      <c r="AY107" s="47">
        <f t="shared" si="113"/>
        <v>0</v>
      </c>
      <c r="AZ107" s="48">
        <f t="shared" si="113"/>
        <v>0</v>
      </c>
      <c r="BA107" s="47">
        <f t="shared" si="113"/>
        <v>0</v>
      </c>
      <c r="BB107" s="47">
        <f t="shared" si="113"/>
        <v>0</v>
      </c>
      <c r="BC107" s="47">
        <f t="shared" si="113"/>
        <v>0</v>
      </c>
      <c r="BD107" s="47">
        <f t="shared" si="113"/>
        <v>0</v>
      </c>
      <c r="BE107" s="47">
        <f t="shared" si="113"/>
        <v>0</v>
      </c>
      <c r="BF107" s="47">
        <f t="shared" si="113"/>
        <v>0</v>
      </c>
      <c r="BG107" s="47">
        <f t="shared" si="113"/>
        <v>0</v>
      </c>
      <c r="BH107" s="47">
        <f t="shared" si="113"/>
        <v>0</v>
      </c>
      <c r="BI107" s="47">
        <f t="shared" si="113"/>
        <v>0</v>
      </c>
      <c r="BJ107" s="47">
        <f t="shared" si="113"/>
        <v>0</v>
      </c>
      <c r="BK107" s="47">
        <f t="shared" si="113"/>
        <v>0</v>
      </c>
      <c r="BL107" s="48">
        <f t="shared" si="113"/>
        <v>0</v>
      </c>
      <c r="BM107" s="47">
        <f t="shared" si="113"/>
        <v>0</v>
      </c>
      <c r="BN107" s="47">
        <f t="shared" si="113"/>
        <v>0</v>
      </c>
      <c r="BO107" s="47">
        <f t="shared" si="113"/>
        <v>0</v>
      </c>
      <c r="BP107" s="47">
        <f t="shared" si="113"/>
        <v>0</v>
      </c>
      <c r="BQ107" s="47">
        <f t="shared" si="113"/>
        <v>0</v>
      </c>
      <c r="BR107" s="47">
        <f t="shared" si="108"/>
        <v>0</v>
      </c>
      <c r="BS107" s="47">
        <f t="shared" si="109"/>
        <v>0</v>
      </c>
      <c r="BT107" s="47">
        <f t="shared" si="109"/>
        <v>0</v>
      </c>
      <c r="BU107" s="47">
        <f t="shared" si="109"/>
        <v>0</v>
      </c>
      <c r="BV107" s="47">
        <f t="shared" si="109"/>
        <v>0</v>
      </c>
      <c r="BW107" s="47">
        <f t="shared" si="109"/>
        <v>0</v>
      </c>
      <c r="BX107" s="48">
        <f t="shared" si="109"/>
        <v>0</v>
      </c>
      <c r="BY107" s="47">
        <f t="shared" si="109"/>
        <v>0</v>
      </c>
      <c r="BZ107" s="47">
        <f t="shared" si="109"/>
        <v>0</v>
      </c>
      <c r="CA107" s="47">
        <f t="shared" si="109"/>
        <v>0</v>
      </c>
      <c r="CB107" s="47">
        <f t="shared" si="109"/>
        <v>0</v>
      </c>
      <c r="CC107" s="47">
        <f t="shared" si="109"/>
        <v>0</v>
      </c>
      <c r="CD107" s="47">
        <f t="shared" si="109"/>
        <v>0</v>
      </c>
      <c r="CE107" s="47">
        <f t="shared" si="109"/>
        <v>0</v>
      </c>
      <c r="CF107" s="47">
        <f t="shared" si="109"/>
        <v>0</v>
      </c>
      <c r="CG107" s="47">
        <f t="shared" si="109"/>
        <v>0</v>
      </c>
      <c r="CH107" s="47">
        <f t="shared" si="109"/>
        <v>0</v>
      </c>
      <c r="CI107" s="47">
        <f t="shared" si="109"/>
        <v>0</v>
      </c>
      <c r="CJ107" s="48">
        <f t="shared" si="109"/>
        <v>0</v>
      </c>
      <c r="CK107" s="47">
        <f t="shared" si="109"/>
        <v>0</v>
      </c>
      <c r="CL107" s="47">
        <f t="shared" si="109"/>
        <v>0</v>
      </c>
      <c r="CM107" s="47">
        <f t="shared" si="109"/>
        <v>0</v>
      </c>
      <c r="CN107" s="47">
        <f t="shared" si="109"/>
        <v>0</v>
      </c>
      <c r="CO107" s="47">
        <f t="shared" si="109"/>
        <v>0</v>
      </c>
      <c r="CP107" s="47">
        <f t="shared" si="109"/>
        <v>0</v>
      </c>
      <c r="CQ107" s="47">
        <f t="shared" si="109"/>
        <v>0</v>
      </c>
      <c r="CR107" s="47">
        <f t="shared" si="109"/>
        <v>0</v>
      </c>
      <c r="CS107" s="47">
        <f t="shared" si="109"/>
        <v>0</v>
      </c>
      <c r="CT107" s="47">
        <f t="shared" si="109"/>
        <v>0</v>
      </c>
      <c r="CU107" s="47">
        <f t="shared" si="109"/>
        <v>0</v>
      </c>
      <c r="CV107" s="48">
        <f t="shared" si="109"/>
        <v>0</v>
      </c>
      <c r="CW107" s="47">
        <f t="shared" si="109"/>
        <v>0</v>
      </c>
      <c r="CX107" s="47">
        <f t="shared" si="109"/>
        <v>0</v>
      </c>
      <c r="CY107" s="47">
        <f t="shared" si="109"/>
        <v>0</v>
      </c>
      <c r="CZ107" s="47">
        <f t="shared" si="109"/>
        <v>0</v>
      </c>
      <c r="DA107" s="47">
        <f t="shared" si="109"/>
        <v>0</v>
      </c>
      <c r="DB107" s="47">
        <f t="shared" si="109"/>
        <v>0</v>
      </c>
      <c r="DC107" s="47">
        <f t="shared" si="109"/>
        <v>0</v>
      </c>
      <c r="DD107" s="47">
        <f t="shared" si="109"/>
        <v>0</v>
      </c>
      <c r="DE107" s="47">
        <f t="shared" si="109"/>
        <v>0</v>
      </c>
      <c r="DF107" s="47">
        <f t="shared" si="109"/>
        <v>0</v>
      </c>
      <c r="DG107" s="47">
        <f t="shared" si="109"/>
        <v>0</v>
      </c>
      <c r="DH107" s="48">
        <f t="shared" si="109"/>
        <v>0</v>
      </c>
      <c r="DI107" s="47">
        <f t="shared" si="109"/>
        <v>0</v>
      </c>
      <c r="DJ107" s="47">
        <f t="shared" si="109"/>
        <v>0</v>
      </c>
      <c r="DK107" s="47">
        <f t="shared" si="109"/>
        <v>0</v>
      </c>
      <c r="DL107" s="47">
        <f t="shared" si="109"/>
        <v>0</v>
      </c>
      <c r="DM107" s="47">
        <f t="shared" si="109"/>
        <v>0</v>
      </c>
      <c r="DN107" s="47">
        <f t="shared" si="109"/>
        <v>0</v>
      </c>
      <c r="DO107" s="47">
        <f t="shared" si="109"/>
        <v>0</v>
      </c>
      <c r="DP107" s="47">
        <f t="shared" si="109"/>
        <v>0</v>
      </c>
      <c r="DQ107" s="47">
        <f t="shared" si="109"/>
        <v>0</v>
      </c>
      <c r="DR107" s="47">
        <f t="shared" si="109"/>
        <v>0</v>
      </c>
      <c r="DS107" s="47">
        <f t="shared" si="109"/>
        <v>0</v>
      </c>
      <c r="DT107" s="47">
        <f t="shared" si="109"/>
        <v>0</v>
      </c>
      <c r="DU107" s="70">
        <f t="shared" si="110"/>
        <v>0</v>
      </c>
      <c r="DV107" s="71">
        <f t="shared" si="110"/>
        <v>0</v>
      </c>
      <c r="DW107" s="71">
        <f t="shared" si="110"/>
        <v>0</v>
      </c>
      <c r="DX107" s="71">
        <f t="shared" si="110"/>
        <v>0</v>
      </c>
      <c r="DY107" s="71">
        <f t="shared" si="110"/>
        <v>0</v>
      </c>
      <c r="DZ107" s="71">
        <f t="shared" si="110"/>
        <v>0</v>
      </c>
      <c r="EA107" s="71">
        <f t="shared" si="110"/>
        <v>0</v>
      </c>
      <c r="EB107" s="71">
        <f t="shared" si="110"/>
        <v>0</v>
      </c>
      <c r="EC107" s="71">
        <f t="shared" si="110"/>
        <v>0</v>
      </c>
      <c r="ED107" s="72">
        <f t="shared" si="110"/>
        <v>0</v>
      </c>
      <c r="EE107" s="72">
        <f t="shared" si="111"/>
        <v>0</v>
      </c>
    </row>
    <row r="108" spans="2:135" hidden="1" outlineLevel="1">
      <c r="B108" s="5" t="s">
        <v>206</v>
      </c>
      <c r="D108" s="40"/>
      <c r="E108" s="47">
        <f t="shared" si="112"/>
        <v>0</v>
      </c>
      <c r="F108" s="47">
        <f t="shared" si="113"/>
        <v>0</v>
      </c>
      <c r="G108" s="47">
        <f t="shared" si="113"/>
        <v>0</v>
      </c>
      <c r="H108" s="47">
        <f t="shared" si="113"/>
        <v>0</v>
      </c>
      <c r="I108" s="47">
        <f t="shared" si="113"/>
        <v>0</v>
      </c>
      <c r="J108" s="47">
        <f t="shared" si="113"/>
        <v>0</v>
      </c>
      <c r="K108" s="47">
        <f t="shared" si="113"/>
        <v>0</v>
      </c>
      <c r="L108" s="47">
        <f t="shared" si="113"/>
        <v>53.005800000000008</v>
      </c>
      <c r="M108" s="47">
        <f t="shared" si="113"/>
        <v>159.01740000000001</v>
      </c>
      <c r="N108" s="47">
        <f t="shared" si="113"/>
        <v>318.03480000000002</v>
      </c>
      <c r="O108" s="47">
        <f t="shared" si="113"/>
        <v>530.05799999999999</v>
      </c>
      <c r="P108" s="48">
        <f t="shared" si="113"/>
        <v>795.08699999999999</v>
      </c>
      <c r="Q108" s="47">
        <f t="shared" si="113"/>
        <v>1098.7660625000001</v>
      </c>
      <c r="R108" s="47">
        <f t="shared" si="113"/>
        <v>1441.0951875000001</v>
      </c>
      <c r="S108" s="47">
        <f t="shared" si="113"/>
        <v>1822.0743750000001</v>
      </c>
      <c r="T108" s="47">
        <f t="shared" si="113"/>
        <v>2241.7036250000001</v>
      </c>
      <c r="U108" s="47">
        <f t="shared" si="113"/>
        <v>2699.9829374999999</v>
      </c>
      <c r="V108" s="47">
        <f t="shared" si="113"/>
        <v>3196.9123125000001</v>
      </c>
      <c r="W108" s="47">
        <f t="shared" si="113"/>
        <v>3732.4917500000001</v>
      </c>
      <c r="X108" s="47">
        <f t="shared" si="113"/>
        <v>4306.7212500000005</v>
      </c>
      <c r="Y108" s="47">
        <f t="shared" si="113"/>
        <v>4919.6008125000008</v>
      </c>
      <c r="Z108" s="47">
        <f t="shared" si="113"/>
        <v>5571.1304375000009</v>
      </c>
      <c r="AA108" s="47">
        <f t="shared" si="113"/>
        <v>6261.3101250000009</v>
      </c>
      <c r="AB108" s="48">
        <f t="shared" si="113"/>
        <v>6990.1398750000008</v>
      </c>
      <c r="AC108" s="47">
        <f t="shared" si="113"/>
        <v>7735.5339375000003</v>
      </c>
      <c r="AD108" s="47">
        <f t="shared" si="113"/>
        <v>8497.4923125000005</v>
      </c>
      <c r="AE108" s="47">
        <f t="shared" si="113"/>
        <v>9276.0150000000012</v>
      </c>
      <c r="AF108" s="47">
        <f t="shared" si="113"/>
        <v>10071.102000000001</v>
      </c>
      <c r="AG108" s="47">
        <f t="shared" si="113"/>
        <v>10882.753312500001</v>
      </c>
      <c r="AH108" s="47">
        <f t="shared" si="113"/>
        <v>11710.968937500002</v>
      </c>
      <c r="AI108" s="47">
        <f t="shared" si="113"/>
        <v>12555.748875000001</v>
      </c>
      <c r="AJ108" s="47">
        <f t="shared" si="113"/>
        <v>13417.093125000001</v>
      </c>
      <c r="AK108" s="47">
        <f t="shared" si="113"/>
        <v>14295.001687500002</v>
      </c>
      <c r="AL108" s="47">
        <f t="shared" si="113"/>
        <v>15189.474562500001</v>
      </c>
      <c r="AM108" s="47">
        <f t="shared" si="113"/>
        <v>16100.511750000001</v>
      </c>
      <c r="AN108" s="48">
        <f t="shared" si="113"/>
        <v>17028.113250000002</v>
      </c>
      <c r="AO108" s="47">
        <f t="shared" si="113"/>
        <v>17955.714750000003</v>
      </c>
      <c r="AP108" s="47">
        <f t="shared" si="113"/>
        <v>18883.316250000003</v>
      </c>
      <c r="AQ108" s="47">
        <f t="shared" si="113"/>
        <v>19810.917750000004</v>
      </c>
      <c r="AR108" s="47">
        <f t="shared" si="113"/>
        <v>20738.519250000005</v>
      </c>
      <c r="AS108" s="47">
        <f t="shared" si="113"/>
        <v>21666.120750000006</v>
      </c>
      <c r="AT108" s="47">
        <f t="shared" si="113"/>
        <v>22593.722250000006</v>
      </c>
      <c r="AU108" s="47">
        <f t="shared" si="113"/>
        <v>23521.323750000007</v>
      </c>
      <c r="AV108" s="47">
        <f t="shared" si="113"/>
        <v>24395.919450000009</v>
      </c>
      <c r="AW108" s="47">
        <f t="shared" si="113"/>
        <v>25217.509350000008</v>
      </c>
      <c r="AX108" s="47">
        <f t="shared" si="113"/>
        <v>25986.093450000008</v>
      </c>
      <c r="AY108" s="47">
        <f t="shared" si="113"/>
        <v>26701.671750000009</v>
      </c>
      <c r="AZ108" s="48">
        <f t="shared" si="113"/>
        <v>27364.244250000007</v>
      </c>
      <c r="BA108" s="47">
        <f t="shared" si="113"/>
        <v>27988.166687500008</v>
      </c>
      <c r="BB108" s="47">
        <f t="shared" si="113"/>
        <v>28573.439062500009</v>
      </c>
      <c r="BC108" s="47">
        <f t="shared" si="113"/>
        <v>29120.061375000008</v>
      </c>
      <c r="BD108" s="47">
        <f t="shared" si="113"/>
        <v>29628.033625000007</v>
      </c>
      <c r="BE108" s="47">
        <f t="shared" si="113"/>
        <v>30097.355812500005</v>
      </c>
      <c r="BF108" s="47">
        <f t="shared" si="113"/>
        <v>30528.027937500006</v>
      </c>
      <c r="BG108" s="47">
        <f t="shared" si="113"/>
        <v>30920.050000000007</v>
      </c>
      <c r="BH108" s="47">
        <f t="shared" si="113"/>
        <v>31273.422000000006</v>
      </c>
      <c r="BI108" s="47">
        <f t="shared" si="113"/>
        <v>31588.143937500005</v>
      </c>
      <c r="BJ108" s="47">
        <f t="shared" si="113"/>
        <v>31864.215812500006</v>
      </c>
      <c r="BK108" s="47">
        <f t="shared" si="113"/>
        <v>32101.637625000007</v>
      </c>
      <c r="BL108" s="48">
        <f t="shared" si="113"/>
        <v>32300.409375000007</v>
      </c>
      <c r="BM108" s="47">
        <f t="shared" si="113"/>
        <v>32482.616812500008</v>
      </c>
      <c r="BN108" s="47">
        <f t="shared" si="113"/>
        <v>32648.259937500006</v>
      </c>
      <c r="BO108" s="47">
        <f t="shared" si="113"/>
        <v>32797.33875000001</v>
      </c>
      <c r="BP108" s="47">
        <f t="shared" si="113"/>
        <v>32929.853250000007</v>
      </c>
      <c r="BQ108" s="47">
        <f t="shared" ref="BQ108" si="114">BP108+BQ100</f>
        <v>33045.803437500006</v>
      </c>
      <c r="BR108" s="47">
        <f t="shared" si="108"/>
        <v>33145.189312500006</v>
      </c>
      <c r="BS108" s="47">
        <f t="shared" si="109"/>
        <v>33228.010875000007</v>
      </c>
      <c r="BT108" s="47">
        <f t="shared" si="109"/>
        <v>33294.26812500001</v>
      </c>
      <c r="BU108" s="47">
        <f t="shared" si="109"/>
        <v>33343.961062500006</v>
      </c>
      <c r="BV108" s="47">
        <f t="shared" si="109"/>
        <v>33377.089687500003</v>
      </c>
      <c r="BW108" s="47">
        <f t="shared" si="109"/>
        <v>33393.654000000002</v>
      </c>
      <c r="BX108" s="48">
        <f t="shared" si="109"/>
        <v>33393.654000000002</v>
      </c>
      <c r="BY108" s="47">
        <f t="shared" si="109"/>
        <v>33393.654000000002</v>
      </c>
      <c r="BZ108" s="47">
        <f t="shared" si="109"/>
        <v>33393.654000000002</v>
      </c>
      <c r="CA108" s="47">
        <f t="shared" si="109"/>
        <v>33393.654000000002</v>
      </c>
      <c r="CB108" s="47">
        <f t="shared" si="109"/>
        <v>33393.654000000002</v>
      </c>
      <c r="CC108" s="47">
        <f t="shared" si="109"/>
        <v>33393.654000000002</v>
      </c>
      <c r="CD108" s="47">
        <f t="shared" si="109"/>
        <v>33393.654000000002</v>
      </c>
      <c r="CE108" s="47">
        <f t="shared" si="109"/>
        <v>33393.654000000002</v>
      </c>
      <c r="CF108" s="47">
        <f t="shared" si="109"/>
        <v>33393.654000000002</v>
      </c>
      <c r="CG108" s="47">
        <f t="shared" si="109"/>
        <v>33393.654000000002</v>
      </c>
      <c r="CH108" s="47">
        <f t="shared" si="109"/>
        <v>33393.654000000002</v>
      </c>
      <c r="CI108" s="47">
        <f t="shared" si="109"/>
        <v>33393.654000000002</v>
      </c>
      <c r="CJ108" s="48">
        <f t="shared" si="109"/>
        <v>33393.654000000002</v>
      </c>
      <c r="CK108" s="47">
        <f t="shared" si="109"/>
        <v>33393.654000000002</v>
      </c>
      <c r="CL108" s="47">
        <f t="shared" si="109"/>
        <v>33393.654000000002</v>
      </c>
      <c r="CM108" s="47">
        <f t="shared" si="109"/>
        <v>33393.654000000002</v>
      </c>
      <c r="CN108" s="47">
        <f t="shared" si="109"/>
        <v>33393.654000000002</v>
      </c>
      <c r="CO108" s="47">
        <f t="shared" si="109"/>
        <v>33393.654000000002</v>
      </c>
      <c r="CP108" s="47">
        <f t="shared" si="109"/>
        <v>33393.654000000002</v>
      </c>
      <c r="CQ108" s="47">
        <f t="shared" si="109"/>
        <v>33393.654000000002</v>
      </c>
      <c r="CR108" s="47">
        <f t="shared" si="109"/>
        <v>33393.654000000002</v>
      </c>
      <c r="CS108" s="47">
        <f t="shared" si="109"/>
        <v>33393.654000000002</v>
      </c>
      <c r="CT108" s="47">
        <f t="shared" si="109"/>
        <v>33393.654000000002</v>
      </c>
      <c r="CU108" s="47">
        <f t="shared" si="109"/>
        <v>33393.654000000002</v>
      </c>
      <c r="CV108" s="48">
        <f t="shared" si="109"/>
        <v>33393.654000000002</v>
      </c>
      <c r="CW108" s="47">
        <f t="shared" si="109"/>
        <v>33393.654000000002</v>
      </c>
      <c r="CX108" s="47">
        <f t="shared" si="109"/>
        <v>33393.654000000002</v>
      </c>
      <c r="CY108" s="47">
        <f t="shared" si="109"/>
        <v>33393.654000000002</v>
      </c>
      <c r="CZ108" s="47">
        <f t="shared" si="109"/>
        <v>33393.654000000002</v>
      </c>
      <c r="DA108" s="47">
        <f t="shared" si="109"/>
        <v>33393.654000000002</v>
      </c>
      <c r="DB108" s="47">
        <f t="shared" si="109"/>
        <v>33393.654000000002</v>
      </c>
      <c r="DC108" s="47">
        <f t="shared" si="109"/>
        <v>33393.654000000002</v>
      </c>
      <c r="DD108" s="47">
        <f t="shared" si="109"/>
        <v>33393.654000000002</v>
      </c>
      <c r="DE108" s="47">
        <f t="shared" si="109"/>
        <v>33393.654000000002</v>
      </c>
      <c r="DF108" s="47">
        <f t="shared" ref="DF108:DT108" si="115">DE108+DF100</f>
        <v>33393.654000000002</v>
      </c>
      <c r="DG108" s="47">
        <f t="shared" si="115"/>
        <v>33393.654000000002</v>
      </c>
      <c r="DH108" s="48">
        <f t="shared" si="115"/>
        <v>33393.654000000002</v>
      </c>
      <c r="DI108" s="47">
        <f t="shared" si="115"/>
        <v>33393.654000000002</v>
      </c>
      <c r="DJ108" s="47">
        <f t="shared" si="115"/>
        <v>33393.654000000002</v>
      </c>
      <c r="DK108" s="47">
        <f t="shared" si="115"/>
        <v>33393.654000000002</v>
      </c>
      <c r="DL108" s="47">
        <f t="shared" si="115"/>
        <v>33393.654000000002</v>
      </c>
      <c r="DM108" s="47">
        <f t="shared" si="115"/>
        <v>33393.654000000002</v>
      </c>
      <c r="DN108" s="47">
        <f t="shared" si="115"/>
        <v>33393.654000000002</v>
      </c>
      <c r="DO108" s="47">
        <f t="shared" si="115"/>
        <v>33393.654000000002</v>
      </c>
      <c r="DP108" s="47">
        <f t="shared" si="115"/>
        <v>33393.654000000002</v>
      </c>
      <c r="DQ108" s="47">
        <f t="shared" si="115"/>
        <v>33393.654000000002</v>
      </c>
      <c r="DR108" s="47">
        <f t="shared" si="115"/>
        <v>33393.654000000002</v>
      </c>
      <c r="DS108" s="47">
        <f t="shared" si="115"/>
        <v>33393.654000000002</v>
      </c>
      <c r="DT108" s="47">
        <f t="shared" si="115"/>
        <v>33393.654000000002</v>
      </c>
      <c r="DU108" s="70">
        <f t="shared" si="110"/>
        <v>795.08699999999999</v>
      </c>
      <c r="DV108" s="71">
        <f t="shared" si="110"/>
        <v>6990.1398750000008</v>
      </c>
      <c r="DW108" s="71">
        <f t="shared" si="110"/>
        <v>17028.113250000002</v>
      </c>
      <c r="DX108" s="71">
        <f t="shared" si="110"/>
        <v>27364.244250000007</v>
      </c>
      <c r="DY108" s="71">
        <f t="shared" si="110"/>
        <v>32300.409375000007</v>
      </c>
      <c r="DZ108" s="71">
        <f t="shared" si="110"/>
        <v>33393.654000000002</v>
      </c>
      <c r="EA108" s="71">
        <f t="shared" si="110"/>
        <v>33393.654000000002</v>
      </c>
      <c r="EB108" s="71">
        <f t="shared" si="110"/>
        <v>33393.654000000002</v>
      </c>
      <c r="EC108" s="71">
        <f t="shared" si="110"/>
        <v>33393.654000000002</v>
      </c>
      <c r="ED108" s="72">
        <f t="shared" si="110"/>
        <v>33393.654000000002</v>
      </c>
      <c r="EE108" s="72">
        <f t="shared" si="111"/>
        <v>33393.654000000002</v>
      </c>
    </row>
    <row r="109" spans="2:135" ht="15.75" hidden="1" outlineLevel="1" thickBot="1">
      <c r="B109" s="129" t="s">
        <v>66</v>
      </c>
      <c r="C109" s="130"/>
      <c r="D109" s="131"/>
      <c r="E109" s="132">
        <f t="shared" si="112"/>
        <v>0</v>
      </c>
      <c r="F109" s="132">
        <f t="shared" ref="F109:BQ109" si="116">E109+F101</f>
        <v>0</v>
      </c>
      <c r="G109" s="132">
        <f t="shared" si="116"/>
        <v>0</v>
      </c>
      <c r="H109" s="132">
        <f t="shared" si="116"/>
        <v>242.01865689426876</v>
      </c>
      <c r="I109" s="132">
        <f t="shared" si="116"/>
        <v>753.74117563595587</v>
      </c>
      <c r="J109" s="132">
        <f t="shared" si="116"/>
        <v>1507.4823512719117</v>
      </c>
      <c r="K109" s="132">
        <f t="shared" si="116"/>
        <v>2503.2421838021364</v>
      </c>
      <c r="L109" s="132">
        <f t="shared" si="116"/>
        <v>3782.8783448464455</v>
      </c>
      <c r="M109" s="132">
        <f t="shared" si="116"/>
        <v>5318.7056294516906</v>
      </c>
      <c r="N109" s="132">
        <f t="shared" si="116"/>
        <v>7119.9524392689209</v>
      </c>
      <c r="O109" s="132">
        <f t="shared" si="116"/>
        <v>9186.6187742981365</v>
      </c>
      <c r="P109" s="133">
        <f t="shared" si="116"/>
        <v>11527.933036190387</v>
      </c>
      <c r="Q109" s="132">
        <f t="shared" si="116"/>
        <v>14201.23706950383</v>
      </c>
      <c r="R109" s="132">
        <f t="shared" si="116"/>
        <v>17263.321038244925</v>
      </c>
      <c r="S109" s="132">
        <f t="shared" si="116"/>
        <v>20671.592319408825</v>
      </c>
      <c r="T109" s="132">
        <f t="shared" si="116"/>
        <v>24441.873453997148</v>
      </c>
      <c r="U109" s="132">
        <f t="shared" si="116"/>
        <v>28602.559524013122</v>
      </c>
      <c r="V109" s="132">
        <f t="shared" si="116"/>
        <v>33096.860365450288</v>
      </c>
      <c r="W109" s="132">
        <f t="shared" si="116"/>
        <v>37953.171060311877</v>
      </c>
      <c r="X109" s="132">
        <f t="shared" si="116"/>
        <v>43185.689149599501</v>
      </c>
      <c r="Y109" s="132">
        <f t="shared" si="116"/>
        <v>48751.822010308315</v>
      </c>
      <c r="Z109" s="132">
        <f t="shared" si="116"/>
        <v>54679.964724441554</v>
      </c>
      <c r="AA109" s="132">
        <f t="shared" si="116"/>
        <v>60970.117291999217</v>
      </c>
      <c r="AB109" s="133">
        <f t="shared" si="116"/>
        <v>67622.279712981297</v>
      </c>
      <c r="AC109" s="132">
        <f t="shared" si="116"/>
        <v>74413.815176127348</v>
      </c>
      <c r="AD109" s="132">
        <f t="shared" si="116"/>
        <v>81221.914951773404</v>
      </c>
      <c r="AE109" s="132">
        <f t="shared" si="116"/>
        <v>88046.579039919452</v>
      </c>
      <c r="AF109" s="132">
        <f t="shared" si="116"/>
        <v>94887.807440565506</v>
      </c>
      <c r="AG109" s="132">
        <f t="shared" si="116"/>
        <v>101745.60015371155</v>
      </c>
      <c r="AH109" s="132">
        <f t="shared" si="116"/>
        <v>108619.9571793576</v>
      </c>
      <c r="AI109" s="132">
        <f t="shared" si="116"/>
        <v>115510.87851750366</v>
      </c>
      <c r="AJ109" s="132">
        <f t="shared" si="116"/>
        <v>122418.36416814971</v>
      </c>
      <c r="AK109" s="132">
        <f t="shared" si="116"/>
        <v>129342.41413129577</v>
      </c>
      <c r="AL109" s="132">
        <f t="shared" si="116"/>
        <v>136283.02840694183</v>
      </c>
      <c r="AM109" s="132">
        <f t="shared" si="116"/>
        <v>143240.20699508788</v>
      </c>
      <c r="AN109" s="133">
        <f t="shared" si="116"/>
        <v>150213.94989573394</v>
      </c>
      <c r="AO109" s="132">
        <f t="shared" si="116"/>
        <v>157187.69279638</v>
      </c>
      <c r="AP109" s="132">
        <f t="shared" si="116"/>
        <v>164161.43569702606</v>
      </c>
      <c r="AQ109" s="132">
        <f t="shared" si="116"/>
        <v>171135.17859767211</v>
      </c>
      <c r="AR109" s="132">
        <f t="shared" si="116"/>
        <v>178108.92149831817</v>
      </c>
      <c r="AS109" s="132">
        <f t="shared" si="116"/>
        <v>185082.66439896423</v>
      </c>
      <c r="AT109" s="132">
        <f t="shared" si="116"/>
        <v>192056.40729961029</v>
      </c>
      <c r="AU109" s="132">
        <f t="shared" si="116"/>
        <v>199030.15020025635</v>
      </c>
      <c r="AV109" s="132">
        <f t="shared" si="116"/>
        <v>205950.8873009024</v>
      </c>
      <c r="AW109" s="132">
        <f t="shared" si="116"/>
        <v>212818.61860154846</v>
      </c>
      <c r="AX109" s="132">
        <f t="shared" si="116"/>
        <v>219633.3441021945</v>
      </c>
      <c r="AY109" s="132">
        <f t="shared" si="116"/>
        <v>226395.06380284057</v>
      </c>
      <c r="AZ109" s="133">
        <f t="shared" si="116"/>
        <v>233103.77770348662</v>
      </c>
      <c r="BA109" s="132">
        <f t="shared" si="116"/>
        <v>239773.84154163266</v>
      </c>
      <c r="BB109" s="132">
        <f t="shared" si="116"/>
        <v>246405.2553172787</v>
      </c>
      <c r="BC109" s="132">
        <f t="shared" si="116"/>
        <v>252998.01903042477</v>
      </c>
      <c r="BD109" s="132">
        <f t="shared" si="116"/>
        <v>259552.13268107083</v>
      </c>
      <c r="BE109" s="132">
        <f t="shared" si="116"/>
        <v>266067.59626921685</v>
      </c>
      <c r="BF109" s="132">
        <f t="shared" si="116"/>
        <v>272544.40979486291</v>
      </c>
      <c r="BG109" s="132">
        <f t="shared" si="116"/>
        <v>278982.57325800898</v>
      </c>
      <c r="BH109" s="132">
        <f t="shared" si="116"/>
        <v>285382.08665865503</v>
      </c>
      <c r="BI109" s="132">
        <f t="shared" si="116"/>
        <v>291742.94999680109</v>
      </c>
      <c r="BJ109" s="132">
        <f t="shared" si="116"/>
        <v>298065.16327244713</v>
      </c>
      <c r="BK109" s="132">
        <f t="shared" si="116"/>
        <v>304348.72648559319</v>
      </c>
      <c r="BL109" s="133">
        <f t="shared" si="116"/>
        <v>310593.63963623921</v>
      </c>
      <c r="BM109" s="132">
        <f t="shared" si="116"/>
        <v>316821.98847438529</v>
      </c>
      <c r="BN109" s="132">
        <f t="shared" si="116"/>
        <v>323033.77300003136</v>
      </c>
      <c r="BO109" s="132">
        <f t="shared" si="116"/>
        <v>329228.99321317743</v>
      </c>
      <c r="BP109" s="132">
        <f t="shared" si="116"/>
        <v>335407.64911382349</v>
      </c>
      <c r="BQ109" s="132">
        <f t="shared" si="116"/>
        <v>341569.74070196954</v>
      </c>
      <c r="BR109" s="132">
        <f t="shared" si="108"/>
        <v>347715.26797761559</v>
      </c>
      <c r="BS109" s="132">
        <f t="shared" ref="BS109:DT109" si="117">BR109+BS101</f>
        <v>353844.23094076163</v>
      </c>
      <c r="BT109" s="132">
        <f t="shared" si="117"/>
        <v>359956.62959140766</v>
      </c>
      <c r="BU109" s="132">
        <f t="shared" si="117"/>
        <v>366052.46392955369</v>
      </c>
      <c r="BV109" s="132">
        <f t="shared" si="117"/>
        <v>372131.73395519971</v>
      </c>
      <c r="BW109" s="132">
        <f t="shared" si="117"/>
        <v>378194.43966834579</v>
      </c>
      <c r="BX109" s="133">
        <f t="shared" si="117"/>
        <v>384240.58106899186</v>
      </c>
      <c r="BY109" s="132">
        <f t="shared" si="117"/>
        <v>390286.72246963793</v>
      </c>
      <c r="BZ109" s="132">
        <f t="shared" si="117"/>
        <v>396332.863870284</v>
      </c>
      <c r="CA109" s="132">
        <f t="shared" si="117"/>
        <v>402379.00527093007</v>
      </c>
      <c r="CB109" s="132">
        <f t="shared" si="117"/>
        <v>408425.14667157613</v>
      </c>
      <c r="CC109" s="132">
        <f t="shared" si="117"/>
        <v>414471.2880722222</v>
      </c>
      <c r="CD109" s="132">
        <f t="shared" si="117"/>
        <v>420517.42947286827</v>
      </c>
      <c r="CE109" s="132">
        <f t="shared" si="117"/>
        <v>426563.57087351434</v>
      </c>
      <c r="CF109" s="132">
        <f t="shared" si="117"/>
        <v>432609.71227416041</v>
      </c>
      <c r="CG109" s="132">
        <f t="shared" si="117"/>
        <v>438655.85367480648</v>
      </c>
      <c r="CH109" s="132">
        <f t="shared" si="117"/>
        <v>444701.99507545255</v>
      </c>
      <c r="CI109" s="132">
        <f t="shared" si="117"/>
        <v>450748.13647609862</v>
      </c>
      <c r="CJ109" s="133">
        <f t="shared" si="117"/>
        <v>456794.27787674469</v>
      </c>
      <c r="CK109" s="132">
        <f t="shared" si="117"/>
        <v>462840.41927739076</v>
      </c>
      <c r="CL109" s="132">
        <f t="shared" si="117"/>
        <v>468886.56067803683</v>
      </c>
      <c r="CM109" s="132">
        <f t="shared" si="117"/>
        <v>474932.70207868289</v>
      </c>
      <c r="CN109" s="132">
        <f t="shared" si="117"/>
        <v>480978.84347932896</v>
      </c>
      <c r="CO109" s="132">
        <f t="shared" si="117"/>
        <v>487024.98487997503</v>
      </c>
      <c r="CP109" s="132">
        <f t="shared" si="117"/>
        <v>493071.1262806211</v>
      </c>
      <c r="CQ109" s="132">
        <f t="shared" si="117"/>
        <v>499117.26768126717</v>
      </c>
      <c r="CR109" s="132">
        <f t="shared" si="117"/>
        <v>505163.40908191324</v>
      </c>
      <c r="CS109" s="132">
        <f t="shared" si="117"/>
        <v>511209.55048255931</v>
      </c>
      <c r="CT109" s="132">
        <f t="shared" si="117"/>
        <v>517255.69188320538</v>
      </c>
      <c r="CU109" s="132">
        <f t="shared" si="117"/>
        <v>523301.83328385145</v>
      </c>
      <c r="CV109" s="133">
        <f t="shared" si="117"/>
        <v>529347.97468449746</v>
      </c>
      <c r="CW109" s="132">
        <f t="shared" si="117"/>
        <v>535394.11608514353</v>
      </c>
      <c r="CX109" s="132">
        <f t="shared" si="117"/>
        <v>541440.2574857896</v>
      </c>
      <c r="CY109" s="132">
        <f t="shared" si="117"/>
        <v>547486.39888643567</v>
      </c>
      <c r="CZ109" s="132">
        <f t="shared" si="117"/>
        <v>553532.54028708173</v>
      </c>
      <c r="DA109" s="132">
        <f t="shared" si="117"/>
        <v>559578.6816877278</v>
      </c>
      <c r="DB109" s="132">
        <f t="shared" si="117"/>
        <v>565624.82308837387</v>
      </c>
      <c r="DC109" s="132">
        <f t="shared" si="117"/>
        <v>571670.96448901994</v>
      </c>
      <c r="DD109" s="132">
        <f t="shared" si="117"/>
        <v>577717.10588966601</v>
      </c>
      <c r="DE109" s="132">
        <f t="shared" si="117"/>
        <v>583763.24729031208</v>
      </c>
      <c r="DF109" s="132">
        <f t="shared" si="117"/>
        <v>589809.38869095815</v>
      </c>
      <c r="DG109" s="132">
        <f t="shared" si="117"/>
        <v>595855.53009160422</v>
      </c>
      <c r="DH109" s="133">
        <f t="shared" si="117"/>
        <v>601901.67149225029</v>
      </c>
      <c r="DI109" s="132">
        <f t="shared" si="117"/>
        <v>607947.81289289636</v>
      </c>
      <c r="DJ109" s="132">
        <f t="shared" si="117"/>
        <v>613993.95429354243</v>
      </c>
      <c r="DK109" s="132">
        <f t="shared" si="117"/>
        <v>620040.09569418849</v>
      </c>
      <c r="DL109" s="132">
        <f t="shared" si="117"/>
        <v>626086.23709483456</v>
      </c>
      <c r="DM109" s="132">
        <f t="shared" si="117"/>
        <v>632132.37849548063</v>
      </c>
      <c r="DN109" s="132">
        <f t="shared" si="117"/>
        <v>638178.5198961267</v>
      </c>
      <c r="DO109" s="132">
        <f t="shared" si="117"/>
        <v>644224.66129677277</v>
      </c>
      <c r="DP109" s="132">
        <f t="shared" si="117"/>
        <v>650270.80269741884</v>
      </c>
      <c r="DQ109" s="132">
        <f t="shared" si="117"/>
        <v>656316.94409806491</v>
      </c>
      <c r="DR109" s="132">
        <f t="shared" si="117"/>
        <v>662363.08549871098</v>
      </c>
      <c r="DS109" s="132">
        <f t="shared" si="117"/>
        <v>668409.22689935705</v>
      </c>
      <c r="DT109" s="132">
        <f t="shared" si="117"/>
        <v>674455.36830000312</v>
      </c>
      <c r="DU109" s="134">
        <f t="shared" si="110"/>
        <v>11527.933036190387</v>
      </c>
      <c r="DV109" s="135">
        <f t="shared" si="110"/>
        <v>67622.279712981297</v>
      </c>
      <c r="DW109" s="135">
        <f t="shared" si="110"/>
        <v>150213.94989573394</v>
      </c>
      <c r="DX109" s="135">
        <f t="shared" si="110"/>
        <v>233103.77770348662</v>
      </c>
      <c r="DY109" s="135">
        <f t="shared" si="110"/>
        <v>310593.63963623921</v>
      </c>
      <c r="DZ109" s="135">
        <f t="shared" si="110"/>
        <v>384240.58106899186</v>
      </c>
      <c r="EA109" s="135">
        <f t="shared" si="110"/>
        <v>456794.27787674469</v>
      </c>
      <c r="EB109" s="135">
        <f t="shared" si="110"/>
        <v>529347.97468449746</v>
      </c>
      <c r="EC109" s="135">
        <f t="shared" si="110"/>
        <v>601901.67149225029</v>
      </c>
      <c r="ED109" s="136">
        <f t="shared" si="110"/>
        <v>674455.36830000312</v>
      </c>
      <c r="EE109" s="136">
        <f t="shared" si="111"/>
        <v>674455.36830000312</v>
      </c>
    </row>
    <row r="110" spans="2:135" collapsed="1"/>
  </sheetData>
  <mergeCells count="2">
    <mergeCell ref="B49:C49"/>
    <mergeCell ref="B52:C52"/>
  </mergeCells>
  <pageMargins left="0.7" right="0.7" top="0.75" bottom="0.75" header="0.3" footer="0.3"/>
  <pageSetup scale="30"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7A330-DADE-4E99-80CD-BBD9DC54E52C}">
  <sheetPr>
    <pageSetUpPr fitToPage="1"/>
  </sheetPr>
  <dimension ref="A14:ED66"/>
  <sheetViews>
    <sheetView showGridLines="0" zoomScale="85" zoomScaleNormal="85" workbookViewId="0">
      <pane xSplit="4" ySplit="27" topLeftCell="E28" activePane="bottomRight" state="frozen"/>
      <selection pane="bottomRight" activeCell="I28" sqref="I28"/>
      <selection pane="bottomLeft" activeCell="I28" sqref="I28"/>
      <selection pane="topRight" activeCell="I28" sqref="I28"/>
    </sheetView>
  </sheetViews>
  <sheetFormatPr defaultRowHeight="15" outlineLevelRow="1" outlineLevelCol="1"/>
  <cols>
    <col min="1" max="1" width="3.42578125" customWidth="1"/>
    <col min="2" max="2" width="36.28515625" bestFit="1" customWidth="1"/>
    <col min="3" max="3" width="21.5703125" customWidth="1"/>
    <col min="5" max="5" width="12.42578125" bestFit="1" customWidth="1"/>
    <col min="6" max="12" width="12.28515625" bestFit="1" customWidth="1"/>
    <col min="13" max="16" width="11.28515625" bestFit="1" customWidth="1"/>
    <col min="17" max="31" width="11.28515625" hidden="1" customWidth="1" outlineLevel="1"/>
    <col min="32" max="32" width="12.28515625" hidden="1" customWidth="1" outlineLevel="1"/>
    <col min="33" max="104" width="11.28515625" hidden="1" customWidth="1" outlineLevel="1"/>
    <col min="105" max="111" width="9.7109375" hidden="1" customWidth="1" outlineLevel="1"/>
    <col min="112" max="124" width="10.5703125" hidden="1" customWidth="1" outlineLevel="1"/>
    <col min="125" max="125" width="11.28515625" bestFit="1" customWidth="1" collapsed="1"/>
    <col min="126" max="132" width="12.28515625" bestFit="1" customWidth="1"/>
    <col min="133" max="134" width="11.28515625" bestFit="1" customWidth="1"/>
  </cols>
  <sheetData>
    <row r="14" spans="2:3" ht="19.5" customHeight="1">
      <c r="B14" s="1" t="s">
        <v>207</v>
      </c>
      <c r="C14" s="1"/>
    </row>
    <row r="15" spans="2:3">
      <c r="B15" s="137" t="s">
        <v>208</v>
      </c>
      <c r="C15" s="138">
        <v>0.8</v>
      </c>
    </row>
    <row r="16" spans="2:3">
      <c r="B16" s="139" t="s">
        <v>209</v>
      </c>
      <c r="C16" s="140">
        <f>SUM(DU34:ED34)</f>
        <v>-14982.705000000225</v>
      </c>
    </row>
    <row r="17" spans="1:134">
      <c r="B17" s="139" t="s">
        <v>210</v>
      </c>
      <c r="C17" s="140">
        <f>SUM(DU39:ED39)</f>
        <v>-151786.12441550521</v>
      </c>
    </row>
    <row r="18" spans="1:134">
      <c r="B18" s="2" t="s">
        <v>211</v>
      </c>
      <c r="C18" s="141">
        <f>SUM(DU40:ED40)</f>
        <v>4441.2161776666135</v>
      </c>
    </row>
    <row r="19" spans="1:134">
      <c r="B19" s="2" t="s">
        <v>212</v>
      </c>
      <c r="C19" s="141">
        <f>SUM(DU43:ED43)</f>
        <v>-162327.61323783881</v>
      </c>
    </row>
    <row r="20" spans="1:134">
      <c r="B20" s="142" t="s">
        <v>213</v>
      </c>
      <c r="C20" s="143" t="str">
        <f>IF(C19&lt;0,"Greater than 10 years",SUM(DU46:ED46))</f>
        <v>Greater than 10 years</v>
      </c>
    </row>
    <row r="21" spans="1:134" ht="15.75" thickBot="1">
      <c r="B21" s="144" t="s">
        <v>214</v>
      </c>
      <c r="C21" s="145" t="str">
        <f>IF(C19&lt;0,"Greater than 10 years",SUM(DU47:ED47))</f>
        <v>Greater than 10 years</v>
      </c>
    </row>
    <row r="23" spans="1:134" hidden="1" outlineLevel="1">
      <c r="C23" t="s">
        <v>21</v>
      </c>
      <c r="E23">
        <v>1</v>
      </c>
      <c r="F23">
        <f>E23+1</f>
        <v>2</v>
      </c>
      <c r="G23">
        <f t="shared" ref="G23:AB23" si="0">F23+1</f>
        <v>3</v>
      </c>
      <c r="H23">
        <f t="shared" si="0"/>
        <v>4</v>
      </c>
      <c r="I23">
        <f t="shared" si="0"/>
        <v>5</v>
      </c>
      <c r="J23">
        <f t="shared" si="0"/>
        <v>6</v>
      </c>
      <c r="K23">
        <f t="shared" si="0"/>
        <v>7</v>
      </c>
      <c r="L23">
        <f t="shared" si="0"/>
        <v>8</v>
      </c>
      <c r="M23">
        <f t="shared" si="0"/>
        <v>9</v>
      </c>
      <c r="N23">
        <f t="shared" si="0"/>
        <v>10</v>
      </c>
      <c r="O23">
        <f t="shared" si="0"/>
        <v>11</v>
      </c>
      <c r="P23">
        <f t="shared" si="0"/>
        <v>12</v>
      </c>
      <c r="Q23">
        <f>P23+1</f>
        <v>13</v>
      </c>
      <c r="R23">
        <f t="shared" si="0"/>
        <v>14</v>
      </c>
      <c r="S23">
        <f t="shared" si="0"/>
        <v>15</v>
      </c>
      <c r="T23">
        <f t="shared" si="0"/>
        <v>16</v>
      </c>
      <c r="U23">
        <f t="shared" si="0"/>
        <v>17</v>
      </c>
      <c r="V23">
        <f t="shared" si="0"/>
        <v>18</v>
      </c>
      <c r="W23">
        <f t="shared" si="0"/>
        <v>19</v>
      </c>
      <c r="X23">
        <f t="shared" si="0"/>
        <v>20</v>
      </c>
      <c r="Y23">
        <f t="shared" si="0"/>
        <v>21</v>
      </c>
      <c r="Z23">
        <f t="shared" si="0"/>
        <v>22</v>
      </c>
      <c r="AA23">
        <f t="shared" si="0"/>
        <v>23</v>
      </c>
      <c r="AB23">
        <f t="shared" si="0"/>
        <v>24</v>
      </c>
      <c r="AC23">
        <f>AB23+1</f>
        <v>25</v>
      </c>
      <c r="AD23">
        <f t="shared" ref="AD23:AN23" si="1">AC23+1</f>
        <v>26</v>
      </c>
      <c r="AE23">
        <f t="shared" si="1"/>
        <v>27</v>
      </c>
      <c r="AF23">
        <f t="shared" si="1"/>
        <v>28</v>
      </c>
      <c r="AG23">
        <f t="shared" si="1"/>
        <v>29</v>
      </c>
      <c r="AH23">
        <f t="shared" si="1"/>
        <v>30</v>
      </c>
      <c r="AI23">
        <f t="shared" si="1"/>
        <v>31</v>
      </c>
      <c r="AJ23">
        <f t="shared" si="1"/>
        <v>32</v>
      </c>
      <c r="AK23">
        <f t="shared" si="1"/>
        <v>33</v>
      </c>
      <c r="AL23">
        <f t="shared" si="1"/>
        <v>34</v>
      </c>
      <c r="AM23">
        <f t="shared" si="1"/>
        <v>35</v>
      </c>
      <c r="AN23">
        <f t="shared" si="1"/>
        <v>36</v>
      </c>
      <c r="AO23">
        <f>AN23+1</f>
        <v>37</v>
      </c>
      <c r="AP23">
        <f t="shared" ref="AP23:AZ23" si="2">AO23+1</f>
        <v>38</v>
      </c>
      <c r="AQ23">
        <f t="shared" si="2"/>
        <v>39</v>
      </c>
      <c r="AR23">
        <f t="shared" si="2"/>
        <v>40</v>
      </c>
      <c r="AS23">
        <f t="shared" si="2"/>
        <v>41</v>
      </c>
      <c r="AT23">
        <f t="shared" si="2"/>
        <v>42</v>
      </c>
      <c r="AU23">
        <f t="shared" si="2"/>
        <v>43</v>
      </c>
      <c r="AV23">
        <f t="shared" si="2"/>
        <v>44</v>
      </c>
      <c r="AW23">
        <f t="shared" si="2"/>
        <v>45</v>
      </c>
      <c r="AX23">
        <f t="shared" si="2"/>
        <v>46</v>
      </c>
      <c r="AY23">
        <f t="shared" si="2"/>
        <v>47</v>
      </c>
      <c r="AZ23">
        <f t="shared" si="2"/>
        <v>48</v>
      </c>
      <c r="BA23">
        <f>AZ23+1</f>
        <v>49</v>
      </c>
      <c r="BB23">
        <f t="shared" ref="BB23:BL23" si="3">BA23+1</f>
        <v>50</v>
      </c>
      <c r="BC23">
        <f t="shared" si="3"/>
        <v>51</v>
      </c>
      <c r="BD23">
        <f t="shared" si="3"/>
        <v>52</v>
      </c>
      <c r="BE23">
        <f t="shared" si="3"/>
        <v>53</v>
      </c>
      <c r="BF23">
        <f t="shared" si="3"/>
        <v>54</v>
      </c>
      <c r="BG23">
        <f t="shared" si="3"/>
        <v>55</v>
      </c>
      <c r="BH23">
        <f t="shared" si="3"/>
        <v>56</v>
      </c>
      <c r="BI23">
        <f t="shared" si="3"/>
        <v>57</v>
      </c>
      <c r="BJ23">
        <f t="shared" si="3"/>
        <v>58</v>
      </c>
      <c r="BK23">
        <f t="shared" si="3"/>
        <v>59</v>
      </c>
      <c r="BL23">
        <f t="shared" si="3"/>
        <v>60</v>
      </c>
      <c r="BM23">
        <f>BL23+1</f>
        <v>61</v>
      </c>
      <c r="BN23">
        <f t="shared" ref="BN23:BX23" si="4">BM23+1</f>
        <v>62</v>
      </c>
      <c r="BO23">
        <f t="shared" si="4"/>
        <v>63</v>
      </c>
      <c r="BP23">
        <f t="shared" si="4"/>
        <v>64</v>
      </c>
      <c r="BQ23">
        <f t="shared" si="4"/>
        <v>65</v>
      </c>
      <c r="BR23">
        <f t="shared" si="4"/>
        <v>66</v>
      </c>
      <c r="BS23">
        <f t="shared" si="4"/>
        <v>67</v>
      </c>
      <c r="BT23">
        <f t="shared" si="4"/>
        <v>68</v>
      </c>
      <c r="BU23">
        <f t="shared" si="4"/>
        <v>69</v>
      </c>
      <c r="BV23">
        <f t="shared" si="4"/>
        <v>70</v>
      </c>
      <c r="BW23">
        <f t="shared" si="4"/>
        <v>71</v>
      </c>
      <c r="BX23">
        <f t="shared" si="4"/>
        <v>72</v>
      </c>
      <c r="BY23">
        <f>BX23+1</f>
        <v>73</v>
      </c>
      <c r="BZ23">
        <f t="shared" ref="BZ23:CJ23" si="5">BY23+1</f>
        <v>74</v>
      </c>
      <c r="CA23">
        <f t="shared" si="5"/>
        <v>75</v>
      </c>
      <c r="CB23">
        <f t="shared" si="5"/>
        <v>76</v>
      </c>
      <c r="CC23">
        <f t="shared" si="5"/>
        <v>77</v>
      </c>
      <c r="CD23">
        <f t="shared" si="5"/>
        <v>78</v>
      </c>
      <c r="CE23">
        <f t="shared" si="5"/>
        <v>79</v>
      </c>
      <c r="CF23">
        <f t="shared" si="5"/>
        <v>80</v>
      </c>
      <c r="CG23">
        <f t="shared" si="5"/>
        <v>81</v>
      </c>
      <c r="CH23">
        <f t="shared" si="5"/>
        <v>82</v>
      </c>
      <c r="CI23">
        <f t="shared" si="5"/>
        <v>83</v>
      </c>
      <c r="CJ23">
        <f t="shared" si="5"/>
        <v>84</v>
      </c>
      <c r="CK23">
        <f>CJ23+1</f>
        <v>85</v>
      </c>
      <c r="CL23">
        <f t="shared" ref="CL23:CV23" si="6">CK23+1</f>
        <v>86</v>
      </c>
      <c r="CM23">
        <f t="shared" si="6"/>
        <v>87</v>
      </c>
      <c r="CN23">
        <f t="shared" si="6"/>
        <v>88</v>
      </c>
      <c r="CO23">
        <f t="shared" si="6"/>
        <v>89</v>
      </c>
      <c r="CP23">
        <f t="shared" si="6"/>
        <v>90</v>
      </c>
      <c r="CQ23">
        <f t="shared" si="6"/>
        <v>91</v>
      </c>
      <c r="CR23">
        <f t="shared" si="6"/>
        <v>92</v>
      </c>
      <c r="CS23">
        <f t="shared" si="6"/>
        <v>93</v>
      </c>
      <c r="CT23">
        <f t="shared" si="6"/>
        <v>94</v>
      </c>
      <c r="CU23">
        <f t="shared" si="6"/>
        <v>95</v>
      </c>
      <c r="CV23">
        <f t="shared" si="6"/>
        <v>96</v>
      </c>
      <c r="CW23">
        <f>CV23+1</f>
        <v>97</v>
      </c>
      <c r="CX23">
        <f t="shared" ref="CX23:DH23" si="7">CW23+1</f>
        <v>98</v>
      </c>
      <c r="CY23">
        <f t="shared" si="7"/>
        <v>99</v>
      </c>
      <c r="CZ23">
        <f t="shared" si="7"/>
        <v>100</v>
      </c>
      <c r="DA23">
        <f t="shared" si="7"/>
        <v>101</v>
      </c>
      <c r="DB23">
        <f t="shared" si="7"/>
        <v>102</v>
      </c>
      <c r="DC23">
        <f t="shared" si="7"/>
        <v>103</v>
      </c>
      <c r="DD23">
        <f t="shared" si="7"/>
        <v>104</v>
      </c>
      <c r="DE23">
        <f t="shared" si="7"/>
        <v>105</v>
      </c>
      <c r="DF23">
        <f t="shared" si="7"/>
        <v>106</v>
      </c>
      <c r="DG23">
        <f t="shared" si="7"/>
        <v>107</v>
      </c>
      <c r="DH23">
        <f t="shared" si="7"/>
        <v>108</v>
      </c>
      <c r="DI23">
        <f>DH23+1</f>
        <v>109</v>
      </c>
      <c r="DJ23">
        <f t="shared" ref="DJ23:DT23" si="8">DI23+1</f>
        <v>110</v>
      </c>
      <c r="DK23">
        <f t="shared" si="8"/>
        <v>111</v>
      </c>
      <c r="DL23">
        <f t="shared" si="8"/>
        <v>112</v>
      </c>
      <c r="DM23">
        <f t="shared" si="8"/>
        <v>113</v>
      </c>
      <c r="DN23">
        <f t="shared" si="8"/>
        <v>114</v>
      </c>
      <c r="DO23">
        <f t="shared" si="8"/>
        <v>115</v>
      </c>
      <c r="DP23">
        <f t="shared" si="8"/>
        <v>116</v>
      </c>
      <c r="DQ23">
        <f t="shared" si="8"/>
        <v>117</v>
      </c>
      <c r="DR23">
        <f t="shared" si="8"/>
        <v>118</v>
      </c>
      <c r="DS23">
        <f t="shared" si="8"/>
        <v>119</v>
      </c>
      <c r="DT23">
        <f t="shared" si="8"/>
        <v>120</v>
      </c>
    </row>
    <row r="24" spans="1:134" hidden="1" outlineLevel="1">
      <c r="C24" t="s">
        <v>20</v>
      </c>
      <c r="P24">
        <v>1</v>
      </c>
      <c r="AB24">
        <f>P24+1</f>
        <v>2</v>
      </c>
      <c r="AN24">
        <f>AB24+1</f>
        <v>3</v>
      </c>
      <c r="AZ24">
        <f>AN24+1</f>
        <v>4</v>
      </c>
      <c r="BL24">
        <f>AZ24+1</f>
        <v>5</v>
      </c>
      <c r="BX24">
        <f>BL24+1</f>
        <v>6</v>
      </c>
      <c r="CJ24">
        <f>BX24+1</f>
        <v>7</v>
      </c>
      <c r="CV24">
        <f>CJ24+1</f>
        <v>8</v>
      </c>
      <c r="DH24">
        <f>CV24+1</f>
        <v>9</v>
      </c>
      <c r="DT24">
        <f>DH24+1</f>
        <v>10</v>
      </c>
    </row>
    <row r="25" spans="1:134" ht="19.5" customHeight="1" collapsed="1">
      <c r="B25" s="1" t="s">
        <v>215</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22"/>
    </row>
    <row r="26" spans="1:134" s="23" customFormat="1">
      <c r="B26" s="24"/>
      <c r="C26" s="25" t="s">
        <v>20</v>
      </c>
      <c r="D26" s="25"/>
      <c r="E26" s="25">
        <v>1</v>
      </c>
      <c r="F26" s="25">
        <v>1</v>
      </c>
      <c r="G26" s="25">
        <v>1</v>
      </c>
      <c r="H26" s="25">
        <v>1</v>
      </c>
      <c r="I26" s="25">
        <v>1</v>
      </c>
      <c r="J26" s="25">
        <v>1</v>
      </c>
      <c r="K26" s="25">
        <v>1</v>
      </c>
      <c r="L26" s="25">
        <v>1</v>
      </c>
      <c r="M26" s="25">
        <v>1</v>
      </c>
      <c r="N26" s="25">
        <v>1</v>
      </c>
      <c r="O26" s="25">
        <v>1</v>
      </c>
      <c r="P26" s="26">
        <v>1</v>
      </c>
      <c r="Q26" s="25">
        <f>E26+1</f>
        <v>2</v>
      </c>
      <c r="R26" s="25">
        <f t="shared" ref="R26:AA26" si="9">F26+1</f>
        <v>2</v>
      </c>
      <c r="S26" s="25">
        <f t="shared" si="9"/>
        <v>2</v>
      </c>
      <c r="T26" s="25">
        <f t="shared" si="9"/>
        <v>2</v>
      </c>
      <c r="U26" s="25">
        <f t="shared" si="9"/>
        <v>2</v>
      </c>
      <c r="V26" s="25">
        <f t="shared" si="9"/>
        <v>2</v>
      </c>
      <c r="W26" s="25">
        <f t="shared" si="9"/>
        <v>2</v>
      </c>
      <c r="X26" s="25">
        <f t="shared" si="9"/>
        <v>2</v>
      </c>
      <c r="Y26" s="25">
        <f t="shared" si="9"/>
        <v>2</v>
      </c>
      <c r="Z26" s="25">
        <f t="shared" si="9"/>
        <v>2</v>
      </c>
      <c r="AA26" s="25">
        <f t="shared" si="9"/>
        <v>2</v>
      </c>
      <c r="AB26" s="26">
        <f>P26+1</f>
        <v>2</v>
      </c>
      <c r="AC26" s="25">
        <f>Q26+1</f>
        <v>3</v>
      </c>
      <c r="AD26" s="25">
        <f t="shared" ref="AD26:AM26" si="10">R26+1</f>
        <v>3</v>
      </c>
      <c r="AE26" s="25">
        <f t="shared" si="10"/>
        <v>3</v>
      </c>
      <c r="AF26" s="25">
        <f t="shared" si="10"/>
        <v>3</v>
      </c>
      <c r="AG26" s="25">
        <f t="shared" si="10"/>
        <v>3</v>
      </c>
      <c r="AH26" s="25">
        <f t="shared" si="10"/>
        <v>3</v>
      </c>
      <c r="AI26" s="25">
        <f t="shared" si="10"/>
        <v>3</v>
      </c>
      <c r="AJ26" s="25">
        <f t="shared" si="10"/>
        <v>3</v>
      </c>
      <c r="AK26" s="25">
        <f t="shared" si="10"/>
        <v>3</v>
      </c>
      <c r="AL26" s="25">
        <f t="shared" si="10"/>
        <v>3</v>
      </c>
      <c r="AM26" s="25">
        <f t="shared" si="10"/>
        <v>3</v>
      </c>
      <c r="AN26" s="26">
        <f>AB26+1</f>
        <v>3</v>
      </c>
      <c r="AO26" s="25">
        <f>AC26+1</f>
        <v>4</v>
      </c>
      <c r="AP26" s="25">
        <f t="shared" ref="AP26:AY26" si="11">AD26+1</f>
        <v>4</v>
      </c>
      <c r="AQ26" s="25">
        <f t="shared" si="11"/>
        <v>4</v>
      </c>
      <c r="AR26" s="25">
        <f t="shared" si="11"/>
        <v>4</v>
      </c>
      <c r="AS26" s="25">
        <f t="shared" si="11"/>
        <v>4</v>
      </c>
      <c r="AT26" s="25">
        <f t="shared" si="11"/>
        <v>4</v>
      </c>
      <c r="AU26" s="25">
        <f t="shared" si="11"/>
        <v>4</v>
      </c>
      <c r="AV26" s="25">
        <f t="shared" si="11"/>
        <v>4</v>
      </c>
      <c r="AW26" s="25">
        <f t="shared" si="11"/>
        <v>4</v>
      </c>
      <c r="AX26" s="25">
        <f t="shared" si="11"/>
        <v>4</v>
      </c>
      <c r="AY26" s="25">
        <f t="shared" si="11"/>
        <v>4</v>
      </c>
      <c r="AZ26" s="26">
        <f>AN26+1</f>
        <v>4</v>
      </c>
      <c r="BA26" s="25">
        <f>AO26+1</f>
        <v>5</v>
      </c>
      <c r="BB26" s="25">
        <f t="shared" ref="BB26:BK26" si="12">AP26+1</f>
        <v>5</v>
      </c>
      <c r="BC26" s="25">
        <f t="shared" si="12"/>
        <v>5</v>
      </c>
      <c r="BD26" s="25">
        <f t="shared" si="12"/>
        <v>5</v>
      </c>
      <c r="BE26" s="25">
        <f t="shared" si="12"/>
        <v>5</v>
      </c>
      <c r="BF26" s="25">
        <f t="shared" si="12"/>
        <v>5</v>
      </c>
      <c r="BG26" s="25">
        <f t="shared" si="12"/>
        <v>5</v>
      </c>
      <c r="BH26" s="25">
        <f t="shared" si="12"/>
        <v>5</v>
      </c>
      <c r="BI26" s="25">
        <f t="shared" si="12"/>
        <v>5</v>
      </c>
      <c r="BJ26" s="25">
        <f t="shared" si="12"/>
        <v>5</v>
      </c>
      <c r="BK26" s="25">
        <f t="shared" si="12"/>
        <v>5</v>
      </c>
      <c r="BL26" s="26">
        <f>AZ26+1</f>
        <v>5</v>
      </c>
      <c r="BM26" s="25">
        <f>BA26+1</f>
        <v>6</v>
      </c>
      <c r="BN26" s="25">
        <f t="shared" ref="BN26:BW26" si="13">BB26+1</f>
        <v>6</v>
      </c>
      <c r="BO26" s="25">
        <f t="shared" si="13"/>
        <v>6</v>
      </c>
      <c r="BP26" s="25">
        <f t="shared" si="13"/>
        <v>6</v>
      </c>
      <c r="BQ26" s="25">
        <f t="shared" si="13"/>
        <v>6</v>
      </c>
      <c r="BR26" s="25">
        <f t="shared" si="13"/>
        <v>6</v>
      </c>
      <c r="BS26" s="25">
        <f t="shared" si="13"/>
        <v>6</v>
      </c>
      <c r="BT26" s="25">
        <f t="shared" si="13"/>
        <v>6</v>
      </c>
      <c r="BU26" s="25">
        <f t="shared" si="13"/>
        <v>6</v>
      </c>
      <c r="BV26" s="25">
        <f t="shared" si="13"/>
        <v>6</v>
      </c>
      <c r="BW26" s="25">
        <f t="shared" si="13"/>
        <v>6</v>
      </c>
      <c r="BX26" s="26">
        <f>BL26+1</f>
        <v>6</v>
      </c>
      <c r="BY26" s="25">
        <f>BM26+1</f>
        <v>7</v>
      </c>
      <c r="BZ26" s="25">
        <f t="shared" ref="BZ26:CI26" si="14">BN26+1</f>
        <v>7</v>
      </c>
      <c r="CA26" s="25">
        <f t="shared" si="14"/>
        <v>7</v>
      </c>
      <c r="CB26" s="25">
        <f t="shared" si="14"/>
        <v>7</v>
      </c>
      <c r="CC26" s="25">
        <f t="shared" si="14"/>
        <v>7</v>
      </c>
      <c r="CD26" s="25">
        <f t="shared" si="14"/>
        <v>7</v>
      </c>
      <c r="CE26" s="25">
        <f t="shared" si="14"/>
        <v>7</v>
      </c>
      <c r="CF26" s="25">
        <f t="shared" si="14"/>
        <v>7</v>
      </c>
      <c r="CG26" s="25">
        <f t="shared" si="14"/>
        <v>7</v>
      </c>
      <c r="CH26" s="25">
        <f t="shared" si="14"/>
        <v>7</v>
      </c>
      <c r="CI26" s="25">
        <f t="shared" si="14"/>
        <v>7</v>
      </c>
      <c r="CJ26" s="26">
        <f>BX26+1</f>
        <v>7</v>
      </c>
      <c r="CK26" s="25">
        <f>BY26+1</f>
        <v>8</v>
      </c>
      <c r="CL26" s="25">
        <f t="shared" ref="CL26:CU26" si="15">BZ26+1</f>
        <v>8</v>
      </c>
      <c r="CM26" s="25">
        <f t="shared" si="15"/>
        <v>8</v>
      </c>
      <c r="CN26" s="25">
        <f t="shared" si="15"/>
        <v>8</v>
      </c>
      <c r="CO26" s="25">
        <f t="shared" si="15"/>
        <v>8</v>
      </c>
      <c r="CP26" s="25">
        <f t="shared" si="15"/>
        <v>8</v>
      </c>
      <c r="CQ26" s="25">
        <f t="shared" si="15"/>
        <v>8</v>
      </c>
      <c r="CR26" s="25">
        <f t="shared" si="15"/>
        <v>8</v>
      </c>
      <c r="CS26" s="25">
        <f t="shared" si="15"/>
        <v>8</v>
      </c>
      <c r="CT26" s="25">
        <f t="shared" si="15"/>
        <v>8</v>
      </c>
      <c r="CU26" s="25">
        <f t="shared" si="15"/>
        <v>8</v>
      </c>
      <c r="CV26" s="26">
        <f>CJ26+1</f>
        <v>8</v>
      </c>
      <c r="CW26" s="25">
        <f>CK26+1</f>
        <v>9</v>
      </c>
      <c r="CX26" s="25">
        <f t="shared" ref="CX26:DG26" si="16">CL26+1</f>
        <v>9</v>
      </c>
      <c r="CY26" s="25">
        <f t="shared" si="16"/>
        <v>9</v>
      </c>
      <c r="CZ26" s="25">
        <f t="shared" si="16"/>
        <v>9</v>
      </c>
      <c r="DA26" s="25">
        <f t="shared" si="16"/>
        <v>9</v>
      </c>
      <c r="DB26" s="25">
        <f t="shared" si="16"/>
        <v>9</v>
      </c>
      <c r="DC26" s="25">
        <f t="shared" si="16"/>
        <v>9</v>
      </c>
      <c r="DD26" s="25">
        <f t="shared" si="16"/>
        <v>9</v>
      </c>
      <c r="DE26" s="25">
        <f t="shared" si="16"/>
        <v>9</v>
      </c>
      <c r="DF26" s="25">
        <f t="shared" si="16"/>
        <v>9</v>
      </c>
      <c r="DG26" s="25">
        <f t="shared" si="16"/>
        <v>9</v>
      </c>
      <c r="DH26" s="26">
        <f>CV26+1</f>
        <v>9</v>
      </c>
      <c r="DI26" s="25">
        <f>CW26+1</f>
        <v>10</v>
      </c>
      <c r="DJ26" s="25">
        <f t="shared" ref="DJ26:DS26" si="17">CX26+1</f>
        <v>10</v>
      </c>
      <c r="DK26" s="25">
        <f t="shared" si="17"/>
        <v>10</v>
      </c>
      <c r="DL26" s="25">
        <f t="shared" si="17"/>
        <v>10</v>
      </c>
      <c r="DM26" s="25">
        <f t="shared" si="17"/>
        <v>10</v>
      </c>
      <c r="DN26" s="25">
        <f t="shared" si="17"/>
        <v>10</v>
      </c>
      <c r="DO26" s="25">
        <f t="shared" si="17"/>
        <v>10</v>
      </c>
      <c r="DP26" s="25">
        <f t="shared" si="17"/>
        <v>10</v>
      </c>
      <c r="DQ26" s="25">
        <f t="shared" si="17"/>
        <v>10</v>
      </c>
      <c r="DR26" s="25">
        <f t="shared" si="17"/>
        <v>10</v>
      </c>
      <c r="DS26" s="25">
        <f t="shared" si="17"/>
        <v>10</v>
      </c>
      <c r="DT26" s="25">
        <f>DH26+1</f>
        <v>10</v>
      </c>
      <c r="DU26" s="27">
        <v>1</v>
      </c>
      <c r="DV26" s="28">
        <f>DU26+1</f>
        <v>2</v>
      </c>
      <c r="DW26" s="28">
        <f t="shared" ref="DW26:ED26" si="18">DV26+1</f>
        <v>3</v>
      </c>
      <c r="DX26" s="28">
        <f t="shared" si="18"/>
        <v>4</v>
      </c>
      <c r="DY26" s="28">
        <f t="shared" si="18"/>
        <v>5</v>
      </c>
      <c r="DZ26" s="28">
        <f t="shared" si="18"/>
        <v>6</v>
      </c>
      <c r="EA26" s="28">
        <f t="shared" si="18"/>
        <v>7</v>
      </c>
      <c r="EB26" s="28">
        <f t="shared" si="18"/>
        <v>8</v>
      </c>
      <c r="EC26" s="28">
        <f t="shared" si="18"/>
        <v>9</v>
      </c>
      <c r="ED26" s="29">
        <f t="shared" si="18"/>
        <v>10</v>
      </c>
    </row>
    <row r="27" spans="1:134" s="23" customFormat="1">
      <c r="A27"/>
      <c r="B27" s="31"/>
      <c r="C27" s="32" t="s">
        <v>21</v>
      </c>
      <c r="D27" s="32"/>
      <c r="E27" s="33">
        <v>45444</v>
      </c>
      <c r="F27" s="33">
        <f>EOMONTH(E27,1)</f>
        <v>45504</v>
      </c>
      <c r="G27" s="33">
        <f t="shared" ref="G27:BR27" si="19">EOMONTH(F27,1)</f>
        <v>45535</v>
      </c>
      <c r="H27" s="33">
        <f t="shared" si="19"/>
        <v>45565</v>
      </c>
      <c r="I27" s="33">
        <f t="shared" si="19"/>
        <v>45596</v>
      </c>
      <c r="J27" s="33">
        <f t="shared" si="19"/>
        <v>45626</v>
      </c>
      <c r="K27" s="33">
        <f t="shared" si="19"/>
        <v>45657</v>
      </c>
      <c r="L27" s="33">
        <f t="shared" si="19"/>
        <v>45688</v>
      </c>
      <c r="M27" s="33">
        <f t="shared" si="19"/>
        <v>45716</v>
      </c>
      <c r="N27" s="33">
        <f t="shared" si="19"/>
        <v>45747</v>
      </c>
      <c r="O27" s="33">
        <f t="shared" si="19"/>
        <v>45777</v>
      </c>
      <c r="P27" s="34">
        <f t="shared" si="19"/>
        <v>45808</v>
      </c>
      <c r="Q27" s="33">
        <f t="shared" si="19"/>
        <v>45838</v>
      </c>
      <c r="R27" s="33">
        <f t="shared" si="19"/>
        <v>45869</v>
      </c>
      <c r="S27" s="33">
        <f t="shared" si="19"/>
        <v>45900</v>
      </c>
      <c r="T27" s="33">
        <f t="shared" si="19"/>
        <v>45930</v>
      </c>
      <c r="U27" s="33">
        <f t="shared" si="19"/>
        <v>45961</v>
      </c>
      <c r="V27" s="33">
        <f t="shared" si="19"/>
        <v>45991</v>
      </c>
      <c r="W27" s="33">
        <f t="shared" si="19"/>
        <v>46022</v>
      </c>
      <c r="X27" s="33">
        <f t="shared" si="19"/>
        <v>46053</v>
      </c>
      <c r="Y27" s="33">
        <f t="shared" si="19"/>
        <v>46081</v>
      </c>
      <c r="Z27" s="33">
        <f t="shared" si="19"/>
        <v>46112</v>
      </c>
      <c r="AA27" s="33">
        <f t="shared" si="19"/>
        <v>46142</v>
      </c>
      <c r="AB27" s="34">
        <f t="shared" si="19"/>
        <v>46173</v>
      </c>
      <c r="AC27" s="33">
        <f t="shared" si="19"/>
        <v>46203</v>
      </c>
      <c r="AD27" s="33">
        <f t="shared" si="19"/>
        <v>46234</v>
      </c>
      <c r="AE27" s="33">
        <f t="shared" si="19"/>
        <v>46265</v>
      </c>
      <c r="AF27" s="33">
        <f t="shared" si="19"/>
        <v>46295</v>
      </c>
      <c r="AG27" s="33">
        <f t="shared" si="19"/>
        <v>46326</v>
      </c>
      <c r="AH27" s="33">
        <f t="shared" si="19"/>
        <v>46356</v>
      </c>
      <c r="AI27" s="33">
        <f t="shared" si="19"/>
        <v>46387</v>
      </c>
      <c r="AJ27" s="33">
        <f t="shared" si="19"/>
        <v>46418</v>
      </c>
      <c r="AK27" s="33">
        <f t="shared" si="19"/>
        <v>46446</v>
      </c>
      <c r="AL27" s="33">
        <f t="shared" si="19"/>
        <v>46477</v>
      </c>
      <c r="AM27" s="33">
        <f t="shared" si="19"/>
        <v>46507</v>
      </c>
      <c r="AN27" s="34">
        <f t="shared" si="19"/>
        <v>46538</v>
      </c>
      <c r="AO27" s="33">
        <f t="shared" si="19"/>
        <v>46568</v>
      </c>
      <c r="AP27" s="33">
        <f t="shared" si="19"/>
        <v>46599</v>
      </c>
      <c r="AQ27" s="33">
        <f t="shared" si="19"/>
        <v>46630</v>
      </c>
      <c r="AR27" s="33">
        <f t="shared" si="19"/>
        <v>46660</v>
      </c>
      <c r="AS27" s="33">
        <f t="shared" si="19"/>
        <v>46691</v>
      </c>
      <c r="AT27" s="33">
        <f t="shared" si="19"/>
        <v>46721</v>
      </c>
      <c r="AU27" s="33">
        <f t="shared" si="19"/>
        <v>46752</v>
      </c>
      <c r="AV27" s="33">
        <f t="shared" si="19"/>
        <v>46783</v>
      </c>
      <c r="AW27" s="33">
        <f t="shared" si="19"/>
        <v>46812</v>
      </c>
      <c r="AX27" s="33">
        <f t="shared" si="19"/>
        <v>46843</v>
      </c>
      <c r="AY27" s="33">
        <f t="shared" si="19"/>
        <v>46873</v>
      </c>
      <c r="AZ27" s="34">
        <f t="shared" si="19"/>
        <v>46904</v>
      </c>
      <c r="BA27" s="33">
        <f t="shared" si="19"/>
        <v>46934</v>
      </c>
      <c r="BB27" s="33">
        <f t="shared" si="19"/>
        <v>46965</v>
      </c>
      <c r="BC27" s="33">
        <f t="shared" si="19"/>
        <v>46996</v>
      </c>
      <c r="BD27" s="33">
        <f t="shared" si="19"/>
        <v>47026</v>
      </c>
      <c r="BE27" s="33">
        <f t="shared" si="19"/>
        <v>47057</v>
      </c>
      <c r="BF27" s="33">
        <f t="shared" si="19"/>
        <v>47087</v>
      </c>
      <c r="BG27" s="33">
        <f t="shared" si="19"/>
        <v>47118</v>
      </c>
      <c r="BH27" s="33">
        <f t="shared" si="19"/>
        <v>47149</v>
      </c>
      <c r="BI27" s="33">
        <f t="shared" si="19"/>
        <v>47177</v>
      </c>
      <c r="BJ27" s="33">
        <f t="shared" si="19"/>
        <v>47208</v>
      </c>
      <c r="BK27" s="33">
        <f t="shared" si="19"/>
        <v>47238</v>
      </c>
      <c r="BL27" s="34">
        <f t="shared" si="19"/>
        <v>47269</v>
      </c>
      <c r="BM27" s="33">
        <f t="shared" si="19"/>
        <v>47299</v>
      </c>
      <c r="BN27" s="33">
        <f t="shared" si="19"/>
        <v>47330</v>
      </c>
      <c r="BO27" s="33">
        <f t="shared" si="19"/>
        <v>47361</v>
      </c>
      <c r="BP27" s="33">
        <f t="shared" si="19"/>
        <v>47391</v>
      </c>
      <c r="BQ27" s="33">
        <f t="shared" si="19"/>
        <v>47422</v>
      </c>
      <c r="BR27" s="33">
        <f t="shared" si="19"/>
        <v>47452</v>
      </c>
      <c r="BS27" s="33">
        <f t="shared" ref="BS27:DT27" si="20">EOMONTH(BR27,1)</f>
        <v>47483</v>
      </c>
      <c r="BT27" s="33">
        <f t="shared" si="20"/>
        <v>47514</v>
      </c>
      <c r="BU27" s="33">
        <f t="shared" si="20"/>
        <v>47542</v>
      </c>
      <c r="BV27" s="33">
        <f t="shared" si="20"/>
        <v>47573</v>
      </c>
      <c r="BW27" s="33">
        <f t="shared" si="20"/>
        <v>47603</v>
      </c>
      <c r="BX27" s="34">
        <f t="shared" si="20"/>
        <v>47634</v>
      </c>
      <c r="BY27" s="33">
        <f t="shared" si="20"/>
        <v>47664</v>
      </c>
      <c r="BZ27" s="33">
        <f t="shared" si="20"/>
        <v>47695</v>
      </c>
      <c r="CA27" s="33">
        <f t="shared" si="20"/>
        <v>47726</v>
      </c>
      <c r="CB27" s="33">
        <f t="shared" si="20"/>
        <v>47756</v>
      </c>
      <c r="CC27" s="33">
        <f t="shared" si="20"/>
        <v>47787</v>
      </c>
      <c r="CD27" s="33">
        <f t="shared" si="20"/>
        <v>47817</v>
      </c>
      <c r="CE27" s="33">
        <f t="shared" si="20"/>
        <v>47848</v>
      </c>
      <c r="CF27" s="33">
        <f t="shared" si="20"/>
        <v>47879</v>
      </c>
      <c r="CG27" s="33">
        <f t="shared" si="20"/>
        <v>47907</v>
      </c>
      <c r="CH27" s="33">
        <f t="shared" si="20"/>
        <v>47938</v>
      </c>
      <c r="CI27" s="33">
        <f t="shared" si="20"/>
        <v>47968</v>
      </c>
      <c r="CJ27" s="34">
        <f t="shared" si="20"/>
        <v>47999</v>
      </c>
      <c r="CK27" s="33">
        <f t="shared" si="20"/>
        <v>48029</v>
      </c>
      <c r="CL27" s="33">
        <f t="shared" si="20"/>
        <v>48060</v>
      </c>
      <c r="CM27" s="33">
        <f t="shared" si="20"/>
        <v>48091</v>
      </c>
      <c r="CN27" s="33">
        <f t="shared" si="20"/>
        <v>48121</v>
      </c>
      <c r="CO27" s="33">
        <f t="shared" si="20"/>
        <v>48152</v>
      </c>
      <c r="CP27" s="33">
        <f t="shared" si="20"/>
        <v>48182</v>
      </c>
      <c r="CQ27" s="33">
        <f t="shared" si="20"/>
        <v>48213</v>
      </c>
      <c r="CR27" s="33">
        <f t="shared" si="20"/>
        <v>48244</v>
      </c>
      <c r="CS27" s="33">
        <f t="shared" si="20"/>
        <v>48273</v>
      </c>
      <c r="CT27" s="33">
        <f t="shared" si="20"/>
        <v>48304</v>
      </c>
      <c r="CU27" s="33">
        <f t="shared" si="20"/>
        <v>48334</v>
      </c>
      <c r="CV27" s="34">
        <f t="shared" si="20"/>
        <v>48365</v>
      </c>
      <c r="CW27" s="33">
        <f t="shared" si="20"/>
        <v>48395</v>
      </c>
      <c r="CX27" s="33">
        <f t="shared" si="20"/>
        <v>48426</v>
      </c>
      <c r="CY27" s="33">
        <f t="shared" si="20"/>
        <v>48457</v>
      </c>
      <c r="CZ27" s="33">
        <f t="shared" si="20"/>
        <v>48487</v>
      </c>
      <c r="DA27" s="33">
        <f t="shared" si="20"/>
        <v>48518</v>
      </c>
      <c r="DB27" s="33">
        <f t="shared" si="20"/>
        <v>48548</v>
      </c>
      <c r="DC27" s="33">
        <f t="shared" si="20"/>
        <v>48579</v>
      </c>
      <c r="DD27" s="33">
        <f t="shared" si="20"/>
        <v>48610</v>
      </c>
      <c r="DE27" s="33">
        <f t="shared" si="20"/>
        <v>48638</v>
      </c>
      <c r="DF27" s="33">
        <f t="shared" si="20"/>
        <v>48669</v>
      </c>
      <c r="DG27" s="33">
        <f t="shared" si="20"/>
        <v>48699</v>
      </c>
      <c r="DH27" s="34">
        <f t="shared" si="20"/>
        <v>48730</v>
      </c>
      <c r="DI27" s="33">
        <f t="shared" si="20"/>
        <v>48760</v>
      </c>
      <c r="DJ27" s="33">
        <f t="shared" si="20"/>
        <v>48791</v>
      </c>
      <c r="DK27" s="33">
        <f t="shared" si="20"/>
        <v>48822</v>
      </c>
      <c r="DL27" s="33">
        <f t="shared" si="20"/>
        <v>48852</v>
      </c>
      <c r="DM27" s="33">
        <f t="shared" si="20"/>
        <v>48883</v>
      </c>
      <c r="DN27" s="33">
        <f t="shared" si="20"/>
        <v>48913</v>
      </c>
      <c r="DO27" s="33">
        <f t="shared" si="20"/>
        <v>48944</v>
      </c>
      <c r="DP27" s="33">
        <f t="shared" si="20"/>
        <v>48975</v>
      </c>
      <c r="DQ27" s="33">
        <f t="shared" si="20"/>
        <v>49003</v>
      </c>
      <c r="DR27" s="33">
        <f t="shared" si="20"/>
        <v>49034</v>
      </c>
      <c r="DS27" s="33">
        <f t="shared" si="20"/>
        <v>49064</v>
      </c>
      <c r="DT27" s="146">
        <f t="shared" si="20"/>
        <v>49095</v>
      </c>
      <c r="DU27" s="147"/>
      <c r="DV27" s="147"/>
      <c r="DW27" s="147"/>
      <c r="DX27" s="147"/>
      <c r="DY27" s="147"/>
      <c r="DZ27" s="147"/>
      <c r="EA27" s="147"/>
      <c r="EB27" s="147"/>
      <c r="EC27" s="147"/>
      <c r="ED27" s="38"/>
    </row>
    <row r="28" spans="1:134" s="23" customFormat="1">
      <c r="A28"/>
      <c r="B28" s="148" t="str">
        <f>Capex_W!B35</f>
        <v>Cumulative % complete</v>
      </c>
      <c r="C28" s="120"/>
      <c r="D28" s="120"/>
      <c r="E28" s="149">
        <f>Capex_W!E35</f>
        <v>0</v>
      </c>
      <c r="F28" s="150">
        <f>Capex_W!F35</f>
        <v>0</v>
      </c>
      <c r="G28" s="150">
        <f>Capex_W!G35</f>
        <v>0</v>
      </c>
      <c r="H28" s="150">
        <f>Capex_W!H35</f>
        <v>3.4125000000000003E-2</v>
      </c>
      <c r="I28" s="150">
        <f>Capex_W!I35</f>
        <v>7.3125000000000009E-2</v>
      </c>
      <c r="J28" s="150">
        <f>Capex_W!J35</f>
        <v>0.10725000000000001</v>
      </c>
      <c r="K28" s="150">
        <f>Capex_W!K35</f>
        <v>0.14137500000000003</v>
      </c>
      <c r="L28" s="150">
        <f>Capex_W!L35</f>
        <v>0.18037500000000004</v>
      </c>
      <c r="M28" s="150">
        <f>Capex_W!M35</f>
        <v>0.21450000000000002</v>
      </c>
      <c r="N28" s="150">
        <f>Capex_W!N35</f>
        <v>0.25025000000000003</v>
      </c>
      <c r="O28" s="150">
        <f>Capex_W!O35</f>
        <v>0.28600000000000003</v>
      </c>
      <c r="P28" s="151">
        <f>Capex_W!P35</f>
        <v>0.32337500000000002</v>
      </c>
      <c r="Q28" s="150">
        <f>Capex_W!Q35</f>
        <v>0.37337500000000001</v>
      </c>
      <c r="R28" s="150">
        <f>Capex_W!R35</f>
        <v>0.43337500000000001</v>
      </c>
      <c r="S28" s="150">
        <f>Capex_W!S35</f>
        <v>0.485875</v>
      </c>
      <c r="T28" s="150">
        <f>Capex_W!T35</f>
        <v>0.54087499999999999</v>
      </c>
      <c r="U28" s="150">
        <f>Capex_W!U35</f>
        <v>0.60087500000000005</v>
      </c>
      <c r="V28" s="150">
        <f>Capex_W!V35</f>
        <v>0.65087500000000009</v>
      </c>
      <c r="W28" s="150">
        <f>Capex_W!W35</f>
        <v>0.70587500000000014</v>
      </c>
      <c r="X28" s="150">
        <f>Capex_W!X35</f>
        <v>0.76337500000000014</v>
      </c>
      <c r="Y28" s="150">
        <f>Capex_W!Y35</f>
        <v>0.81337500000000018</v>
      </c>
      <c r="Z28" s="150">
        <f>Capex_W!Z35</f>
        <v>0.86837500000000023</v>
      </c>
      <c r="AA28" s="150">
        <f>Capex_W!AA35</f>
        <v>0.92337500000000028</v>
      </c>
      <c r="AB28" s="151">
        <f>Capex_W!AB35</f>
        <v>0.97837500000000033</v>
      </c>
      <c r="AC28" s="150">
        <f>Capex_W!AC35</f>
        <v>1</v>
      </c>
      <c r="AD28" s="150">
        <f>Capex_W!AD35</f>
        <v>1</v>
      </c>
      <c r="AE28" s="150">
        <f>Capex_W!AE35</f>
        <v>1</v>
      </c>
      <c r="AF28" s="150">
        <f>Capex_W!AF35</f>
        <v>1</v>
      </c>
      <c r="AG28" s="150">
        <f>Capex_W!AG35</f>
        <v>1</v>
      </c>
      <c r="AH28" s="150">
        <f>Capex_W!AH35</f>
        <v>1</v>
      </c>
      <c r="AI28" s="150">
        <f>Capex_W!AI35</f>
        <v>1</v>
      </c>
      <c r="AJ28" s="150">
        <f>Capex_W!AJ35</f>
        <v>1</v>
      </c>
      <c r="AK28" s="150">
        <f>Capex_W!AK35</f>
        <v>1</v>
      </c>
      <c r="AL28" s="150">
        <f>Capex_W!AL35</f>
        <v>1</v>
      </c>
      <c r="AM28" s="150">
        <f>Capex_W!AM35</f>
        <v>1</v>
      </c>
      <c r="AN28" s="151">
        <f>Capex_W!AN35</f>
        <v>1</v>
      </c>
      <c r="AO28" s="150">
        <f>Capex_W!AO35</f>
        <v>1</v>
      </c>
      <c r="AP28" s="150">
        <f>Capex_W!AP35</f>
        <v>1</v>
      </c>
      <c r="AQ28" s="150">
        <f>Capex_W!AQ35</f>
        <v>1</v>
      </c>
      <c r="AR28" s="150">
        <f>Capex_W!AR35</f>
        <v>1</v>
      </c>
      <c r="AS28" s="150">
        <f>Capex_W!AS35</f>
        <v>1</v>
      </c>
      <c r="AT28" s="150">
        <f>Capex_W!AT35</f>
        <v>1</v>
      </c>
      <c r="AU28" s="150">
        <f>Capex_W!AU35</f>
        <v>1</v>
      </c>
      <c r="AV28" s="150">
        <f>Capex_W!AV35</f>
        <v>1</v>
      </c>
      <c r="AW28" s="150">
        <f>Capex_W!AW35</f>
        <v>1</v>
      </c>
      <c r="AX28" s="150">
        <f>Capex_W!AX35</f>
        <v>1</v>
      </c>
      <c r="AY28" s="150">
        <f>Capex_W!AY35</f>
        <v>1</v>
      </c>
      <c r="AZ28" s="151">
        <f>Capex_W!AZ35</f>
        <v>1</v>
      </c>
      <c r="BA28" s="150">
        <f>Capex_W!BA35</f>
        <v>1</v>
      </c>
      <c r="BB28" s="150">
        <f>Capex_W!BB35</f>
        <v>1</v>
      </c>
      <c r="BC28" s="150">
        <f>Capex_W!BC35</f>
        <v>1</v>
      </c>
      <c r="BD28" s="150">
        <f>Capex_W!BD35</f>
        <v>1</v>
      </c>
      <c r="BE28" s="150">
        <f>Capex_W!BE35</f>
        <v>1</v>
      </c>
      <c r="BF28" s="150">
        <f>Capex_W!BF35</f>
        <v>1</v>
      </c>
      <c r="BG28" s="150">
        <f>Capex_W!BG35</f>
        <v>1</v>
      </c>
      <c r="BH28" s="150">
        <f>Capex_W!BH35</f>
        <v>1</v>
      </c>
      <c r="BI28" s="150">
        <f>Capex_W!BI35</f>
        <v>1</v>
      </c>
      <c r="BJ28" s="150">
        <f>Capex_W!BJ35</f>
        <v>1</v>
      </c>
      <c r="BK28" s="150">
        <f>Capex_W!BK35</f>
        <v>1</v>
      </c>
      <c r="BL28" s="151">
        <f>Capex_W!BL35</f>
        <v>1</v>
      </c>
      <c r="BM28" s="150">
        <f>Capex_W!BM35</f>
        <v>1</v>
      </c>
      <c r="BN28" s="150">
        <f>Capex_W!BN35</f>
        <v>1</v>
      </c>
      <c r="BO28" s="150">
        <f>Capex_W!BO35</f>
        <v>1</v>
      </c>
      <c r="BP28" s="150">
        <f>Capex_W!BP35</f>
        <v>1</v>
      </c>
      <c r="BQ28" s="150">
        <f>Capex_W!BQ35</f>
        <v>1</v>
      </c>
      <c r="BR28" s="150">
        <f>Capex_W!BR35</f>
        <v>1</v>
      </c>
      <c r="BS28" s="150">
        <f>Capex_W!BS35</f>
        <v>1</v>
      </c>
      <c r="BT28" s="150">
        <f>Capex_W!BT35</f>
        <v>1</v>
      </c>
      <c r="BU28" s="150">
        <f>Capex_W!BU35</f>
        <v>1</v>
      </c>
      <c r="BV28" s="150">
        <f>Capex_W!BV35</f>
        <v>1</v>
      </c>
      <c r="BW28" s="150">
        <f>Capex_W!BW35</f>
        <v>1</v>
      </c>
      <c r="BX28" s="151">
        <f>Capex_W!BX35</f>
        <v>1</v>
      </c>
      <c r="BY28" s="150">
        <f>Capex_W!BY35</f>
        <v>1</v>
      </c>
      <c r="BZ28" s="150">
        <f>Capex_W!BZ35</f>
        <v>1</v>
      </c>
      <c r="CA28" s="150">
        <f>Capex_W!CA35</f>
        <v>1</v>
      </c>
      <c r="CB28" s="150">
        <f>Capex_W!CB35</f>
        <v>1</v>
      </c>
      <c r="CC28" s="150">
        <f>Capex_W!CC35</f>
        <v>1</v>
      </c>
      <c r="CD28" s="150">
        <f>Capex_W!CD35</f>
        <v>1</v>
      </c>
      <c r="CE28" s="150">
        <f>Capex_W!CE35</f>
        <v>1</v>
      </c>
      <c r="CF28" s="150">
        <f>Capex_W!CF35</f>
        <v>1</v>
      </c>
      <c r="CG28" s="150">
        <f>Capex_W!CG35</f>
        <v>1</v>
      </c>
      <c r="CH28" s="150">
        <f>Capex_W!CH35</f>
        <v>1</v>
      </c>
      <c r="CI28" s="150">
        <f>Capex_W!CI35</f>
        <v>1</v>
      </c>
      <c r="CJ28" s="151">
        <f>Capex_W!CJ35</f>
        <v>1</v>
      </c>
      <c r="CK28" s="150">
        <f>Capex_W!CK35</f>
        <v>1</v>
      </c>
      <c r="CL28" s="150">
        <f>Capex_W!CL35</f>
        <v>1</v>
      </c>
      <c r="CM28" s="150">
        <f>Capex_W!CM35</f>
        <v>1</v>
      </c>
      <c r="CN28" s="150">
        <f>Capex_W!CN35</f>
        <v>1</v>
      </c>
      <c r="CO28" s="150">
        <f>Capex_W!CO35</f>
        <v>1</v>
      </c>
      <c r="CP28" s="150">
        <f>Capex_W!CP35</f>
        <v>1</v>
      </c>
      <c r="CQ28" s="150">
        <f>Capex_W!CQ35</f>
        <v>1</v>
      </c>
      <c r="CR28" s="150">
        <f>Capex_W!CR35</f>
        <v>1</v>
      </c>
      <c r="CS28" s="150">
        <f>Capex_W!CS35</f>
        <v>1</v>
      </c>
      <c r="CT28" s="150">
        <f>Capex_W!CT35</f>
        <v>1</v>
      </c>
      <c r="CU28" s="150">
        <f>Capex_W!CU35</f>
        <v>1</v>
      </c>
      <c r="CV28" s="151">
        <f>Capex_W!CV35</f>
        <v>1</v>
      </c>
      <c r="CW28" s="150">
        <f>Capex_W!CW35</f>
        <v>1</v>
      </c>
      <c r="CX28" s="150">
        <f>Capex_W!CX35</f>
        <v>1</v>
      </c>
      <c r="CY28" s="150">
        <f>Capex_W!CY35</f>
        <v>1</v>
      </c>
      <c r="CZ28" s="150">
        <f>Capex_W!CZ35</f>
        <v>1</v>
      </c>
      <c r="DA28" s="150">
        <f>Capex_W!DA35</f>
        <v>1</v>
      </c>
      <c r="DB28" s="150">
        <f>Capex_W!DB35</f>
        <v>1</v>
      </c>
      <c r="DC28" s="150">
        <f>Capex_W!DC35</f>
        <v>1</v>
      </c>
      <c r="DD28" s="150">
        <f>Capex_W!DD35</f>
        <v>1</v>
      </c>
      <c r="DE28" s="150">
        <f>Capex_W!DE35</f>
        <v>1</v>
      </c>
      <c r="DF28" s="150">
        <f>Capex_W!DF35</f>
        <v>1</v>
      </c>
      <c r="DG28" s="150">
        <f>Capex_W!DG35</f>
        <v>1</v>
      </c>
      <c r="DH28" s="151">
        <f>Capex_W!DH35</f>
        <v>1</v>
      </c>
      <c r="DI28" s="150">
        <f>Capex_W!DI35</f>
        <v>1</v>
      </c>
      <c r="DJ28" s="150">
        <f>Capex_W!DJ35</f>
        <v>1</v>
      </c>
      <c r="DK28" s="150">
        <f>Capex_W!DK35</f>
        <v>1</v>
      </c>
      <c r="DL28" s="150">
        <f>Capex_W!DL35</f>
        <v>1</v>
      </c>
      <c r="DM28" s="150">
        <f>Capex_W!DM35</f>
        <v>1</v>
      </c>
      <c r="DN28" s="150">
        <f>Capex_W!DN35</f>
        <v>1</v>
      </c>
      <c r="DO28" s="150">
        <f>Capex_W!DO35</f>
        <v>1</v>
      </c>
      <c r="DP28" s="150">
        <f>Capex_W!DP35</f>
        <v>1</v>
      </c>
      <c r="DQ28" s="150">
        <f>Capex_W!DQ35</f>
        <v>1</v>
      </c>
      <c r="DR28" s="150">
        <f>Capex_W!DR35</f>
        <v>1</v>
      </c>
      <c r="DS28" s="150">
        <f>Capex_W!DS35</f>
        <v>1</v>
      </c>
      <c r="DT28" s="152">
        <f>Capex_W!DT35</f>
        <v>1</v>
      </c>
      <c r="DU28" s="153"/>
      <c r="DV28" s="153"/>
      <c r="DW28" s="153"/>
      <c r="DX28" s="153"/>
      <c r="DY28" s="153"/>
      <c r="DZ28" s="153"/>
      <c r="EA28" s="153"/>
      <c r="EB28" s="153"/>
      <c r="EC28" s="153"/>
      <c r="ED28" s="154"/>
    </row>
    <row r="29" spans="1:134">
      <c r="B29" s="155" t="s">
        <v>209</v>
      </c>
      <c r="P29" s="156"/>
      <c r="AB29" s="156"/>
      <c r="AN29" s="156"/>
      <c r="AZ29" s="156"/>
      <c r="BL29" s="156"/>
      <c r="BX29" s="156"/>
      <c r="CJ29" s="156"/>
      <c r="CV29" s="156"/>
      <c r="DH29" s="156"/>
      <c r="DT29" s="157"/>
      <c r="DU29" s="158"/>
      <c r="DV29" s="158"/>
      <c r="DW29" s="158"/>
      <c r="DX29" s="158"/>
      <c r="DY29" s="158"/>
      <c r="DZ29" s="158"/>
      <c r="EA29" s="158"/>
      <c r="EB29" s="158"/>
      <c r="EC29" s="158"/>
      <c r="ED29" s="51"/>
    </row>
    <row r="30" spans="1:134">
      <c r="B30" s="159" t="s">
        <v>216</v>
      </c>
      <c r="E30" s="160">
        <f>PF_IS_W!E68</f>
        <v>0</v>
      </c>
      <c r="F30" s="160">
        <f>PF_IS_W!F68</f>
        <v>0</v>
      </c>
      <c r="G30" s="160">
        <f>PF_IS_W!G68</f>
        <v>0</v>
      </c>
      <c r="H30" s="160">
        <f>PF_IS_W!H68</f>
        <v>-276.14365689426876</v>
      </c>
      <c r="I30" s="160">
        <f>PF_IS_W!I68</f>
        <v>-1548.5540204768467</v>
      </c>
      <c r="J30" s="160">
        <f>PF_IS_W!J68</f>
        <v>-2255.0364020404222</v>
      </c>
      <c r="K30" s="160">
        <f>PF_IS_W!K68</f>
        <v>62377.272781464977</v>
      </c>
      <c r="L30" s="160">
        <f>PF_IS_W!L68</f>
        <v>-3928.9727021840604</v>
      </c>
      <c r="M30" s="160">
        <f>PF_IS_W!M68</f>
        <v>-4546.0697672330143</v>
      </c>
      <c r="N30" s="160">
        <f>PF_IS_W!N68</f>
        <v>60208.005753384423</v>
      </c>
      <c r="O30" s="160">
        <f>PF_IS_W!O68</f>
        <v>-4760.6328836880493</v>
      </c>
      <c r="P30" s="48">
        <f>PF_IS_W!P68</f>
        <v>-5238.5673641333888</v>
      </c>
      <c r="Q30" s="160">
        <f>PF_IS_W!Q68</f>
        <v>60241.355044070253</v>
      </c>
      <c r="R30" s="160">
        <f>PF_IS_W!R68</f>
        <v>-6181.6000163324061</v>
      </c>
      <c r="S30" s="160">
        <f>PF_IS_W!S68</f>
        <v>-7145.5297807675579</v>
      </c>
      <c r="T30" s="160">
        <f>PF_IS_W!T68</f>
        <v>90926.300133521567</v>
      </c>
      <c r="U30" s="160">
        <f>PF_IS_W!U68</f>
        <v>-7589.8854684333692</v>
      </c>
      <c r="V30" s="160">
        <f>PF_IS_W!V68</f>
        <v>-8444.2745249289565</v>
      </c>
      <c r="W30" s="160">
        <f>PF_IS_W!W68</f>
        <v>91208.089072768023</v>
      </c>
      <c r="X30" s="160">
        <f>PF_IS_W!X68</f>
        <v>-8846.3145475682322</v>
      </c>
      <c r="Y30" s="160">
        <f>PF_IS_W!Y68</f>
        <v>-9635.7999835707469</v>
      </c>
      <c r="Z30" s="160">
        <f>PF_IS_W!Z68</f>
        <v>88447.747935354404</v>
      </c>
      <c r="AA30" s="160">
        <f>PF_IS_W!AA68</f>
        <v>-10088.981991006629</v>
      </c>
      <c r="AB30" s="48">
        <f>PF_IS_W!AB68</f>
        <v>-10846.963247572347</v>
      </c>
      <c r="AC30" s="160">
        <f>PF_IS_W!AC68</f>
        <v>88780.390707324463</v>
      </c>
      <c r="AD30" s="160">
        <f>PF_IS_W!AD68</f>
        <v>-9885.1216547001368</v>
      </c>
      <c r="AE30" s="160">
        <f>PF_IS_W!AE68</f>
        <v>-9466.0282846883329</v>
      </c>
      <c r="AF30" s="160">
        <f>PF_IS_W!AF68</f>
        <v>3656.5190471597562</v>
      </c>
      <c r="AG30" s="160">
        <f>PF_IS_W!AG68</f>
        <v>-9348.5420284306983</v>
      </c>
      <c r="AH30" s="160">
        <f>PF_IS_W!AH68</f>
        <v>-9353.9883097110451</v>
      </c>
      <c r="AI30" s="160">
        <f>PF_IS_W!AI68</f>
        <v>-9359.3234106791951</v>
      </c>
      <c r="AJ30" s="160">
        <f>PF_IS_W!AJ68</f>
        <v>-9364.5462195320251</v>
      </c>
      <c r="AK30" s="160">
        <f>PF_IS_W!AK68</f>
        <v>-9369.6556133483864</v>
      </c>
      <c r="AL30" s="160">
        <f>PF_IS_W!AL68</f>
        <v>-9374.6504579779103</v>
      </c>
      <c r="AM30" s="160">
        <f>PF_IS_W!AM68</f>
        <v>-9379.5296079287291</v>
      </c>
      <c r="AN30" s="48">
        <f>PF_IS_W!AN68</f>
        <v>-9384.2919062540568</v>
      </c>
      <c r="AO30" s="160">
        <f>PF_IS_W!AO68</f>
        <v>-9406.5411219376365</v>
      </c>
      <c r="AP30" s="160">
        <f>PF_IS_W!AP68</f>
        <v>-9410.2616766505525</v>
      </c>
      <c r="AQ30" s="160">
        <f>PF_IS_W!AQ68</f>
        <v>-9434.6268644105985</v>
      </c>
      <c r="AR30" s="160">
        <f>PF_IS_W!AR68</f>
        <v>-9459.2357040482439</v>
      </c>
      <c r="AS30" s="160">
        <f>PF_IS_W!AS68</f>
        <v>-9484.0906320822651</v>
      </c>
      <c r="AT30" s="160">
        <f>PF_IS_W!AT68</f>
        <v>-9509.194109396627</v>
      </c>
      <c r="AU30" s="160">
        <f>PF_IS_W!AU68</f>
        <v>-9534.548621484133</v>
      </c>
      <c r="AV30" s="160">
        <f>PF_IS_W!AV68</f>
        <v>-9507.1508786925133</v>
      </c>
      <c r="AW30" s="160">
        <f>PF_IS_W!AW68</f>
        <v>-9480.0092164729776</v>
      </c>
      <c r="AX30" s="160">
        <f>PF_IS_W!AX68</f>
        <v>-9453.1261956312483</v>
      </c>
      <c r="AY30" s="160">
        <f>PF_IS_W!AY68</f>
        <v>-9426.5044025810985</v>
      </c>
      <c r="AZ30" s="48">
        <f>PF_IS_W!AZ68</f>
        <v>-9400.1464496004501</v>
      </c>
      <c r="BA30" s="160">
        <f>PF_IS_W!BA68</f>
        <v>-9388.4107125899936</v>
      </c>
      <c r="BB30" s="160">
        <f>PF_IS_W!BB68</f>
        <v>-9376.9441188344335</v>
      </c>
      <c r="BC30" s="160">
        <f>PF_IS_W!BC68</f>
        <v>-9365.749359766316</v>
      </c>
      <c r="BD30" s="160">
        <f>PF_IS_W!BD68</f>
        <v>-9354.8291537325185</v>
      </c>
      <c r="BE30" s="160">
        <f>PF_IS_W!BE68</f>
        <v>-9344.1862462633835</v>
      </c>
      <c r="BF30" s="160">
        <f>PF_IS_W!BF68</f>
        <v>-9333.8234103445575</v>
      </c>
      <c r="BG30" s="160">
        <f>PF_IS_W!BG68</f>
        <v>-9323.743446691542</v>
      </c>
      <c r="BH30" s="160">
        <f>PF_IS_W!BH68</f>
        <v>-9313.9491840269984</v>
      </c>
      <c r="BI30" s="160">
        <f>PF_IS_W!BI68</f>
        <v>-9304.443479360807</v>
      </c>
      <c r="BJ30" s="160">
        <f>PF_IS_W!BJ68</f>
        <v>-9295.2292182729543</v>
      </c>
      <c r="BK30" s="160">
        <f>PF_IS_W!BK68</f>
        <v>-9286.3093151992234</v>
      </c>
      <c r="BL30" s="48">
        <f>PF_IS_W!BL68</f>
        <v>-9277.6867137197551</v>
      </c>
      <c r="BM30" s="160">
        <f>PF_IS_W!BM68</f>
        <v>-9291.4501368504916</v>
      </c>
      <c r="BN30" s="160">
        <f>PF_IS_W!BN68</f>
        <v>-9305.5168373375363</v>
      </c>
      <c r="BO30" s="160">
        <f>PF_IS_W!BO68</f>
        <v>-9319.8898479544514</v>
      </c>
      <c r="BP30" s="160">
        <f>PF_IS_W!BP68</f>
        <v>-9334.5722318025364</v>
      </c>
      <c r="BQ30" s="160">
        <f>PF_IS_W!BQ68</f>
        <v>-9349.5670826141013</v>
      </c>
      <c r="BR30" s="160">
        <f>PF_IS_W!BR68</f>
        <v>-9364.8775250587805</v>
      </c>
      <c r="BS30" s="160">
        <f>PF_IS_W!BS68</f>
        <v>-9380.5067150529085</v>
      </c>
      <c r="BT30" s="160">
        <f>PF_IS_W!BT68</f>
        <v>-9396.4578400719765</v>
      </c>
      <c r="BU30" s="160">
        <f>PF_IS_W!BU68</f>
        <v>-9412.7341194662367</v>
      </c>
      <c r="BV30" s="160">
        <f>PF_IS_W!BV68</f>
        <v>-9429.3388047794379</v>
      </c>
      <c r="BW30" s="160">
        <f>PF_IS_W!BW68</f>
        <v>-9446.275180070772</v>
      </c>
      <c r="BX30" s="48">
        <f>PF_IS_W!BX68</f>
        <v>-9463.5465622400188</v>
      </c>
      <c r="BY30" s="160">
        <f>PF_IS_W!BY68</f>
        <v>-9497.7206138559595</v>
      </c>
      <c r="BZ30" s="160">
        <f>PF_IS_W!BZ68</f>
        <v>-9532.2364059880583</v>
      </c>
      <c r="CA30" s="160">
        <f>PF_IS_W!CA68</f>
        <v>-9567.0973560414786</v>
      </c>
      <c r="CB30" s="160">
        <f>PF_IS_W!CB68</f>
        <v>-9602.3069155954327</v>
      </c>
      <c r="CC30" s="160">
        <f>PF_IS_W!CC68</f>
        <v>-9637.8685707449258</v>
      </c>
      <c r="CD30" s="160">
        <f>PF_IS_W!CD68</f>
        <v>-9673.7858424459155</v>
      </c>
      <c r="CE30" s="160">
        <f>PF_IS_W!CE68</f>
        <v>-9710.062286863913</v>
      </c>
      <c r="CF30" s="160">
        <f>PF_IS_W!CF68</f>
        <v>-9746.7014957260926</v>
      </c>
      <c r="CG30" s="160">
        <f>PF_IS_W!CG68</f>
        <v>-9783.7070966768933</v>
      </c>
      <c r="CH30" s="160">
        <f>PF_IS_W!CH68</f>
        <v>-9821.0827536372017</v>
      </c>
      <c r="CI30" s="160">
        <f>PF_IS_W!CI68</f>
        <v>-9858.8321671671129</v>
      </c>
      <c r="CJ30" s="48">
        <f>PF_IS_W!CJ68</f>
        <v>-9896.9590748323226</v>
      </c>
      <c r="CK30" s="160">
        <f>PF_IS_W!CK68</f>
        <v>-9935.4672515741859</v>
      </c>
      <c r="CL30" s="160">
        <f>PF_IS_W!CL68</f>
        <v>-9974.3605100834666</v>
      </c>
      <c r="CM30" s="160">
        <f>PF_IS_W!CM68</f>
        <v>-10013.642701177841</v>
      </c>
      <c r="CN30" s="160">
        <f>PF_IS_W!CN68</f>
        <v>-10053.31771418316</v>
      </c>
      <c r="CO30" s="160">
        <f>PF_IS_W!CO68</f>
        <v>-10093.389477318531</v>
      </c>
      <c r="CP30" s="160">
        <f>PF_IS_W!CP68</f>
        <v>-10133.861958085256</v>
      </c>
      <c r="CQ30" s="160">
        <f>PF_IS_W!CQ68</f>
        <v>-10174.739163659648</v>
      </c>
      <c r="CR30" s="160">
        <f>PF_IS_W!CR68</f>
        <v>-10216.025141289783</v>
      </c>
      <c r="CS30" s="160">
        <f>PF_IS_W!CS68</f>
        <v>-10257.723978696222</v>
      </c>
      <c r="CT30" s="160">
        <f>PF_IS_W!CT68</f>
        <v>-10299.839804476722</v>
      </c>
      <c r="CU30" s="160">
        <f>PF_IS_W!CU68</f>
        <v>-10342.376788515028</v>
      </c>
      <c r="CV30" s="48">
        <f>PF_IS_W!CV68</f>
        <v>-10385.339142393719</v>
      </c>
      <c r="CW30" s="160">
        <f>PF_IS_W!CW68</f>
        <v>-10428.731119811195</v>
      </c>
      <c r="CX30" s="160">
        <f>PF_IS_W!CX68</f>
        <v>-10472.557017002846</v>
      </c>
      <c r="CY30" s="160">
        <f>PF_IS_W!CY68</f>
        <v>-10516.821173166414</v>
      </c>
      <c r="CZ30" s="160">
        <f>PF_IS_W!CZ68</f>
        <v>-10561.527970891619</v>
      </c>
      <c r="DA30" s="160">
        <f>PF_IS_W!DA68</f>
        <v>-10606.681836594074</v>
      </c>
      <c r="DB30" s="160">
        <f>PF_IS_W!DB68</f>
        <v>-10652.287240953554</v>
      </c>
      <c r="DC30" s="160">
        <f>PF_IS_W!DC68</f>
        <v>-10698.348699356629</v>
      </c>
      <c r="DD30" s="160">
        <f>PF_IS_W!DD68</f>
        <v>-10744.870772343735</v>
      </c>
      <c r="DE30" s="160">
        <f>PF_IS_W!DE68</f>
        <v>-10791.858066060713</v>
      </c>
      <c r="DF30" s="160">
        <f>PF_IS_W!DF68</f>
        <v>-10839.315232714858</v>
      </c>
      <c r="DG30" s="160">
        <f>PF_IS_W!DG68</f>
        <v>-10887.246971035545</v>
      </c>
      <c r="DH30" s="48">
        <f>PF_IS_W!DH68</f>
        <v>-10935.65802673944</v>
      </c>
      <c r="DI30" s="160">
        <f>PF_IS_W!DI68</f>
        <v>-10984.553193000376</v>
      </c>
      <c r="DJ30" s="160">
        <f>PF_IS_W!DJ68</f>
        <v>-11033.937310923919</v>
      </c>
      <c r="DK30" s="160">
        <f>PF_IS_W!DK68</f>
        <v>-11083.815270026696</v>
      </c>
      <c r="DL30" s="160">
        <f>PF_IS_W!DL68</f>
        <v>-11134.192008720504</v>
      </c>
      <c r="DM30" s="160">
        <f>PF_IS_W!DM68</f>
        <v>-11185.072514801248</v>
      </c>
      <c r="DN30" s="160">
        <f>PF_IS_W!DN68</f>
        <v>-11236.461825942801</v>
      </c>
      <c r="DO30" s="160">
        <f>PF_IS_W!DO68</f>
        <v>-11288.36503019577</v>
      </c>
      <c r="DP30" s="160">
        <f>PF_IS_W!DP68</f>
        <v>-11340.787266491267</v>
      </c>
      <c r="DQ30" s="160">
        <f>PF_IS_W!DQ68</f>
        <v>-11393.733725149717</v>
      </c>
      <c r="DR30" s="160">
        <f>PF_IS_W!DR68</f>
        <v>-11447.209648394755</v>
      </c>
      <c r="DS30" s="160">
        <f>PF_IS_W!DS68</f>
        <v>-11501.22033087224</v>
      </c>
      <c r="DT30" s="161">
        <f>PF_IS_W!DT68</f>
        <v>-11555.771120174502</v>
      </c>
      <c r="DU30" s="158">
        <f t="shared" ref="DU30:ED34" si="21">SUMIF($E$26:$DT$26,DU$26,$E30:$DT30)</f>
        <v>100031.30173819936</v>
      </c>
      <c r="DV30" s="158">
        <f t="shared" si="21"/>
        <v>262044.142625534</v>
      </c>
      <c r="DW30" s="158">
        <f t="shared" si="21"/>
        <v>-1848.7677387662879</v>
      </c>
      <c r="DX30" s="158">
        <f t="shared" si="21"/>
        <v>-113505.43587298834</v>
      </c>
      <c r="DY30" s="158">
        <f t="shared" si="21"/>
        <v>-111965.30435880247</v>
      </c>
      <c r="DZ30" s="158">
        <f t="shared" si="21"/>
        <v>-112494.73288329925</v>
      </c>
      <c r="EA30" s="158">
        <f t="shared" si="21"/>
        <v>-116328.36057957534</v>
      </c>
      <c r="EB30" s="158">
        <f t="shared" si="21"/>
        <v>-121880.08363145356</v>
      </c>
      <c r="EC30" s="158">
        <f t="shared" si="21"/>
        <v>-128135.90412667063</v>
      </c>
      <c r="ED30" s="51">
        <f t="shared" si="21"/>
        <v>-135185.11924469381</v>
      </c>
    </row>
    <row r="31" spans="1:134">
      <c r="B31" s="159" t="s">
        <v>217</v>
      </c>
      <c r="E31" s="160">
        <f>-PF_IS_W!E35</f>
        <v>0</v>
      </c>
      <c r="F31" s="160">
        <f>-PF_IS_W!F35</f>
        <v>0</v>
      </c>
      <c r="G31" s="160">
        <f>-PF_IS_W!G35</f>
        <v>0</v>
      </c>
      <c r="H31" s="160">
        <f>-PF_IS_W!H35</f>
        <v>0</v>
      </c>
      <c r="I31" s="160">
        <f>-PF_IS_W!I35</f>
        <v>0</v>
      </c>
      <c r="J31" s="160">
        <f>-PF_IS_W!J35</f>
        <v>0</v>
      </c>
      <c r="K31" s="160">
        <f>-PF_IS_W!K35</f>
        <v>-65116.247374251783</v>
      </c>
      <c r="L31" s="160">
        <f>-PF_IS_W!L35</f>
        <v>0</v>
      </c>
      <c r="M31" s="160">
        <f>-PF_IS_W!M35</f>
        <v>0</v>
      </c>
      <c r="N31" s="160">
        <f>-PF_IS_W!N35</f>
        <v>-65116.247374251783</v>
      </c>
      <c r="O31" s="160">
        <f>-PF_IS_W!O35</f>
        <v>0</v>
      </c>
      <c r="P31" s="48">
        <f>-PF_IS_W!P35</f>
        <v>0</v>
      </c>
      <c r="Q31" s="160">
        <f>-PF_IS_W!Q35</f>
        <v>-66102.857182952561</v>
      </c>
      <c r="R31" s="160">
        <f>-PF_IS_W!R35</f>
        <v>0</v>
      </c>
      <c r="S31" s="160">
        <f>-PF_IS_W!S35</f>
        <v>0</v>
      </c>
      <c r="T31" s="160">
        <f>-PF_IS_W!T35</f>
        <v>-98660.980870078449</v>
      </c>
      <c r="U31" s="160">
        <f>-PF_IS_W!U35</f>
        <v>0</v>
      </c>
      <c r="V31" s="160">
        <f>-PF_IS_W!V35</f>
        <v>0</v>
      </c>
      <c r="W31" s="160">
        <f>-PF_IS_W!W35</f>
        <v>-100178.84211423348</v>
      </c>
      <c r="X31" s="160">
        <f>-PF_IS_W!X35</f>
        <v>0</v>
      </c>
      <c r="Y31" s="160">
        <f>-PF_IS_W!Y35</f>
        <v>0</v>
      </c>
      <c r="Z31" s="160">
        <f>-PF_IS_W!Z35</f>
        <v>-98660.980870078449</v>
      </c>
      <c r="AA31" s="160">
        <f>-PF_IS_W!AA35</f>
        <v>0</v>
      </c>
      <c r="AB31" s="48">
        <f>-PF_IS_W!AB35</f>
        <v>0</v>
      </c>
      <c r="AC31" s="160">
        <f>-PF_IS_W!AC35</f>
        <v>-100178.8421142335</v>
      </c>
      <c r="AD31" s="160">
        <f>-PF_IS_W!AD35</f>
        <v>0</v>
      </c>
      <c r="AE31" s="160">
        <f>-PF_IS_W!AE35</f>
        <v>0</v>
      </c>
      <c r="AF31" s="160">
        <f>-PF_IS_W!AF35</f>
        <v>-13129.49976194101</v>
      </c>
      <c r="AG31" s="160">
        <f>-PF_IS_W!AG35</f>
        <v>0</v>
      </c>
      <c r="AH31" s="160">
        <f>-PF_IS_W!AH35</f>
        <v>0</v>
      </c>
      <c r="AI31" s="160">
        <f>-PF_IS_W!AI35</f>
        <v>0</v>
      </c>
      <c r="AJ31" s="160">
        <f>-PF_IS_W!AJ35</f>
        <v>0</v>
      </c>
      <c r="AK31" s="160">
        <f>-PF_IS_W!AK35</f>
        <v>0</v>
      </c>
      <c r="AL31" s="160">
        <f>-PF_IS_W!AL35</f>
        <v>0</v>
      </c>
      <c r="AM31" s="160">
        <f>-PF_IS_W!AM35</f>
        <v>0</v>
      </c>
      <c r="AN31" s="48">
        <f>-PF_IS_W!AN35</f>
        <v>0</v>
      </c>
      <c r="AO31" s="160">
        <f>-PF_IS_W!AO35</f>
        <v>0</v>
      </c>
      <c r="AP31" s="160">
        <f>-PF_IS_W!AP35</f>
        <v>0</v>
      </c>
      <c r="AQ31" s="160">
        <f>-PF_IS_W!AQ35</f>
        <v>0</v>
      </c>
      <c r="AR31" s="160">
        <f>-PF_IS_W!AR35</f>
        <v>0</v>
      </c>
      <c r="AS31" s="160">
        <f>-PF_IS_W!AS35</f>
        <v>0</v>
      </c>
      <c r="AT31" s="160">
        <f>-PF_IS_W!AT35</f>
        <v>0</v>
      </c>
      <c r="AU31" s="160">
        <f>-PF_IS_W!AU35</f>
        <v>0</v>
      </c>
      <c r="AV31" s="160">
        <f>-PF_IS_W!AV35</f>
        <v>0</v>
      </c>
      <c r="AW31" s="160">
        <f>-PF_IS_W!AW35</f>
        <v>0</v>
      </c>
      <c r="AX31" s="160">
        <f>-PF_IS_W!AX35</f>
        <v>0</v>
      </c>
      <c r="AY31" s="160">
        <f>-PF_IS_W!AY35</f>
        <v>0</v>
      </c>
      <c r="AZ31" s="48">
        <f>-PF_IS_W!AZ35</f>
        <v>0</v>
      </c>
      <c r="BA31" s="160">
        <f>-PF_IS_W!BA35</f>
        <v>0</v>
      </c>
      <c r="BB31" s="160">
        <f>-PF_IS_W!BB35</f>
        <v>0</v>
      </c>
      <c r="BC31" s="160">
        <f>-PF_IS_W!BC35</f>
        <v>0</v>
      </c>
      <c r="BD31" s="160">
        <f>-PF_IS_W!BD35</f>
        <v>0</v>
      </c>
      <c r="BE31" s="160">
        <f>-PF_IS_W!BE35</f>
        <v>0</v>
      </c>
      <c r="BF31" s="160">
        <f>-PF_IS_W!BF35</f>
        <v>0</v>
      </c>
      <c r="BG31" s="160">
        <f>-PF_IS_W!BG35</f>
        <v>0</v>
      </c>
      <c r="BH31" s="160">
        <f>-PF_IS_W!BH35</f>
        <v>0</v>
      </c>
      <c r="BI31" s="160">
        <f>-PF_IS_W!BI35</f>
        <v>0</v>
      </c>
      <c r="BJ31" s="160">
        <f>-PF_IS_W!BJ35</f>
        <v>0</v>
      </c>
      <c r="BK31" s="160">
        <f>-PF_IS_W!BK35</f>
        <v>0</v>
      </c>
      <c r="BL31" s="48">
        <f>-PF_IS_W!BL35</f>
        <v>0</v>
      </c>
      <c r="BM31" s="160">
        <f>-PF_IS_W!BM35</f>
        <v>0</v>
      </c>
      <c r="BN31" s="160">
        <f>-PF_IS_W!BN35</f>
        <v>0</v>
      </c>
      <c r="BO31" s="160">
        <f>-PF_IS_W!BO35</f>
        <v>0</v>
      </c>
      <c r="BP31" s="160">
        <f>-PF_IS_W!BP35</f>
        <v>0</v>
      </c>
      <c r="BQ31" s="160">
        <f>-PF_IS_W!BQ35</f>
        <v>0</v>
      </c>
      <c r="BR31" s="160">
        <f>-PF_IS_W!BR35</f>
        <v>0</v>
      </c>
      <c r="BS31" s="160">
        <f>-PF_IS_W!BS35</f>
        <v>0</v>
      </c>
      <c r="BT31" s="160">
        <f>-PF_IS_W!BT35</f>
        <v>0</v>
      </c>
      <c r="BU31" s="160">
        <f>-PF_IS_W!BU35</f>
        <v>0</v>
      </c>
      <c r="BV31" s="160">
        <f>-PF_IS_W!BV35</f>
        <v>0</v>
      </c>
      <c r="BW31" s="160">
        <f>-PF_IS_W!BW35</f>
        <v>0</v>
      </c>
      <c r="BX31" s="48">
        <f>-PF_IS_W!BX35</f>
        <v>0</v>
      </c>
      <c r="BY31" s="160">
        <f>-PF_IS_W!BY35</f>
        <v>0</v>
      </c>
      <c r="BZ31" s="160">
        <f>-PF_IS_W!BZ35</f>
        <v>0</v>
      </c>
      <c r="CA31" s="160">
        <f>-PF_IS_W!CA35</f>
        <v>0</v>
      </c>
      <c r="CB31" s="160">
        <f>-PF_IS_W!CB35</f>
        <v>0</v>
      </c>
      <c r="CC31" s="160">
        <f>-PF_IS_W!CC35</f>
        <v>0</v>
      </c>
      <c r="CD31" s="160">
        <f>-PF_IS_W!CD35</f>
        <v>0</v>
      </c>
      <c r="CE31" s="160">
        <f>-PF_IS_W!CE35</f>
        <v>0</v>
      </c>
      <c r="CF31" s="160">
        <f>-PF_IS_W!CF35</f>
        <v>0</v>
      </c>
      <c r="CG31" s="160">
        <f>-PF_IS_W!CG35</f>
        <v>0</v>
      </c>
      <c r="CH31" s="160">
        <f>-PF_IS_W!CH35</f>
        <v>0</v>
      </c>
      <c r="CI31" s="160">
        <f>-PF_IS_W!CI35</f>
        <v>0</v>
      </c>
      <c r="CJ31" s="48">
        <f>-PF_IS_W!CJ35</f>
        <v>0</v>
      </c>
      <c r="CK31" s="160">
        <f>-PF_IS_W!CK35</f>
        <v>0</v>
      </c>
      <c r="CL31" s="160">
        <f>-PF_IS_W!CL35</f>
        <v>0</v>
      </c>
      <c r="CM31" s="160">
        <f>-PF_IS_W!CM35</f>
        <v>0</v>
      </c>
      <c r="CN31" s="160">
        <f>-PF_IS_W!CN35</f>
        <v>0</v>
      </c>
      <c r="CO31" s="160">
        <f>-PF_IS_W!CO35</f>
        <v>0</v>
      </c>
      <c r="CP31" s="160">
        <f>-PF_IS_W!CP35</f>
        <v>0</v>
      </c>
      <c r="CQ31" s="160">
        <f>-PF_IS_W!CQ35</f>
        <v>0</v>
      </c>
      <c r="CR31" s="160">
        <f>-PF_IS_W!CR35</f>
        <v>0</v>
      </c>
      <c r="CS31" s="160">
        <f>-PF_IS_W!CS35</f>
        <v>0</v>
      </c>
      <c r="CT31" s="160">
        <f>-PF_IS_W!CT35</f>
        <v>0</v>
      </c>
      <c r="CU31" s="160">
        <f>-PF_IS_W!CU35</f>
        <v>0</v>
      </c>
      <c r="CV31" s="48">
        <f>-PF_IS_W!CV35</f>
        <v>0</v>
      </c>
      <c r="CW31" s="160">
        <f>-PF_IS_W!CW35</f>
        <v>0</v>
      </c>
      <c r="CX31" s="160">
        <f>-PF_IS_W!CX35</f>
        <v>0</v>
      </c>
      <c r="CY31" s="160">
        <f>-PF_IS_W!CY35</f>
        <v>0</v>
      </c>
      <c r="CZ31" s="160">
        <f>-PF_IS_W!CZ35</f>
        <v>0</v>
      </c>
      <c r="DA31" s="160">
        <f>-PF_IS_W!DA35</f>
        <v>0</v>
      </c>
      <c r="DB31" s="160">
        <f>-PF_IS_W!DB35</f>
        <v>0</v>
      </c>
      <c r="DC31" s="160">
        <f>-PF_IS_W!DC35</f>
        <v>0</v>
      </c>
      <c r="DD31" s="160">
        <f>-PF_IS_W!DD35</f>
        <v>0</v>
      </c>
      <c r="DE31" s="160">
        <f>-PF_IS_W!DE35</f>
        <v>0</v>
      </c>
      <c r="DF31" s="160">
        <f>-PF_IS_W!DF35</f>
        <v>0</v>
      </c>
      <c r="DG31" s="160">
        <f>-PF_IS_W!DG35</f>
        <v>0</v>
      </c>
      <c r="DH31" s="48">
        <f>-PF_IS_W!DH35</f>
        <v>0</v>
      </c>
      <c r="DI31" s="160">
        <f>-PF_IS_W!DI35</f>
        <v>0</v>
      </c>
      <c r="DJ31" s="160">
        <f>-PF_IS_W!DJ35</f>
        <v>0</v>
      </c>
      <c r="DK31" s="160">
        <f>-PF_IS_W!DK35</f>
        <v>0</v>
      </c>
      <c r="DL31" s="160">
        <f>-PF_IS_W!DL35</f>
        <v>0</v>
      </c>
      <c r="DM31" s="160">
        <f>-PF_IS_W!DM35</f>
        <v>0</v>
      </c>
      <c r="DN31" s="160">
        <f>-PF_IS_W!DN35</f>
        <v>0</v>
      </c>
      <c r="DO31" s="160">
        <f>-PF_IS_W!DO35</f>
        <v>0</v>
      </c>
      <c r="DP31" s="160">
        <f>-PF_IS_W!DP35</f>
        <v>0</v>
      </c>
      <c r="DQ31" s="160">
        <f>-PF_IS_W!DQ35</f>
        <v>0</v>
      </c>
      <c r="DR31" s="160">
        <f>-PF_IS_W!DR35</f>
        <v>0</v>
      </c>
      <c r="DS31" s="160">
        <f>-PF_IS_W!DS35</f>
        <v>0</v>
      </c>
      <c r="DT31" s="161">
        <f>-PF_IS_W!DT35</f>
        <v>0</v>
      </c>
      <c r="DU31" s="158">
        <f t="shared" si="21"/>
        <v>-130232.49474850357</v>
      </c>
      <c r="DV31" s="158">
        <f t="shared" si="21"/>
        <v>-363603.66103734291</v>
      </c>
      <c r="DW31" s="158">
        <f t="shared" si="21"/>
        <v>-113308.34187617451</v>
      </c>
      <c r="DX31" s="158">
        <f t="shared" si="21"/>
        <v>0</v>
      </c>
      <c r="DY31" s="158">
        <f t="shared" si="21"/>
        <v>0</v>
      </c>
      <c r="DZ31" s="158">
        <f t="shared" si="21"/>
        <v>0</v>
      </c>
      <c r="EA31" s="158">
        <f t="shared" si="21"/>
        <v>0</v>
      </c>
      <c r="EB31" s="158">
        <f t="shared" si="21"/>
        <v>0</v>
      </c>
      <c r="EC31" s="158">
        <f t="shared" si="21"/>
        <v>0</v>
      </c>
      <c r="ED31" s="51">
        <f t="shared" si="21"/>
        <v>0</v>
      </c>
    </row>
    <row r="32" spans="1:134">
      <c r="B32" s="159" t="s">
        <v>218</v>
      </c>
      <c r="E32" s="160">
        <f>PF_IS_W!E66</f>
        <v>0</v>
      </c>
      <c r="F32" s="160">
        <f>PF_IS_W!F66</f>
        <v>0</v>
      </c>
      <c r="G32" s="160">
        <f>PF_IS_W!G66</f>
        <v>0</v>
      </c>
      <c r="H32" s="160">
        <f>PF_IS_W!H66</f>
        <v>0</v>
      </c>
      <c r="I32" s="160">
        <f>PF_IS_W!I66</f>
        <v>963.70650173515958</v>
      </c>
      <c r="J32" s="160">
        <f>PF_IS_W!J66</f>
        <v>1394.0452264044661</v>
      </c>
      <c r="K32" s="160">
        <f>PF_IS_W!K66</f>
        <v>1601.8397602565803</v>
      </c>
      <c r="L32" s="160">
        <f>PF_IS_W!L66</f>
        <v>1257.918141139751</v>
      </c>
      <c r="M32" s="160">
        <f>PF_IS_W!M66</f>
        <v>1718.9094826277699</v>
      </c>
      <c r="N32" s="160">
        <f>PF_IS_W!N66</f>
        <v>1914.1222110501174</v>
      </c>
      <c r="O32" s="160">
        <f>PF_IS_W!O66</f>
        <v>1599.554348658834</v>
      </c>
      <c r="P32" s="48">
        <f>PF_IS_W!P66</f>
        <v>1899.676302241138</v>
      </c>
      <c r="Q32" s="160">
        <f>PF_IS_W!Q66</f>
        <v>2245.2183555688762</v>
      </c>
      <c r="R32" s="160">
        <f>PF_IS_W!R66</f>
        <v>2214.3980475913118</v>
      </c>
      <c r="S32" s="160">
        <f>PF_IS_W!S66</f>
        <v>2877.5022496036568</v>
      </c>
      <c r="T32" s="160">
        <f>PF_IS_W!T66</f>
        <v>3147.505101968582</v>
      </c>
      <c r="U32" s="160">
        <f>PF_IS_W!U66</f>
        <v>2650.1666484173934</v>
      </c>
      <c r="V32" s="160">
        <f>PF_IS_W!V66</f>
        <v>3218.8026834917905</v>
      </c>
      <c r="W32" s="160">
        <f>PF_IS_W!W66</f>
        <v>3426.1330966038895</v>
      </c>
      <c r="X32" s="160">
        <f>PF_IS_W!X66</f>
        <v>2965.8489582806069</v>
      </c>
      <c r="Y32" s="160">
        <f>PF_IS_W!Y66</f>
        <v>3469.5813728619287</v>
      </c>
      <c r="Z32" s="160">
        <f>PF_IS_W!Z66</f>
        <v>3727.8662205908317</v>
      </c>
      <c r="AA32" s="160">
        <f>PF_IS_W!AA66</f>
        <v>3284.467173448968</v>
      </c>
      <c r="AB32" s="48">
        <f>PF_IS_W!AB66</f>
        <v>3723.3003265902639</v>
      </c>
      <c r="AC32" s="160">
        <f>PF_IS_W!AC66</f>
        <v>4166.093193762973</v>
      </c>
      <c r="AD32" s="160">
        <f>PF_IS_W!AD66</f>
        <v>2678.1398790540848</v>
      </c>
      <c r="AE32" s="160">
        <f>PF_IS_W!AE66</f>
        <v>2284.4229465422818</v>
      </c>
      <c r="AF32" s="160">
        <f>PF_IS_W!AF66</f>
        <v>2316.7518141352043</v>
      </c>
      <c r="AG32" s="160">
        <f>PF_IS_W!AG66</f>
        <v>2217.6895652846465</v>
      </c>
      <c r="AH32" s="160">
        <f>PF_IS_W!AH66</f>
        <v>2248.5122840649929</v>
      </c>
      <c r="AI32" s="160">
        <f>PF_IS_W!AI66</f>
        <v>2279.2238225331425</v>
      </c>
      <c r="AJ32" s="160">
        <f>PF_IS_W!AJ66</f>
        <v>2309.8230688859735</v>
      </c>
      <c r="AK32" s="160">
        <f>PF_IS_W!AK66</f>
        <v>2340.3089002023348</v>
      </c>
      <c r="AL32" s="160">
        <f>PF_IS_W!AL66</f>
        <v>2370.6801823318578</v>
      </c>
      <c r="AM32" s="160">
        <f>PF_IS_W!AM66</f>
        <v>2400.9357697826758</v>
      </c>
      <c r="AN32" s="48">
        <f>PF_IS_W!AN66</f>
        <v>2431.0745056080027</v>
      </c>
      <c r="AO32" s="160">
        <f>PF_IS_W!AO66</f>
        <v>2461.0952212915822</v>
      </c>
      <c r="AP32" s="160">
        <f>PF_IS_W!AP66</f>
        <v>2464.8157760044983</v>
      </c>
      <c r="AQ32" s="160">
        <f>PF_IS_W!AQ66</f>
        <v>2489.1809637645433</v>
      </c>
      <c r="AR32" s="160">
        <f>PF_IS_W!AR66</f>
        <v>2513.7898034021887</v>
      </c>
      <c r="AS32" s="160">
        <f>PF_IS_W!AS66</f>
        <v>2538.6447314362108</v>
      </c>
      <c r="AT32" s="160">
        <f>PF_IS_W!AT66</f>
        <v>2563.7482087505728</v>
      </c>
      <c r="AU32" s="160">
        <f>PF_IS_W!AU66</f>
        <v>2589.1027208380788</v>
      </c>
      <c r="AV32" s="160">
        <f>PF_IS_W!AV66</f>
        <v>2614.7107780464594</v>
      </c>
      <c r="AW32" s="160">
        <f>PF_IS_W!AW66</f>
        <v>2640.5749158269241</v>
      </c>
      <c r="AX32" s="160">
        <f>PF_IS_W!AX66</f>
        <v>2666.6976949851937</v>
      </c>
      <c r="AY32" s="160">
        <f>PF_IS_W!AY66</f>
        <v>2693.0817019350452</v>
      </c>
      <c r="AZ32" s="48">
        <f>PF_IS_W!AZ66</f>
        <v>2719.7295489543963</v>
      </c>
      <c r="BA32" s="160">
        <f>PF_IS_W!BA66</f>
        <v>2746.6438744439401</v>
      </c>
      <c r="BB32" s="160">
        <f>PF_IS_W!BB66</f>
        <v>2773.827343188379</v>
      </c>
      <c r="BC32" s="160">
        <f>PF_IS_W!BC66</f>
        <v>2801.2826466202628</v>
      </c>
      <c r="BD32" s="160">
        <f>PF_IS_W!BD66</f>
        <v>2829.0125030864656</v>
      </c>
      <c r="BE32" s="160">
        <f>PF_IS_W!BE66</f>
        <v>2857.01965811733</v>
      </c>
      <c r="BF32" s="160">
        <f>PF_IS_W!BF66</f>
        <v>2885.3068846985038</v>
      </c>
      <c r="BG32" s="160">
        <f>PF_IS_W!BG66</f>
        <v>2913.8769835454891</v>
      </c>
      <c r="BH32" s="160">
        <f>PF_IS_W!BH66</f>
        <v>2942.7327833809445</v>
      </c>
      <c r="BI32" s="160">
        <f>PF_IS_W!BI66</f>
        <v>2971.877141214753</v>
      </c>
      <c r="BJ32" s="160">
        <f>PF_IS_W!BJ66</f>
        <v>3001.3129426269011</v>
      </c>
      <c r="BK32" s="160">
        <f>PF_IS_W!BK66</f>
        <v>3031.0431020531701</v>
      </c>
      <c r="BL32" s="48">
        <f>PF_IS_W!BL66</f>
        <v>3061.0705630737016</v>
      </c>
      <c r="BM32" s="160">
        <f>PF_IS_W!BM66</f>
        <v>3091.3982987044383</v>
      </c>
      <c r="BN32" s="160">
        <f>PF_IS_W!BN66</f>
        <v>3122.0293116914831</v>
      </c>
      <c r="BO32" s="160">
        <f>PF_IS_W!BO66</f>
        <v>3152.9666348083979</v>
      </c>
      <c r="BP32" s="160">
        <f>PF_IS_W!BP66</f>
        <v>3184.2133311564817</v>
      </c>
      <c r="BQ32" s="160">
        <f>PF_IS_W!BQ66</f>
        <v>3215.7724944680467</v>
      </c>
      <c r="BR32" s="160">
        <f>PF_IS_W!BR66</f>
        <v>3247.647249412727</v>
      </c>
      <c r="BS32" s="160">
        <f>PF_IS_W!BS66</f>
        <v>3279.8407519068546</v>
      </c>
      <c r="BT32" s="160">
        <f>PF_IS_W!BT66</f>
        <v>3312.3561894259233</v>
      </c>
      <c r="BU32" s="160">
        <f>PF_IS_W!BU66</f>
        <v>3345.1967813201823</v>
      </c>
      <c r="BV32" s="160">
        <f>PF_IS_W!BV66</f>
        <v>3378.3657791333844</v>
      </c>
      <c r="BW32" s="160">
        <f>PF_IS_W!BW66</f>
        <v>3411.8664669247178</v>
      </c>
      <c r="BX32" s="48">
        <f>PF_IS_W!BX66</f>
        <v>3445.7021615939652</v>
      </c>
      <c r="BY32" s="160">
        <f>PF_IS_W!BY66</f>
        <v>3479.876213209905</v>
      </c>
      <c r="BZ32" s="160">
        <f>PF_IS_W!BZ66</f>
        <v>3514.3920053420043</v>
      </c>
      <c r="CA32" s="160">
        <f>PF_IS_W!CA66</f>
        <v>3549.2529553954246</v>
      </c>
      <c r="CB32" s="160">
        <f>PF_IS_W!CB66</f>
        <v>3584.4625149493786</v>
      </c>
      <c r="CC32" s="160">
        <f>PF_IS_W!CC66</f>
        <v>3620.0241700988722</v>
      </c>
      <c r="CD32" s="160">
        <f>PF_IS_W!CD66</f>
        <v>3655.941441799861</v>
      </c>
      <c r="CE32" s="160">
        <f>PF_IS_W!CE66</f>
        <v>3692.2178862178594</v>
      </c>
      <c r="CF32" s="160">
        <f>PF_IS_W!CF66</f>
        <v>3728.8570950800386</v>
      </c>
      <c r="CG32" s="160">
        <f>PF_IS_W!CG66</f>
        <v>3765.8626960308388</v>
      </c>
      <c r="CH32" s="160">
        <f>PF_IS_W!CH66</f>
        <v>3803.2383529911472</v>
      </c>
      <c r="CI32" s="160">
        <f>PF_IS_W!CI66</f>
        <v>3840.9877665210583</v>
      </c>
      <c r="CJ32" s="48">
        <f>PF_IS_W!CJ66</f>
        <v>3879.114674186269</v>
      </c>
      <c r="CK32" s="160">
        <f>PF_IS_W!CK66</f>
        <v>3917.6228509281318</v>
      </c>
      <c r="CL32" s="160">
        <f>PF_IS_W!CL66</f>
        <v>3956.516109437413</v>
      </c>
      <c r="CM32" s="160">
        <f>PF_IS_W!CM66</f>
        <v>3995.7983005317874</v>
      </c>
      <c r="CN32" s="160">
        <f>PF_IS_W!CN66</f>
        <v>4035.4733135371057</v>
      </c>
      <c r="CO32" s="160">
        <f>PF_IS_W!CO66</f>
        <v>4075.5450766724766</v>
      </c>
      <c r="CP32" s="160">
        <f>PF_IS_W!CP66</f>
        <v>4116.0175574392015</v>
      </c>
      <c r="CQ32" s="160">
        <f>PF_IS_W!CQ66</f>
        <v>4156.8947630135935</v>
      </c>
      <c r="CR32" s="160">
        <f>PF_IS_W!CR66</f>
        <v>4198.1807406437292</v>
      </c>
      <c r="CS32" s="160">
        <f>PF_IS_W!CS66</f>
        <v>4239.8795780501669</v>
      </c>
      <c r="CT32" s="160">
        <f>PF_IS_W!CT66</f>
        <v>4281.9954038306687</v>
      </c>
      <c r="CU32" s="160">
        <f>PF_IS_W!CU66</f>
        <v>4324.5323878689751</v>
      </c>
      <c r="CV32" s="48">
        <f>PF_IS_W!CV66</f>
        <v>4367.4947417476651</v>
      </c>
      <c r="CW32" s="160">
        <f>PF_IS_W!CW66</f>
        <v>4410.8867191651416</v>
      </c>
      <c r="CX32" s="160">
        <f>PF_IS_W!CX66</f>
        <v>4454.7126163567928</v>
      </c>
      <c r="CY32" s="160">
        <f>PF_IS_W!CY66</f>
        <v>4498.976772520361</v>
      </c>
      <c r="CZ32" s="160">
        <f>PF_IS_W!CZ66</f>
        <v>4543.6835702455646</v>
      </c>
      <c r="DA32" s="160">
        <f>PF_IS_W!DA66</f>
        <v>4588.8374359480204</v>
      </c>
      <c r="DB32" s="160">
        <f>PF_IS_W!DB66</f>
        <v>4634.4428403075008</v>
      </c>
      <c r="DC32" s="160">
        <f>PF_IS_W!DC66</f>
        <v>4680.5042987105753</v>
      </c>
      <c r="DD32" s="160">
        <f>PF_IS_W!DD66</f>
        <v>4727.0263716976815</v>
      </c>
      <c r="DE32" s="160">
        <f>PF_IS_W!DE66</f>
        <v>4774.0136654146581</v>
      </c>
      <c r="DF32" s="160">
        <f>PF_IS_W!DF66</f>
        <v>4821.4708320688051</v>
      </c>
      <c r="DG32" s="160">
        <f>PF_IS_W!DG66</f>
        <v>4869.4025703894922</v>
      </c>
      <c r="DH32" s="48">
        <f>PF_IS_W!DH66</f>
        <v>4917.813626093387</v>
      </c>
      <c r="DI32" s="160">
        <f>PF_IS_W!DI66</f>
        <v>4966.7087923543213</v>
      </c>
      <c r="DJ32" s="160">
        <f>PF_IS_W!DJ66</f>
        <v>5016.0929102778646</v>
      </c>
      <c r="DK32" s="160">
        <f>PF_IS_W!DK66</f>
        <v>5065.9708693806433</v>
      </c>
      <c r="DL32" s="160">
        <f>PF_IS_W!DL66</f>
        <v>5116.3476080744495</v>
      </c>
      <c r="DM32" s="160">
        <f>PF_IS_W!DM66</f>
        <v>5167.2281141551948</v>
      </c>
      <c r="DN32" s="160">
        <f>PF_IS_W!DN66</f>
        <v>5218.6174252967467</v>
      </c>
      <c r="DO32" s="160">
        <f>PF_IS_W!DO66</f>
        <v>5270.5206295497146</v>
      </c>
      <c r="DP32" s="160">
        <f>PF_IS_W!DP66</f>
        <v>5322.9428658452116</v>
      </c>
      <c r="DQ32" s="160">
        <f>PF_IS_W!DQ66</f>
        <v>5375.8893245036625</v>
      </c>
      <c r="DR32" s="160">
        <f>PF_IS_W!DR66</f>
        <v>5429.3652477487003</v>
      </c>
      <c r="DS32" s="160">
        <f>PF_IS_W!DS66</f>
        <v>5483.375930226186</v>
      </c>
      <c r="DT32" s="161">
        <f>PF_IS_W!DT66</f>
        <v>5537.9267195284492</v>
      </c>
      <c r="DU32" s="158">
        <f t="shared" si="21"/>
        <v>12349.771974113815</v>
      </c>
      <c r="DV32" s="158">
        <f t="shared" si="21"/>
        <v>36950.790235018103</v>
      </c>
      <c r="DW32" s="158">
        <f t="shared" si="21"/>
        <v>30043.655932188165</v>
      </c>
      <c r="DX32" s="158">
        <f t="shared" si="21"/>
        <v>30955.172065235696</v>
      </c>
      <c r="DY32" s="158">
        <f t="shared" si="21"/>
        <v>34815.006426049833</v>
      </c>
      <c r="DZ32" s="158">
        <f t="shared" si="21"/>
        <v>39187.355450546595</v>
      </c>
      <c r="EA32" s="158">
        <f t="shared" si="21"/>
        <v>44114.227771822654</v>
      </c>
      <c r="EB32" s="158">
        <f t="shared" si="21"/>
        <v>49665.950823700914</v>
      </c>
      <c r="EC32" s="158">
        <f t="shared" si="21"/>
        <v>55921.771318917992</v>
      </c>
      <c r="ED32" s="51">
        <f t="shared" si="21"/>
        <v>62970.986436941137</v>
      </c>
    </row>
    <row r="33" spans="2:134">
      <c r="B33" s="162" t="s">
        <v>219</v>
      </c>
      <c r="E33" s="160">
        <f>PF_IS_W!E65</f>
        <v>0</v>
      </c>
      <c r="F33" s="160">
        <f>PF_IS_W!F65</f>
        <v>0</v>
      </c>
      <c r="G33" s="160">
        <f>PF_IS_W!G65</f>
        <v>0</v>
      </c>
      <c r="H33" s="160">
        <f>PF_IS_W!H65</f>
        <v>242.01865689426876</v>
      </c>
      <c r="I33" s="160">
        <f>PF_IS_W!I65</f>
        <v>511.72251874168711</v>
      </c>
      <c r="J33" s="160">
        <f>PF_IS_W!J65</f>
        <v>753.74117563595587</v>
      </c>
      <c r="K33" s="160">
        <f>PF_IS_W!K65</f>
        <v>995.75983253022446</v>
      </c>
      <c r="L33" s="160">
        <f>PF_IS_W!L65</f>
        <v>1279.6361610443093</v>
      </c>
      <c r="M33" s="160">
        <f>PF_IS_W!M65</f>
        <v>1535.8272846052448</v>
      </c>
      <c r="N33" s="160">
        <f>PF_IS_W!N65</f>
        <v>1801.2468098172301</v>
      </c>
      <c r="O33" s="160">
        <f>PF_IS_W!O65</f>
        <v>2066.6663350292156</v>
      </c>
      <c r="P33" s="48">
        <f>PF_IS_W!P65</f>
        <v>2341.3142618922507</v>
      </c>
      <c r="Q33" s="160">
        <f>PF_IS_W!Q65</f>
        <v>2673.3040333134422</v>
      </c>
      <c r="R33" s="160">
        <f>PF_IS_W!R65</f>
        <v>3062.0839687410948</v>
      </c>
      <c r="S33" s="160">
        <f>PF_IS_W!S65</f>
        <v>3408.2712811639012</v>
      </c>
      <c r="T33" s="160">
        <f>PF_IS_W!T65</f>
        <v>3770.2811345883229</v>
      </c>
      <c r="U33" s="160">
        <f>PF_IS_W!U65</f>
        <v>4160.686070015975</v>
      </c>
      <c r="V33" s="160">
        <f>PF_IS_W!V65</f>
        <v>4494.3008414371661</v>
      </c>
      <c r="W33" s="160">
        <f>PF_IS_W!W65</f>
        <v>4856.3106948615878</v>
      </c>
      <c r="X33" s="160">
        <f>PF_IS_W!X65</f>
        <v>5232.5180892876251</v>
      </c>
      <c r="Y33" s="160">
        <f>PF_IS_W!Y65</f>
        <v>5566.1328607088171</v>
      </c>
      <c r="Z33" s="160">
        <f>PF_IS_W!Z65</f>
        <v>5928.1427141332388</v>
      </c>
      <c r="AA33" s="160">
        <f>PF_IS_W!AA65</f>
        <v>6290.1525675576604</v>
      </c>
      <c r="AB33" s="48">
        <f>PF_IS_W!AB65</f>
        <v>6652.1624209820811</v>
      </c>
      <c r="AC33" s="160">
        <f>PF_IS_W!AC65</f>
        <v>6791.5354631460505</v>
      </c>
      <c r="AD33" s="160">
        <f>PF_IS_W!AD65</f>
        <v>6808.0997756460511</v>
      </c>
      <c r="AE33" s="160">
        <f>PF_IS_W!AE65</f>
        <v>6824.6640881460507</v>
      </c>
      <c r="AF33" s="160">
        <f>PF_IS_W!AF65</f>
        <v>6841.2284006460504</v>
      </c>
      <c r="AG33" s="160">
        <f>PF_IS_W!AG65</f>
        <v>6857.792713146051</v>
      </c>
      <c r="AH33" s="160">
        <f>PF_IS_W!AH65</f>
        <v>6874.3570256460507</v>
      </c>
      <c r="AI33" s="160">
        <f>PF_IS_W!AI65</f>
        <v>6890.9213381460513</v>
      </c>
      <c r="AJ33" s="160">
        <f>PF_IS_W!AJ65</f>
        <v>6907.485650646051</v>
      </c>
      <c r="AK33" s="160">
        <f>PF_IS_W!AK65</f>
        <v>6924.0499631460507</v>
      </c>
      <c r="AL33" s="160">
        <f>PF_IS_W!AL65</f>
        <v>6940.6142756460513</v>
      </c>
      <c r="AM33" s="160">
        <f>PF_IS_W!AM65</f>
        <v>6957.178588146051</v>
      </c>
      <c r="AN33" s="48">
        <f>PF_IS_W!AN65</f>
        <v>6973.7429006460516</v>
      </c>
      <c r="AO33" s="160">
        <f>PF_IS_W!AO65</f>
        <v>6973.7429006460516</v>
      </c>
      <c r="AP33" s="160">
        <f>PF_IS_W!AP65</f>
        <v>6973.7429006460516</v>
      </c>
      <c r="AQ33" s="160">
        <f>PF_IS_W!AQ65</f>
        <v>6973.7429006460516</v>
      </c>
      <c r="AR33" s="160">
        <f>PF_IS_W!AR65</f>
        <v>6973.7429006460516</v>
      </c>
      <c r="AS33" s="160">
        <f>PF_IS_W!AS65</f>
        <v>6973.7429006460516</v>
      </c>
      <c r="AT33" s="160">
        <f>PF_IS_W!AT65</f>
        <v>6973.7429006460516</v>
      </c>
      <c r="AU33" s="160">
        <f>PF_IS_W!AU65</f>
        <v>6973.7429006460516</v>
      </c>
      <c r="AV33" s="160">
        <f>PF_IS_W!AV65</f>
        <v>6920.7371006460507</v>
      </c>
      <c r="AW33" s="160">
        <f>PF_IS_W!AW65</f>
        <v>6867.7313006460508</v>
      </c>
      <c r="AX33" s="160">
        <f>PF_IS_W!AX65</f>
        <v>6814.7255006460509</v>
      </c>
      <c r="AY33" s="160">
        <f>PF_IS_W!AY65</f>
        <v>6761.719700646051</v>
      </c>
      <c r="AZ33" s="48">
        <f>PF_IS_W!AZ65</f>
        <v>6708.7139006460511</v>
      </c>
      <c r="BA33" s="160">
        <f>PF_IS_W!BA65</f>
        <v>6670.0638381460503</v>
      </c>
      <c r="BB33" s="160">
        <f>PF_IS_W!BB65</f>
        <v>6631.4137756460505</v>
      </c>
      <c r="BC33" s="160">
        <f>PF_IS_W!BC65</f>
        <v>6592.7637131460506</v>
      </c>
      <c r="BD33" s="160">
        <f>PF_IS_W!BD65</f>
        <v>6554.1136506460507</v>
      </c>
      <c r="BE33" s="160">
        <f>PF_IS_W!BE65</f>
        <v>6515.4635881460508</v>
      </c>
      <c r="BF33" s="160">
        <f>PF_IS_W!BF65</f>
        <v>6476.81352564605</v>
      </c>
      <c r="BG33" s="160">
        <f>PF_IS_W!BG65</f>
        <v>6438.1634631460502</v>
      </c>
      <c r="BH33" s="160">
        <f>PF_IS_W!BH65</f>
        <v>6399.5134006460503</v>
      </c>
      <c r="BI33" s="160">
        <f>PF_IS_W!BI65</f>
        <v>6360.8633381460504</v>
      </c>
      <c r="BJ33" s="160">
        <f>PF_IS_W!BJ65</f>
        <v>6322.2132756460505</v>
      </c>
      <c r="BK33" s="160">
        <f>PF_IS_W!BK65</f>
        <v>6283.5632131460507</v>
      </c>
      <c r="BL33" s="48">
        <f>PF_IS_W!BL65</f>
        <v>6244.9131506460508</v>
      </c>
      <c r="BM33" s="160">
        <f>PF_IS_W!BM65</f>
        <v>6228.3488381460511</v>
      </c>
      <c r="BN33" s="160">
        <f>PF_IS_W!BN65</f>
        <v>6211.7845256460505</v>
      </c>
      <c r="BO33" s="160">
        <f>PF_IS_W!BO65</f>
        <v>6195.2202131460508</v>
      </c>
      <c r="BP33" s="160">
        <f>PF_IS_W!BP65</f>
        <v>6178.6559006460511</v>
      </c>
      <c r="BQ33" s="160">
        <f>PF_IS_W!BQ65</f>
        <v>6162.0915881460505</v>
      </c>
      <c r="BR33" s="160">
        <f>PF_IS_W!BR65</f>
        <v>6145.5272756460508</v>
      </c>
      <c r="BS33" s="160">
        <f>PF_IS_W!BS65</f>
        <v>6128.9629631460512</v>
      </c>
      <c r="BT33" s="160">
        <f>PF_IS_W!BT65</f>
        <v>6112.3986506460506</v>
      </c>
      <c r="BU33" s="160">
        <f>PF_IS_W!BU65</f>
        <v>6095.8343381460509</v>
      </c>
      <c r="BV33" s="160">
        <f>PF_IS_W!BV65</f>
        <v>6079.2700256460512</v>
      </c>
      <c r="BW33" s="160">
        <f>PF_IS_W!BW65</f>
        <v>6062.7057131460506</v>
      </c>
      <c r="BX33" s="48">
        <f>PF_IS_W!BX65</f>
        <v>6046.1414006460509</v>
      </c>
      <c r="BY33" s="160">
        <f>PF_IS_W!BY65</f>
        <v>6046.1414006460509</v>
      </c>
      <c r="BZ33" s="160">
        <f>PF_IS_W!BZ65</f>
        <v>6046.1414006460509</v>
      </c>
      <c r="CA33" s="160">
        <f>PF_IS_W!CA65</f>
        <v>6046.1414006460509</v>
      </c>
      <c r="CB33" s="160">
        <f>PF_IS_W!CB65</f>
        <v>6046.1414006460509</v>
      </c>
      <c r="CC33" s="160">
        <f>PF_IS_W!CC65</f>
        <v>6046.1414006460509</v>
      </c>
      <c r="CD33" s="160">
        <f>PF_IS_W!CD65</f>
        <v>6046.1414006460509</v>
      </c>
      <c r="CE33" s="160">
        <f>PF_IS_W!CE65</f>
        <v>6046.1414006460509</v>
      </c>
      <c r="CF33" s="160">
        <f>PF_IS_W!CF65</f>
        <v>6046.1414006460509</v>
      </c>
      <c r="CG33" s="160">
        <f>PF_IS_W!CG65</f>
        <v>6046.1414006460509</v>
      </c>
      <c r="CH33" s="160">
        <f>PF_IS_W!CH65</f>
        <v>6046.1414006460509</v>
      </c>
      <c r="CI33" s="160">
        <f>PF_IS_W!CI65</f>
        <v>6046.1414006460509</v>
      </c>
      <c r="CJ33" s="48">
        <f>PF_IS_W!CJ65</f>
        <v>6046.1414006460509</v>
      </c>
      <c r="CK33" s="160">
        <f>PF_IS_W!CK65</f>
        <v>6046.1414006460509</v>
      </c>
      <c r="CL33" s="160">
        <f>PF_IS_W!CL65</f>
        <v>6046.1414006460509</v>
      </c>
      <c r="CM33" s="160">
        <f>PF_IS_W!CM65</f>
        <v>6046.1414006460509</v>
      </c>
      <c r="CN33" s="160">
        <f>PF_IS_W!CN65</f>
        <v>6046.1414006460509</v>
      </c>
      <c r="CO33" s="160">
        <f>PF_IS_W!CO65</f>
        <v>6046.1414006460509</v>
      </c>
      <c r="CP33" s="160">
        <f>PF_IS_W!CP65</f>
        <v>6046.1414006460509</v>
      </c>
      <c r="CQ33" s="160">
        <f>PF_IS_W!CQ65</f>
        <v>6046.1414006460509</v>
      </c>
      <c r="CR33" s="160">
        <f>PF_IS_W!CR65</f>
        <v>6046.1414006460509</v>
      </c>
      <c r="CS33" s="160">
        <f>PF_IS_W!CS65</f>
        <v>6046.1414006460509</v>
      </c>
      <c r="CT33" s="160">
        <f>PF_IS_W!CT65</f>
        <v>6046.1414006460509</v>
      </c>
      <c r="CU33" s="160">
        <f>PF_IS_W!CU65</f>
        <v>6046.1414006460509</v>
      </c>
      <c r="CV33" s="48">
        <f>PF_IS_W!CV65</f>
        <v>6046.1414006460509</v>
      </c>
      <c r="CW33" s="160">
        <f>PF_IS_W!CW65</f>
        <v>6046.1414006460509</v>
      </c>
      <c r="CX33" s="160">
        <f>PF_IS_W!CX65</f>
        <v>6046.1414006460509</v>
      </c>
      <c r="CY33" s="160">
        <f>PF_IS_W!CY65</f>
        <v>6046.1414006460509</v>
      </c>
      <c r="CZ33" s="160">
        <f>PF_IS_W!CZ65</f>
        <v>6046.1414006460509</v>
      </c>
      <c r="DA33" s="160">
        <f>PF_IS_W!DA65</f>
        <v>6046.1414006460509</v>
      </c>
      <c r="DB33" s="160">
        <f>PF_IS_W!DB65</f>
        <v>6046.1414006460509</v>
      </c>
      <c r="DC33" s="160">
        <f>PF_IS_W!DC65</f>
        <v>6046.1414006460509</v>
      </c>
      <c r="DD33" s="160">
        <f>PF_IS_W!DD65</f>
        <v>6046.1414006460509</v>
      </c>
      <c r="DE33" s="160">
        <f>PF_IS_W!DE65</f>
        <v>6046.1414006460509</v>
      </c>
      <c r="DF33" s="160">
        <f>PF_IS_W!DF65</f>
        <v>6046.1414006460509</v>
      </c>
      <c r="DG33" s="160">
        <f>PF_IS_W!DG65</f>
        <v>6046.1414006460509</v>
      </c>
      <c r="DH33" s="48">
        <f>PF_IS_W!DH65</f>
        <v>6046.1414006460509</v>
      </c>
      <c r="DI33" s="160">
        <f>PF_IS_W!DI65</f>
        <v>6046.1414006460509</v>
      </c>
      <c r="DJ33" s="160">
        <f>PF_IS_W!DJ65</f>
        <v>6046.1414006460509</v>
      </c>
      <c r="DK33" s="160">
        <f>PF_IS_W!DK65</f>
        <v>6046.1414006460509</v>
      </c>
      <c r="DL33" s="160">
        <f>PF_IS_W!DL65</f>
        <v>6046.1414006460509</v>
      </c>
      <c r="DM33" s="160">
        <f>PF_IS_W!DM65</f>
        <v>6046.1414006460509</v>
      </c>
      <c r="DN33" s="160">
        <f>PF_IS_W!DN65</f>
        <v>6046.1414006460509</v>
      </c>
      <c r="DO33" s="160">
        <f>PF_IS_W!DO65</f>
        <v>6046.1414006460509</v>
      </c>
      <c r="DP33" s="160">
        <f>PF_IS_W!DP65</f>
        <v>6046.1414006460509</v>
      </c>
      <c r="DQ33" s="160">
        <f>PF_IS_W!DQ65</f>
        <v>6046.1414006460509</v>
      </c>
      <c r="DR33" s="160">
        <f>PF_IS_W!DR65</f>
        <v>6046.1414006460509</v>
      </c>
      <c r="DS33" s="160">
        <f>PF_IS_W!DS65</f>
        <v>6046.1414006460509</v>
      </c>
      <c r="DT33" s="161">
        <f>PF_IS_W!DT65</f>
        <v>6046.1414006460509</v>
      </c>
      <c r="DU33" s="158">
        <f t="shared" si="21"/>
        <v>11527.933036190387</v>
      </c>
      <c r="DV33" s="158">
        <f t="shared" si="21"/>
        <v>56094.346676790905</v>
      </c>
      <c r="DW33" s="158">
        <f t="shared" si="21"/>
        <v>82591.670182752598</v>
      </c>
      <c r="DX33" s="158">
        <f t="shared" si="21"/>
        <v>82889.827807752619</v>
      </c>
      <c r="DY33" s="158">
        <f t="shared" si="21"/>
        <v>77489.86193275261</v>
      </c>
      <c r="DZ33" s="158">
        <f t="shared" si="21"/>
        <v>73646.941432752603</v>
      </c>
      <c r="EA33" s="158">
        <f t="shared" si="21"/>
        <v>72553.696807752625</v>
      </c>
      <c r="EB33" s="158">
        <f t="shared" si="21"/>
        <v>72553.696807752625</v>
      </c>
      <c r="EC33" s="158">
        <f t="shared" si="21"/>
        <v>72553.696807752625</v>
      </c>
      <c r="ED33" s="51">
        <f t="shared" si="21"/>
        <v>72553.696807752625</v>
      </c>
    </row>
    <row r="34" spans="2:134">
      <c r="B34" s="163" t="s">
        <v>209</v>
      </c>
      <c r="C34" s="120"/>
      <c r="D34" s="120"/>
      <c r="E34" s="122">
        <f t="shared" ref="E34:BP34" si="22">SUBTOTAL(9,E30:E33)</f>
        <v>0</v>
      </c>
      <c r="F34" s="122">
        <f t="shared" si="22"/>
        <v>0</v>
      </c>
      <c r="G34" s="122">
        <f t="shared" si="22"/>
        <v>0</v>
      </c>
      <c r="H34" s="122">
        <f t="shared" si="22"/>
        <v>-34.125</v>
      </c>
      <c r="I34" s="122">
        <f t="shared" si="22"/>
        <v>-73.125000000000057</v>
      </c>
      <c r="J34" s="122">
        <f t="shared" si="22"/>
        <v>-107.25000000000023</v>
      </c>
      <c r="K34" s="122">
        <f t="shared" si="22"/>
        <v>-141.37500000000136</v>
      </c>
      <c r="L34" s="122">
        <f t="shared" si="22"/>
        <v>-1391.4184000000002</v>
      </c>
      <c r="M34" s="122">
        <f t="shared" si="22"/>
        <v>-1291.3329999999999</v>
      </c>
      <c r="N34" s="122">
        <f t="shared" si="22"/>
        <v>-1192.8726000000127</v>
      </c>
      <c r="O34" s="122">
        <f t="shared" si="22"/>
        <v>-1094.4121999999998</v>
      </c>
      <c r="P34" s="123">
        <f t="shared" si="22"/>
        <v>-997.57680000000028</v>
      </c>
      <c r="Q34" s="122">
        <f t="shared" si="22"/>
        <v>-942.97974999998951</v>
      </c>
      <c r="R34" s="122">
        <f t="shared" si="22"/>
        <v>-905.11799999999948</v>
      </c>
      <c r="S34" s="122">
        <f t="shared" si="22"/>
        <v>-859.75625000000036</v>
      </c>
      <c r="T34" s="122">
        <f t="shared" si="22"/>
        <v>-816.8944999999776</v>
      </c>
      <c r="U34" s="122">
        <f t="shared" si="22"/>
        <v>-779.03275000000122</v>
      </c>
      <c r="V34" s="122">
        <f t="shared" si="22"/>
        <v>-731.17099999999937</v>
      </c>
      <c r="W34" s="122">
        <f t="shared" si="22"/>
        <v>-688.30924999998388</v>
      </c>
      <c r="X34" s="122">
        <f t="shared" si="22"/>
        <v>-647.94750000000022</v>
      </c>
      <c r="Y34" s="122">
        <f t="shared" si="22"/>
        <v>-600.0857500000011</v>
      </c>
      <c r="Z34" s="122">
        <f t="shared" si="22"/>
        <v>-557.22399999997469</v>
      </c>
      <c r="AA34" s="122">
        <f t="shared" si="22"/>
        <v>-514.36225000000104</v>
      </c>
      <c r="AB34" s="123">
        <f t="shared" si="22"/>
        <v>-471.50050000000101</v>
      </c>
      <c r="AC34" s="122">
        <f t="shared" si="22"/>
        <v>-440.822750000013</v>
      </c>
      <c r="AD34" s="122">
        <f t="shared" si="22"/>
        <v>-398.88200000000143</v>
      </c>
      <c r="AE34" s="122">
        <f t="shared" si="22"/>
        <v>-356.94125000000076</v>
      </c>
      <c r="AF34" s="122">
        <f t="shared" si="22"/>
        <v>-315.00049999999828</v>
      </c>
      <c r="AG34" s="122">
        <f t="shared" si="22"/>
        <v>-273.05975000000035</v>
      </c>
      <c r="AH34" s="122">
        <f t="shared" si="22"/>
        <v>-231.11900000000151</v>
      </c>
      <c r="AI34" s="122">
        <f t="shared" si="22"/>
        <v>-189.17825000000175</v>
      </c>
      <c r="AJ34" s="122">
        <f t="shared" si="22"/>
        <v>-147.23750000000109</v>
      </c>
      <c r="AK34" s="122">
        <f t="shared" si="22"/>
        <v>-105.29675000000043</v>
      </c>
      <c r="AL34" s="122">
        <f t="shared" si="22"/>
        <v>-63.356000000000677</v>
      </c>
      <c r="AM34" s="122">
        <f t="shared" si="22"/>
        <v>-21.415250000001834</v>
      </c>
      <c r="AN34" s="123">
        <f t="shared" si="22"/>
        <v>20.525499999997919</v>
      </c>
      <c r="AO34" s="122">
        <f t="shared" si="22"/>
        <v>28.296999999996842</v>
      </c>
      <c r="AP34" s="122">
        <f t="shared" si="22"/>
        <v>28.296999999996842</v>
      </c>
      <c r="AQ34" s="122">
        <f t="shared" si="22"/>
        <v>28.296999999996842</v>
      </c>
      <c r="AR34" s="122">
        <f t="shared" si="22"/>
        <v>28.296999999996842</v>
      </c>
      <c r="AS34" s="122">
        <f t="shared" si="22"/>
        <v>28.296999999996842</v>
      </c>
      <c r="AT34" s="122">
        <f t="shared" si="22"/>
        <v>28.296999999996842</v>
      </c>
      <c r="AU34" s="122">
        <f t="shared" si="22"/>
        <v>28.296999999996842</v>
      </c>
      <c r="AV34" s="122">
        <f t="shared" si="22"/>
        <v>28.296999999996842</v>
      </c>
      <c r="AW34" s="122">
        <f t="shared" si="22"/>
        <v>28.296999999997752</v>
      </c>
      <c r="AX34" s="122">
        <f t="shared" si="22"/>
        <v>28.296999999996842</v>
      </c>
      <c r="AY34" s="122">
        <f t="shared" si="22"/>
        <v>28.296999999997752</v>
      </c>
      <c r="AZ34" s="123">
        <f t="shared" si="22"/>
        <v>28.296999999996842</v>
      </c>
      <c r="BA34" s="122">
        <f t="shared" si="22"/>
        <v>28.296999999996842</v>
      </c>
      <c r="BB34" s="122">
        <f t="shared" si="22"/>
        <v>28.296999999995933</v>
      </c>
      <c r="BC34" s="122">
        <f t="shared" si="22"/>
        <v>28.296999999996842</v>
      </c>
      <c r="BD34" s="122">
        <f t="shared" si="22"/>
        <v>28.296999999997752</v>
      </c>
      <c r="BE34" s="122">
        <f t="shared" si="22"/>
        <v>28.296999999996842</v>
      </c>
      <c r="BF34" s="122">
        <f t="shared" si="22"/>
        <v>28.296999999996842</v>
      </c>
      <c r="BG34" s="122">
        <f t="shared" si="22"/>
        <v>28.296999999997752</v>
      </c>
      <c r="BH34" s="122">
        <f t="shared" si="22"/>
        <v>28.296999999996842</v>
      </c>
      <c r="BI34" s="122">
        <f t="shared" si="22"/>
        <v>28.296999999995933</v>
      </c>
      <c r="BJ34" s="122">
        <f t="shared" si="22"/>
        <v>28.296999999996842</v>
      </c>
      <c r="BK34" s="122">
        <f t="shared" si="22"/>
        <v>28.296999999997752</v>
      </c>
      <c r="BL34" s="123">
        <f t="shared" si="22"/>
        <v>28.296999999996842</v>
      </c>
      <c r="BM34" s="122">
        <f t="shared" si="22"/>
        <v>28.296999999997752</v>
      </c>
      <c r="BN34" s="122">
        <f t="shared" si="22"/>
        <v>28.296999999997752</v>
      </c>
      <c r="BO34" s="122">
        <f t="shared" si="22"/>
        <v>28.296999999996842</v>
      </c>
      <c r="BP34" s="122">
        <f t="shared" si="22"/>
        <v>28.296999999995933</v>
      </c>
      <c r="BQ34" s="122">
        <f t="shared" ref="BQ34:DT34" si="23">SUBTOTAL(9,BQ30:BQ33)</f>
        <v>28.296999999995933</v>
      </c>
      <c r="BR34" s="122">
        <f t="shared" si="23"/>
        <v>28.296999999996842</v>
      </c>
      <c r="BS34" s="122">
        <f t="shared" si="23"/>
        <v>28.296999999997752</v>
      </c>
      <c r="BT34" s="122">
        <f t="shared" si="23"/>
        <v>28.296999999997752</v>
      </c>
      <c r="BU34" s="122">
        <f t="shared" si="23"/>
        <v>28.296999999996842</v>
      </c>
      <c r="BV34" s="122">
        <f t="shared" si="23"/>
        <v>28.296999999997752</v>
      </c>
      <c r="BW34" s="122">
        <f t="shared" si="23"/>
        <v>28.296999999995933</v>
      </c>
      <c r="BX34" s="123">
        <f t="shared" si="23"/>
        <v>28.296999999996842</v>
      </c>
      <c r="BY34" s="122">
        <f t="shared" si="23"/>
        <v>28.296999999996842</v>
      </c>
      <c r="BZ34" s="122">
        <f t="shared" si="23"/>
        <v>28.296999999996842</v>
      </c>
      <c r="CA34" s="122">
        <f t="shared" si="23"/>
        <v>28.296999999996842</v>
      </c>
      <c r="CB34" s="122">
        <f t="shared" si="23"/>
        <v>28.296999999996842</v>
      </c>
      <c r="CC34" s="122">
        <f t="shared" si="23"/>
        <v>28.296999999996842</v>
      </c>
      <c r="CD34" s="122">
        <f t="shared" si="23"/>
        <v>28.296999999996842</v>
      </c>
      <c r="CE34" s="122">
        <f t="shared" si="23"/>
        <v>28.296999999996842</v>
      </c>
      <c r="CF34" s="122">
        <f t="shared" si="23"/>
        <v>28.296999999996842</v>
      </c>
      <c r="CG34" s="122">
        <f t="shared" si="23"/>
        <v>28.296999999996842</v>
      </c>
      <c r="CH34" s="122">
        <f t="shared" si="23"/>
        <v>28.296999999996842</v>
      </c>
      <c r="CI34" s="122">
        <f t="shared" si="23"/>
        <v>28.296999999996842</v>
      </c>
      <c r="CJ34" s="123">
        <f t="shared" si="23"/>
        <v>28.296999999996842</v>
      </c>
      <c r="CK34" s="122">
        <f t="shared" si="23"/>
        <v>28.296999999996842</v>
      </c>
      <c r="CL34" s="122">
        <f t="shared" si="23"/>
        <v>28.296999999996842</v>
      </c>
      <c r="CM34" s="122">
        <f t="shared" si="23"/>
        <v>28.296999999996842</v>
      </c>
      <c r="CN34" s="122">
        <f t="shared" si="23"/>
        <v>28.296999999996842</v>
      </c>
      <c r="CO34" s="122">
        <f t="shared" si="23"/>
        <v>28.296999999996842</v>
      </c>
      <c r="CP34" s="122">
        <f t="shared" si="23"/>
        <v>28.296999999996842</v>
      </c>
      <c r="CQ34" s="122">
        <f t="shared" si="23"/>
        <v>28.296999999996842</v>
      </c>
      <c r="CR34" s="122">
        <f t="shared" si="23"/>
        <v>28.296999999996842</v>
      </c>
      <c r="CS34" s="122">
        <f t="shared" si="23"/>
        <v>28.296999999995933</v>
      </c>
      <c r="CT34" s="122">
        <f t="shared" si="23"/>
        <v>28.296999999997752</v>
      </c>
      <c r="CU34" s="122">
        <f t="shared" si="23"/>
        <v>28.296999999997752</v>
      </c>
      <c r="CV34" s="123">
        <f t="shared" si="23"/>
        <v>28.296999999996842</v>
      </c>
      <c r="CW34" s="122">
        <f t="shared" si="23"/>
        <v>28.296999999997752</v>
      </c>
      <c r="CX34" s="122">
        <f t="shared" si="23"/>
        <v>28.296999999997752</v>
      </c>
      <c r="CY34" s="122">
        <f t="shared" si="23"/>
        <v>28.296999999997752</v>
      </c>
      <c r="CZ34" s="122">
        <f t="shared" si="23"/>
        <v>28.296999999996842</v>
      </c>
      <c r="DA34" s="122">
        <f t="shared" si="23"/>
        <v>28.296999999996842</v>
      </c>
      <c r="DB34" s="122">
        <f t="shared" si="23"/>
        <v>28.296999999997752</v>
      </c>
      <c r="DC34" s="122">
        <f t="shared" si="23"/>
        <v>28.296999999996842</v>
      </c>
      <c r="DD34" s="122">
        <f t="shared" si="23"/>
        <v>28.296999999997752</v>
      </c>
      <c r="DE34" s="122">
        <f t="shared" si="23"/>
        <v>28.296999999995933</v>
      </c>
      <c r="DF34" s="122">
        <f t="shared" si="23"/>
        <v>28.296999999997752</v>
      </c>
      <c r="DG34" s="122">
        <f t="shared" si="23"/>
        <v>28.296999999997752</v>
      </c>
      <c r="DH34" s="123">
        <f t="shared" si="23"/>
        <v>28.296999999997752</v>
      </c>
      <c r="DI34" s="122">
        <f t="shared" si="23"/>
        <v>28.296999999995933</v>
      </c>
      <c r="DJ34" s="122">
        <f t="shared" si="23"/>
        <v>28.296999999996842</v>
      </c>
      <c r="DK34" s="122">
        <f t="shared" si="23"/>
        <v>28.296999999997752</v>
      </c>
      <c r="DL34" s="122">
        <f t="shared" si="23"/>
        <v>28.296999999996842</v>
      </c>
      <c r="DM34" s="122">
        <f t="shared" si="23"/>
        <v>28.296999999997752</v>
      </c>
      <c r="DN34" s="122">
        <f t="shared" si="23"/>
        <v>28.296999999996842</v>
      </c>
      <c r="DO34" s="122">
        <f t="shared" si="23"/>
        <v>28.296999999995933</v>
      </c>
      <c r="DP34" s="122">
        <f t="shared" si="23"/>
        <v>28.296999999995933</v>
      </c>
      <c r="DQ34" s="122">
        <f t="shared" si="23"/>
        <v>28.296999999995933</v>
      </c>
      <c r="DR34" s="122">
        <f t="shared" si="23"/>
        <v>28.296999999995933</v>
      </c>
      <c r="DS34" s="122">
        <f t="shared" si="23"/>
        <v>28.296999999996842</v>
      </c>
      <c r="DT34" s="164">
        <f t="shared" si="23"/>
        <v>28.296999999997752</v>
      </c>
      <c r="DU34" s="165">
        <f t="shared" si="21"/>
        <v>-6323.4880000000139</v>
      </c>
      <c r="DV34" s="165">
        <f t="shared" si="21"/>
        <v>-8514.3814999999304</v>
      </c>
      <c r="DW34" s="165">
        <f t="shared" si="21"/>
        <v>-2521.7835000000232</v>
      </c>
      <c r="DX34" s="165">
        <f t="shared" si="21"/>
        <v>339.56399999996393</v>
      </c>
      <c r="DY34" s="165">
        <f t="shared" si="21"/>
        <v>339.56399999996302</v>
      </c>
      <c r="DZ34" s="165">
        <f t="shared" si="21"/>
        <v>339.56399999996393</v>
      </c>
      <c r="EA34" s="165">
        <f t="shared" si="21"/>
        <v>339.56399999996211</v>
      </c>
      <c r="EB34" s="165">
        <f t="shared" si="21"/>
        <v>339.56399999996302</v>
      </c>
      <c r="EC34" s="165">
        <f t="shared" si="21"/>
        <v>339.56399999996847</v>
      </c>
      <c r="ED34" s="166">
        <f t="shared" si="21"/>
        <v>339.56399999996029</v>
      </c>
    </row>
    <row r="35" spans="2:134">
      <c r="B35" s="155" t="s">
        <v>220</v>
      </c>
      <c r="C35" s="23"/>
      <c r="D35" s="23"/>
      <c r="E35" s="167"/>
      <c r="F35" s="167"/>
      <c r="G35" s="167"/>
      <c r="H35" s="167"/>
      <c r="I35" s="167"/>
      <c r="J35" s="167"/>
      <c r="K35" s="167"/>
      <c r="L35" s="167"/>
      <c r="M35" s="167"/>
      <c r="N35" s="167"/>
      <c r="O35" s="167"/>
      <c r="P35" s="94"/>
      <c r="Q35" s="167"/>
      <c r="R35" s="167"/>
      <c r="S35" s="167"/>
      <c r="T35" s="167"/>
      <c r="U35" s="167"/>
      <c r="V35" s="167"/>
      <c r="W35" s="167"/>
      <c r="X35" s="167"/>
      <c r="Y35" s="167"/>
      <c r="Z35" s="167"/>
      <c r="AA35" s="167"/>
      <c r="AB35" s="94"/>
      <c r="AC35" s="167"/>
      <c r="AD35" s="167"/>
      <c r="AE35" s="167"/>
      <c r="AF35" s="167"/>
      <c r="AG35" s="167"/>
      <c r="AH35" s="167"/>
      <c r="AI35" s="167"/>
      <c r="AJ35" s="167"/>
      <c r="AK35" s="167"/>
      <c r="AL35" s="167"/>
      <c r="AM35" s="167"/>
      <c r="AN35" s="94"/>
      <c r="AO35" s="167"/>
      <c r="AP35" s="167"/>
      <c r="AQ35" s="167"/>
      <c r="AR35" s="167"/>
      <c r="AS35" s="167"/>
      <c r="AT35" s="167"/>
      <c r="AU35" s="167"/>
      <c r="AV35" s="167"/>
      <c r="AW35" s="167"/>
      <c r="AX35" s="167"/>
      <c r="AY35" s="167"/>
      <c r="AZ35" s="94"/>
      <c r="BA35" s="167"/>
      <c r="BB35" s="167"/>
      <c r="BC35" s="167"/>
      <c r="BD35" s="167"/>
      <c r="BE35" s="167"/>
      <c r="BF35" s="167"/>
      <c r="BG35" s="167"/>
      <c r="BH35" s="167"/>
      <c r="BI35" s="167"/>
      <c r="BJ35" s="167"/>
      <c r="BK35" s="167"/>
      <c r="BL35" s="94"/>
      <c r="BM35" s="167"/>
      <c r="BN35" s="167"/>
      <c r="BO35" s="167"/>
      <c r="BP35" s="167"/>
      <c r="BQ35" s="167"/>
      <c r="BR35" s="167"/>
      <c r="BS35" s="167"/>
      <c r="BT35" s="167"/>
      <c r="BU35" s="167"/>
      <c r="BV35" s="167"/>
      <c r="BW35" s="167"/>
      <c r="BX35" s="94"/>
      <c r="BY35" s="167"/>
      <c r="BZ35" s="167"/>
      <c r="CA35" s="167"/>
      <c r="CB35" s="167"/>
      <c r="CC35" s="167"/>
      <c r="CD35" s="167"/>
      <c r="CE35" s="167"/>
      <c r="CF35" s="167"/>
      <c r="CG35" s="167"/>
      <c r="CH35" s="167"/>
      <c r="CI35" s="167"/>
      <c r="CJ35" s="94"/>
      <c r="CK35" s="167"/>
      <c r="CL35" s="167"/>
      <c r="CM35" s="167"/>
      <c r="CN35" s="167"/>
      <c r="CO35" s="167"/>
      <c r="CP35" s="167"/>
      <c r="CQ35" s="167"/>
      <c r="CR35" s="167"/>
      <c r="CS35" s="167"/>
      <c r="CT35" s="167"/>
      <c r="CU35" s="167"/>
      <c r="CV35" s="94"/>
      <c r="CW35" s="167"/>
      <c r="CX35" s="167"/>
      <c r="CY35" s="167"/>
      <c r="CZ35" s="167"/>
      <c r="DA35" s="167"/>
      <c r="DB35" s="167"/>
      <c r="DC35" s="167"/>
      <c r="DD35" s="167"/>
      <c r="DE35" s="167"/>
      <c r="DF35" s="167"/>
      <c r="DG35" s="167"/>
      <c r="DH35" s="94"/>
      <c r="DI35" s="167"/>
      <c r="DJ35" s="167"/>
      <c r="DK35" s="167"/>
      <c r="DL35" s="167"/>
      <c r="DM35" s="167"/>
      <c r="DN35" s="167"/>
      <c r="DO35" s="167"/>
      <c r="DP35" s="167"/>
      <c r="DQ35" s="167"/>
      <c r="DR35" s="167"/>
      <c r="DS35" s="167"/>
      <c r="DT35" s="168"/>
      <c r="DU35" s="169"/>
      <c r="DV35" s="169"/>
      <c r="DW35" s="169"/>
      <c r="DX35" s="169"/>
      <c r="DY35" s="169"/>
      <c r="DZ35" s="169"/>
      <c r="EA35" s="169"/>
      <c r="EB35" s="169"/>
      <c r="EC35" s="169"/>
      <c r="ED35" s="170"/>
    </row>
    <row r="36" spans="2:134">
      <c r="B36" s="171" t="s">
        <v>221</v>
      </c>
      <c r="C36" s="23"/>
      <c r="D36" s="23"/>
      <c r="E36" s="167"/>
      <c r="F36" s="167"/>
      <c r="G36" s="167"/>
      <c r="H36" s="167"/>
      <c r="I36" s="167"/>
      <c r="J36" s="167"/>
      <c r="K36" s="167"/>
      <c r="L36" s="167"/>
      <c r="M36" s="167"/>
      <c r="N36" s="167"/>
      <c r="O36" s="167"/>
      <c r="P36" s="94"/>
      <c r="Q36" s="167"/>
      <c r="R36" s="167"/>
      <c r="S36" s="167"/>
      <c r="T36" s="167"/>
      <c r="U36" s="167"/>
      <c r="V36" s="167"/>
      <c r="W36" s="167"/>
      <c r="X36" s="167"/>
      <c r="Y36" s="167"/>
      <c r="Z36" s="167"/>
      <c r="AA36" s="167"/>
      <c r="AB36" s="94"/>
      <c r="AC36" s="167"/>
      <c r="AD36" s="167"/>
      <c r="AE36" s="167"/>
      <c r="AF36" s="167"/>
      <c r="AG36" s="167"/>
      <c r="AH36" s="167"/>
      <c r="AI36" s="167"/>
      <c r="AJ36" s="167"/>
      <c r="AK36" s="167"/>
      <c r="AL36" s="167"/>
      <c r="AM36" s="167"/>
      <c r="AN36" s="94"/>
      <c r="AO36" s="167"/>
      <c r="AP36" s="167"/>
      <c r="AQ36" s="167"/>
      <c r="AR36" s="167"/>
      <c r="AS36" s="167"/>
      <c r="AT36" s="167"/>
      <c r="AU36" s="167"/>
      <c r="AV36" s="167"/>
      <c r="AW36" s="167"/>
      <c r="AX36" s="167"/>
      <c r="AY36" s="167"/>
      <c r="AZ36" s="94"/>
      <c r="BA36" s="167"/>
      <c r="BB36" s="167"/>
      <c r="BC36" s="167"/>
      <c r="BD36" s="167"/>
      <c r="BE36" s="167"/>
      <c r="BF36" s="167"/>
      <c r="BG36" s="167"/>
      <c r="BH36" s="167"/>
      <c r="BI36" s="167"/>
      <c r="BJ36" s="167"/>
      <c r="BK36" s="167"/>
      <c r="BL36" s="94"/>
      <c r="BM36" s="167"/>
      <c r="BN36" s="167"/>
      <c r="BO36" s="167"/>
      <c r="BP36" s="167"/>
      <c r="BQ36" s="167"/>
      <c r="BR36" s="167"/>
      <c r="BS36" s="167"/>
      <c r="BT36" s="167"/>
      <c r="BU36" s="167"/>
      <c r="BV36" s="167"/>
      <c r="BW36" s="167"/>
      <c r="BX36" s="94"/>
      <c r="BY36" s="167"/>
      <c r="BZ36" s="167"/>
      <c r="CA36" s="167"/>
      <c r="CB36" s="167"/>
      <c r="CC36" s="167"/>
      <c r="CD36" s="167"/>
      <c r="CE36" s="167"/>
      <c r="CF36" s="167"/>
      <c r="CG36" s="167"/>
      <c r="CH36" s="167"/>
      <c r="CI36" s="167"/>
      <c r="CJ36" s="94"/>
      <c r="CK36" s="167"/>
      <c r="CL36" s="167"/>
      <c r="CM36" s="167"/>
      <c r="CN36" s="167"/>
      <c r="CO36" s="167"/>
      <c r="CP36" s="167"/>
      <c r="CQ36" s="167"/>
      <c r="CR36" s="167"/>
      <c r="CS36" s="167"/>
      <c r="CT36" s="167"/>
      <c r="CU36" s="167"/>
      <c r="CV36" s="94"/>
      <c r="CW36" s="167"/>
      <c r="CX36" s="167"/>
      <c r="CY36" s="167"/>
      <c r="CZ36" s="167"/>
      <c r="DA36" s="167"/>
      <c r="DB36" s="167"/>
      <c r="DC36" s="167"/>
      <c r="DD36" s="167"/>
      <c r="DE36" s="167"/>
      <c r="DF36" s="167"/>
      <c r="DG36" s="167"/>
      <c r="DH36" s="94"/>
      <c r="DI36" s="167"/>
      <c r="DJ36" s="167"/>
      <c r="DK36" s="167"/>
      <c r="DL36" s="167"/>
      <c r="DM36" s="167"/>
      <c r="DN36" s="167"/>
      <c r="DO36" s="167"/>
      <c r="DP36" s="167"/>
      <c r="DQ36" s="167"/>
      <c r="DR36" s="167"/>
      <c r="DS36" s="167"/>
      <c r="DT36" s="168"/>
      <c r="DU36" s="169"/>
      <c r="DV36" s="169"/>
      <c r="DW36" s="169"/>
      <c r="DX36" s="169"/>
      <c r="DY36" s="169"/>
      <c r="DZ36" s="169"/>
      <c r="EA36" s="169"/>
      <c r="EB36" s="169"/>
      <c r="EC36" s="169"/>
      <c r="ED36" s="170"/>
    </row>
    <row r="37" spans="2:134">
      <c r="B37" s="159" t="s">
        <v>221</v>
      </c>
      <c r="E37" s="160">
        <f>-Capex_W!E85</f>
        <v>0</v>
      </c>
      <c r="F37" s="160">
        <f>-Capex_W!F85</f>
        <v>0</v>
      </c>
      <c r="G37" s="160">
        <f>-Capex_W!G85</f>
        <v>0</v>
      </c>
      <c r="H37" s="160">
        <f>-Capex_W!H85</f>
        <v>-29042.238827312252</v>
      </c>
      <c r="I37" s="160">
        <f>-Capex_W!I85</f>
        <v>-32364.463421690198</v>
      </c>
      <c r="J37" s="160">
        <f>-Capex_W!J85</f>
        <v>-29042.238827312252</v>
      </c>
      <c r="K37" s="160">
        <f>-Capex_W!K85</f>
        <v>-29042.238827312252</v>
      </c>
      <c r="L37" s="160">
        <f>-Capex_W!L85</f>
        <v>-29612.672221690198</v>
      </c>
      <c r="M37" s="160">
        <f>-Capex_W!M85</f>
        <v>-26290.447627312253</v>
      </c>
      <c r="N37" s="160">
        <f>-Capex_W!N85</f>
        <v>-27397.855825438237</v>
      </c>
      <c r="O37" s="160">
        <f>-Capex_W!O85</f>
        <v>-27397.855825438237</v>
      </c>
      <c r="P37" s="48">
        <f>-Capex_W!P85</f>
        <v>-28505.264023564221</v>
      </c>
      <c r="Q37" s="160">
        <f>-Capex_W!Q85</f>
        <v>-36592.167320542991</v>
      </c>
      <c r="R37" s="160">
        <f>-Capex_W!R85</f>
        <v>-43406.987001318252</v>
      </c>
      <c r="S37" s="160">
        <f>-Capex_W!S85</f>
        <v>-38295.872240736804</v>
      </c>
      <c r="T37" s="160">
        <f>-Capex_W!T85</f>
        <v>-40194.577160930618</v>
      </c>
      <c r="U37" s="160">
        <f>-Capex_W!U85</f>
        <v>-43601.987001318252</v>
      </c>
      <c r="V37" s="160">
        <f>-Capex_W!V85</f>
        <v>-36787.167320542991</v>
      </c>
      <c r="W37" s="160">
        <f>-Capex_W!W85</f>
        <v>-40194.577160930618</v>
      </c>
      <c r="X37" s="160">
        <f>-Capex_W!X85</f>
        <v>-41898.282081124431</v>
      </c>
      <c r="Y37" s="160">
        <f>-Capex_W!Y85</f>
        <v>-36787.167320542991</v>
      </c>
      <c r="Z37" s="160">
        <f>-Capex_W!Z85</f>
        <v>-40194.577160930618</v>
      </c>
      <c r="AA37" s="160">
        <f>-Capex_W!AA85</f>
        <v>-40194.577160930618</v>
      </c>
      <c r="AB37" s="48">
        <f>-Capex_W!AB85</f>
        <v>-40194.577160930618</v>
      </c>
      <c r="AC37" s="160">
        <f>-Capex_W!AC85</f>
        <v>-15333.362809676284</v>
      </c>
      <c r="AD37" s="160">
        <f>-Capex_W!AD85</f>
        <v>-596.31524999999999</v>
      </c>
      <c r="AE37" s="160">
        <f>-Capex_W!AE85</f>
        <v>-596.31524999999999</v>
      </c>
      <c r="AF37" s="160">
        <f>-Capex_W!AF85</f>
        <v>-596.31524999999999</v>
      </c>
      <c r="AG37" s="160">
        <f>-Capex_W!AG85</f>
        <v>-596.31524999999999</v>
      </c>
      <c r="AH37" s="160">
        <f>-Capex_W!AH85</f>
        <v>-596.31524999999999</v>
      </c>
      <c r="AI37" s="160">
        <f>-Capex_W!AI85</f>
        <v>-596.31524999999999</v>
      </c>
      <c r="AJ37" s="160">
        <f>-Capex_W!AJ85</f>
        <v>-596.31524999999999</v>
      </c>
      <c r="AK37" s="160">
        <f>-Capex_W!AK85</f>
        <v>-596.31524999999999</v>
      </c>
      <c r="AL37" s="160">
        <f>-Capex_W!AL85</f>
        <v>-596.31524999999999</v>
      </c>
      <c r="AM37" s="160">
        <f>-Capex_W!AM85</f>
        <v>-596.31524999999999</v>
      </c>
      <c r="AN37" s="48">
        <f>-Capex_W!AN85</f>
        <v>-596.31524999999999</v>
      </c>
      <c r="AO37" s="160">
        <f>-Capex_W!AO85</f>
        <v>0</v>
      </c>
      <c r="AP37" s="160">
        <f>-Capex_W!AP85</f>
        <v>0</v>
      </c>
      <c r="AQ37" s="160">
        <f>-Capex_W!AQ85</f>
        <v>0</v>
      </c>
      <c r="AR37" s="160">
        <f>-Capex_W!AR85</f>
        <v>0</v>
      </c>
      <c r="AS37" s="160">
        <f>-Capex_W!AS85</f>
        <v>0</v>
      </c>
      <c r="AT37" s="160">
        <f>-Capex_W!AT85</f>
        <v>0</v>
      </c>
      <c r="AU37" s="160">
        <f>-Capex_W!AU85</f>
        <v>0</v>
      </c>
      <c r="AV37" s="160">
        <f>-Capex_W!AV85</f>
        <v>0</v>
      </c>
      <c r="AW37" s="160">
        <f>-Capex_W!AW85</f>
        <v>0</v>
      </c>
      <c r="AX37" s="160">
        <f>-Capex_W!AX85</f>
        <v>0</v>
      </c>
      <c r="AY37" s="160">
        <f>-Capex_W!AY85</f>
        <v>0</v>
      </c>
      <c r="AZ37" s="48">
        <f>-Capex_W!AZ85</f>
        <v>0</v>
      </c>
      <c r="BA37" s="160">
        <f>-Capex_W!BA85</f>
        <v>0</v>
      </c>
      <c r="BB37" s="160">
        <f>-Capex_W!BB85</f>
        <v>0</v>
      </c>
      <c r="BC37" s="160">
        <f>-Capex_W!BC85</f>
        <v>0</v>
      </c>
      <c r="BD37" s="160">
        <f>-Capex_W!BD85</f>
        <v>0</v>
      </c>
      <c r="BE37" s="160">
        <f>-Capex_W!BE85</f>
        <v>0</v>
      </c>
      <c r="BF37" s="160">
        <f>-Capex_W!BF85</f>
        <v>0</v>
      </c>
      <c r="BG37" s="160">
        <f>-Capex_W!BG85</f>
        <v>0</v>
      </c>
      <c r="BH37" s="160">
        <f>-Capex_W!BH85</f>
        <v>0</v>
      </c>
      <c r="BI37" s="160">
        <f>-Capex_W!BI85</f>
        <v>0</v>
      </c>
      <c r="BJ37" s="160">
        <f>-Capex_W!BJ85</f>
        <v>0</v>
      </c>
      <c r="BK37" s="160">
        <f>-Capex_W!BK85</f>
        <v>0</v>
      </c>
      <c r="BL37" s="48">
        <f>-Capex_W!BL85</f>
        <v>0</v>
      </c>
      <c r="BM37" s="160">
        <f>-Capex_W!BM85</f>
        <v>0</v>
      </c>
      <c r="BN37" s="160">
        <f>-Capex_W!BN85</f>
        <v>0</v>
      </c>
      <c r="BO37" s="160">
        <f>-Capex_W!BO85</f>
        <v>0</v>
      </c>
      <c r="BP37" s="160">
        <f>-Capex_W!BP85</f>
        <v>0</v>
      </c>
      <c r="BQ37" s="160">
        <f>-Capex_W!BQ85</f>
        <v>0</v>
      </c>
      <c r="BR37" s="160">
        <f>-Capex_W!BR85</f>
        <v>0</v>
      </c>
      <c r="BS37" s="160">
        <f>-Capex_W!BS85</f>
        <v>0</v>
      </c>
      <c r="BT37" s="160">
        <f>-Capex_W!BT85</f>
        <v>0</v>
      </c>
      <c r="BU37" s="160">
        <f>-Capex_W!BU85</f>
        <v>0</v>
      </c>
      <c r="BV37" s="160">
        <f>-Capex_W!BV85</f>
        <v>0</v>
      </c>
      <c r="BW37" s="160">
        <f>-Capex_W!BW85</f>
        <v>0</v>
      </c>
      <c r="BX37" s="48">
        <f>-Capex_W!BX85</f>
        <v>0</v>
      </c>
      <c r="BY37" s="160">
        <f>-Capex_W!BY85</f>
        <v>0</v>
      </c>
      <c r="BZ37" s="160">
        <f>-Capex_W!BZ85</f>
        <v>0</v>
      </c>
      <c r="CA37" s="160">
        <f>-Capex_W!CA85</f>
        <v>0</v>
      </c>
      <c r="CB37" s="160">
        <f>-Capex_W!CB85</f>
        <v>0</v>
      </c>
      <c r="CC37" s="160">
        <f>-Capex_W!CC85</f>
        <v>0</v>
      </c>
      <c r="CD37" s="160">
        <f>-Capex_W!CD85</f>
        <v>0</v>
      </c>
      <c r="CE37" s="160">
        <f>-Capex_W!CE85</f>
        <v>0</v>
      </c>
      <c r="CF37" s="160">
        <f>-Capex_W!CF85</f>
        <v>0</v>
      </c>
      <c r="CG37" s="160">
        <f>-Capex_W!CG85</f>
        <v>0</v>
      </c>
      <c r="CH37" s="160">
        <f>-Capex_W!CH85</f>
        <v>0</v>
      </c>
      <c r="CI37" s="160">
        <f>-Capex_W!CI85</f>
        <v>0</v>
      </c>
      <c r="CJ37" s="48">
        <f>-Capex_W!CJ85</f>
        <v>0</v>
      </c>
      <c r="CK37" s="160">
        <f>-Capex_W!CK85</f>
        <v>0</v>
      </c>
      <c r="CL37" s="160">
        <f>-Capex_W!CL85</f>
        <v>0</v>
      </c>
      <c r="CM37" s="160">
        <f>-Capex_W!CM85</f>
        <v>0</v>
      </c>
      <c r="CN37" s="160">
        <f>-Capex_W!CN85</f>
        <v>0</v>
      </c>
      <c r="CO37" s="160">
        <f>-Capex_W!CO85</f>
        <v>0</v>
      </c>
      <c r="CP37" s="160">
        <f>-Capex_W!CP85</f>
        <v>0</v>
      </c>
      <c r="CQ37" s="160">
        <f>-Capex_W!CQ85</f>
        <v>0</v>
      </c>
      <c r="CR37" s="160">
        <f>-Capex_W!CR85</f>
        <v>0</v>
      </c>
      <c r="CS37" s="160">
        <f>-Capex_W!CS85</f>
        <v>0</v>
      </c>
      <c r="CT37" s="160">
        <f>-Capex_W!CT85</f>
        <v>0</v>
      </c>
      <c r="CU37" s="160">
        <f>-Capex_W!CU85</f>
        <v>0</v>
      </c>
      <c r="CV37" s="48">
        <f>-Capex_W!CV85</f>
        <v>0</v>
      </c>
      <c r="CW37" s="160">
        <f>-Capex_W!CW85</f>
        <v>0</v>
      </c>
      <c r="CX37" s="160">
        <f>-Capex_W!CX85</f>
        <v>0</v>
      </c>
      <c r="CY37" s="160">
        <f>-Capex_W!CY85</f>
        <v>0</v>
      </c>
      <c r="CZ37" s="160">
        <f>-Capex_W!CZ85</f>
        <v>0</v>
      </c>
      <c r="DA37" s="160">
        <f>-Capex_W!DA85</f>
        <v>0</v>
      </c>
      <c r="DB37" s="160">
        <f>-Capex_W!DB85</f>
        <v>0</v>
      </c>
      <c r="DC37" s="160">
        <f>-Capex_W!DC85</f>
        <v>0</v>
      </c>
      <c r="DD37" s="160">
        <f>-Capex_W!DD85</f>
        <v>0</v>
      </c>
      <c r="DE37" s="160">
        <f>-Capex_W!DE85</f>
        <v>0</v>
      </c>
      <c r="DF37" s="160">
        <f>-Capex_W!DF85</f>
        <v>0</v>
      </c>
      <c r="DG37" s="160">
        <f>-Capex_W!DG85</f>
        <v>0</v>
      </c>
      <c r="DH37" s="48">
        <f>-Capex_W!DH85</f>
        <v>0</v>
      </c>
      <c r="DI37" s="160">
        <f>-Capex_W!DI85</f>
        <v>0</v>
      </c>
      <c r="DJ37" s="160">
        <f>-Capex_W!DJ85</f>
        <v>0</v>
      </c>
      <c r="DK37" s="160">
        <f>-Capex_W!DK85</f>
        <v>0</v>
      </c>
      <c r="DL37" s="160">
        <f>-Capex_W!DL85</f>
        <v>0</v>
      </c>
      <c r="DM37" s="160">
        <f>-Capex_W!DM85</f>
        <v>0</v>
      </c>
      <c r="DN37" s="160">
        <f>-Capex_W!DN85</f>
        <v>0</v>
      </c>
      <c r="DO37" s="160">
        <f>-Capex_W!DO85</f>
        <v>0</v>
      </c>
      <c r="DP37" s="160">
        <f>-Capex_W!DP85</f>
        <v>0</v>
      </c>
      <c r="DQ37" s="160">
        <f>-Capex_W!DQ85</f>
        <v>0</v>
      </c>
      <c r="DR37" s="160">
        <f>-Capex_W!DR85</f>
        <v>0</v>
      </c>
      <c r="DS37" s="160">
        <f>-Capex_W!DS85</f>
        <v>0</v>
      </c>
      <c r="DT37" s="161">
        <f>-Capex_W!DT85</f>
        <v>0</v>
      </c>
      <c r="DU37" s="158">
        <f t="shared" ref="DU37:ED37" si="24">SUMIF($E$26:$DT$26,DU$26,$E37:$DT37)</f>
        <v>-258695.2754270701</v>
      </c>
      <c r="DV37" s="158">
        <f t="shared" si="24"/>
        <v>-478342.5160907798</v>
      </c>
      <c r="DW37" s="158">
        <f t="shared" si="24"/>
        <v>-21892.83055967628</v>
      </c>
      <c r="DX37" s="158">
        <f t="shared" si="24"/>
        <v>0</v>
      </c>
      <c r="DY37" s="158">
        <f t="shared" si="24"/>
        <v>0</v>
      </c>
      <c r="DZ37" s="158">
        <f t="shared" si="24"/>
        <v>0</v>
      </c>
      <c r="EA37" s="158">
        <f t="shared" si="24"/>
        <v>0</v>
      </c>
      <c r="EB37" s="158">
        <f t="shared" si="24"/>
        <v>0</v>
      </c>
      <c r="EC37" s="158">
        <f t="shared" si="24"/>
        <v>0</v>
      </c>
      <c r="ED37" s="51">
        <f t="shared" si="24"/>
        <v>0</v>
      </c>
    </row>
    <row r="38" spans="2:134">
      <c r="B38" s="172" t="s">
        <v>222</v>
      </c>
      <c r="C38" s="11"/>
      <c r="D38" s="11"/>
      <c r="E38" s="173">
        <f>$C$15</f>
        <v>0.8</v>
      </c>
      <c r="F38" s="173">
        <f t="shared" ref="F38:BQ38" si="25">$C$15</f>
        <v>0.8</v>
      </c>
      <c r="G38" s="173">
        <f t="shared" si="25"/>
        <v>0.8</v>
      </c>
      <c r="H38" s="173">
        <f t="shared" si="25"/>
        <v>0.8</v>
      </c>
      <c r="I38" s="173">
        <f t="shared" si="25"/>
        <v>0.8</v>
      </c>
      <c r="J38" s="173">
        <f t="shared" si="25"/>
        <v>0.8</v>
      </c>
      <c r="K38" s="173">
        <f t="shared" si="25"/>
        <v>0.8</v>
      </c>
      <c r="L38" s="173">
        <f t="shared" si="25"/>
        <v>0.8</v>
      </c>
      <c r="M38" s="173">
        <f t="shared" si="25"/>
        <v>0.8</v>
      </c>
      <c r="N38" s="173">
        <f t="shared" si="25"/>
        <v>0.8</v>
      </c>
      <c r="O38" s="173">
        <f t="shared" si="25"/>
        <v>0.8</v>
      </c>
      <c r="P38" s="174">
        <f t="shared" si="25"/>
        <v>0.8</v>
      </c>
      <c r="Q38" s="173">
        <f t="shared" si="25"/>
        <v>0.8</v>
      </c>
      <c r="R38" s="173">
        <f t="shared" si="25"/>
        <v>0.8</v>
      </c>
      <c r="S38" s="173">
        <f t="shared" si="25"/>
        <v>0.8</v>
      </c>
      <c r="T38" s="173">
        <f t="shared" si="25"/>
        <v>0.8</v>
      </c>
      <c r="U38" s="173">
        <f t="shared" si="25"/>
        <v>0.8</v>
      </c>
      <c r="V38" s="173">
        <f t="shared" si="25"/>
        <v>0.8</v>
      </c>
      <c r="W38" s="173">
        <f t="shared" si="25"/>
        <v>0.8</v>
      </c>
      <c r="X38" s="173">
        <f t="shared" si="25"/>
        <v>0.8</v>
      </c>
      <c r="Y38" s="173">
        <f t="shared" si="25"/>
        <v>0.8</v>
      </c>
      <c r="Z38" s="173">
        <f t="shared" si="25"/>
        <v>0.8</v>
      </c>
      <c r="AA38" s="173">
        <f t="shared" si="25"/>
        <v>0.8</v>
      </c>
      <c r="AB38" s="174">
        <f t="shared" si="25"/>
        <v>0.8</v>
      </c>
      <c r="AC38" s="173">
        <f t="shared" si="25"/>
        <v>0.8</v>
      </c>
      <c r="AD38" s="173">
        <f t="shared" si="25"/>
        <v>0.8</v>
      </c>
      <c r="AE38" s="173">
        <f t="shared" si="25"/>
        <v>0.8</v>
      </c>
      <c r="AF38" s="173">
        <f t="shared" si="25"/>
        <v>0.8</v>
      </c>
      <c r="AG38" s="173">
        <f t="shared" si="25"/>
        <v>0.8</v>
      </c>
      <c r="AH38" s="173">
        <f t="shared" si="25"/>
        <v>0.8</v>
      </c>
      <c r="AI38" s="173">
        <f t="shared" si="25"/>
        <v>0.8</v>
      </c>
      <c r="AJ38" s="173">
        <f t="shared" si="25"/>
        <v>0.8</v>
      </c>
      <c r="AK38" s="173">
        <f t="shared" si="25"/>
        <v>0.8</v>
      </c>
      <c r="AL38" s="173">
        <f t="shared" si="25"/>
        <v>0.8</v>
      </c>
      <c r="AM38" s="173">
        <f t="shared" si="25"/>
        <v>0.8</v>
      </c>
      <c r="AN38" s="174">
        <f t="shared" si="25"/>
        <v>0.8</v>
      </c>
      <c r="AO38" s="173">
        <f t="shared" si="25"/>
        <v>0.8</v>
      </c>
      <c r="AP38" s="173">
        <f t="shared" si="25"/>
        <v>0.8</v>
      </c>
      <c r="AQ38" s="173">
        <f t="shared" si="25"/>
        <v>0.8</v>
      </c>
      <c r="AR38" s="173">
        <f t="shared" si="25"/>
        <v>0.8</v>
      </c>
      <c r="AS38" s="173">
        <f t="shared" si="25"/>
        <v>0.8</v>
      </c>
      <c r="AT38" s="173">
        <f t="shared" si="25"/>
        <v>0.8</v>
      </c>
      <c r="AU38" s="173">
        <f t="shared" si="25"/>
        <v>0.8</v>
      </c>
      <c r="AV38" s="173">
        <f t="shared" si="25"/>
        <v>0.8</v>
      </c>
      <c r="AW38" s="173">
        <f t="shared" si="25"/>
        <v>0.8</v>
      </c>
      <c r="AX38" s="173">
        <f t="shared" si="25"/>
        <v>0.8</v>
      </c>
      <c r="AY38" s="173">
        <f t="shared" si="25"/>
        <v>0.8</v>
      </c>
      <c r="AZ38" s="174">
        <f t="shared" si="25"/>
        <v>0.8</v>
      </c>
      <c r="BA38" s="173">
        <f t="shared" si="25"/>
        <v>0.8</v>
      </c>
      <c r="BB38" s="173">
        <f t="shared" si="25"/>
        <v>0.8</v>
      </c>
      <c r="BC38" s="173">
        <f t="shared" si="25"/>
        <v>0.8</v>
      </c>
      <c r="BD38" s="173">
        <f t="shared" si="25"/>
        <v>0.8</v>
      </c>
      <c r="BE38" s="173">
        <f t="shared" si="25"/>
        <v>0.8</v>
      </c>
      <c r="BF38" s="173">
        <f t="shared" si="25"/>
        <v>0.8</v>
      </c>
      <c r="BG38" s="173">
        <f t="shared" si="25"/>
        <v>0.8</v>
      </c>
      <c r="BH38" s="173">
        <f t="shared" si="25"/>
        <v>0.8</v>
      </c>
      <c r="BI38" s="173">
        <f t="shared" si="25"/>
        <v>0.8</v>
      </c>
      <c r="BJ38" s="173">
        <f t="shared" si="25"/>
        <v>0.8</v>
      </c>
      <c r="BK38" s="173">
        <f t="shared" si="25"/>
        <v>0.8</v>
      </c>
      <c r="BL38" s="174">
        <f t="shared" si="25"/>
        <v>0.8</v>
      </c>
      <c r="BM38" s="173">
        <f t="shared" si="25"/>
        <v>0.8</v>
      </c>
      <c r="BN38" s="173">
        <f t="shared" si="25"/>
        <v>0.8</v>
      </c>
      <c r="BO38" s="173">
        <f t="shared" si="25"/>
        <v>0.8</v>
      </c>
      <c r="BP38" s="173">
        <f t="shared" si="25"/>
        <v>0.8</v>
      </c>
      <c r="BQ38" s="173">
        <f t="shared" si="25"/>
        <v>0.8</v>
      </c>
      <c r="BR38" s="173">
        <f t="shared" ref="BR38:EC38" si="26">$C$15</f>
        <v>0.8</v>
      </c>
      <c r="BS38" s="173">
        <f t="shared" si="26"/>
        <v>0.8</v>
      </c>
      <c r="BT38" s="173">
        <f t="shared" si="26"/>
        <v>0.8</v>
      </c>
      <c r="BU38" s="173">
        <f t="shared" si="26"/>
        <v>0.8</v>
      </c>
      <c r="BV38" s="173">
        <f t="shared" si="26"/>
        <v>0.8</v>
      </c>
      <c r="BW38" s="173">
        <f t="shared" si="26"/>
        <v>0.8</v>
      </c>
      <c r="BX38" s="174">
        <f t="shared" si="26"/>
        <v>0.8</v>
      </c>
      <c r="BY38" s="173">
        <f t="shared" si="26"/>
        <v>0.8</v>
      </c>
      <c r="BZ38" s="173">
        <f t="shared" si="26"/>
        <v>0.8</v>
      </c>
      <c r="CA38" s="173">
        <f t="shared" si="26"/>
        <v>0.8</v>
      </c>
      <c r="CB38" s="173">
        <f t="shared" si="26"/>
        <v>0.8</v>
      </c>
      <c r="CC38" s="173">
        <f t="shared" si="26"/>
        <v>0.8</v>
      </c>
      <c r="CD38" s="173">
        <f t="shared" si="26"/>
        <v>0.8</v>
      </c>
      <c r="CE38" s="173">
        <f t="shared" si="26"/>
        <v>0.8</v>
      </c>
      <c r="CF38" s="173">
        <f t="shared" si="26"/>
        <v>0.8</v>
      </c>
      <c r="CG38" s="173">
        <f t="shared" si="26"/>
        <v>0.8</v>
      </c>
      <c r="CH38" s="173">
        <f t="shared" si="26"/>
        <v>0.8</v>
      </c>
      <c r="CI38" s="173">
        <f t="shared" si="26"/>
        <v>0.8</v>
      </c>
      <c r="CJ38" s="174">
        <f t="shared" si="26"/>
        <v>0.8</v>
      </c>
      <c r="CK38" s="173">
        <f t="shared" si="26"/>
        <v>0.8</v>
      </c>
      <c r="CL38" s="173">
        <f t="shared" si="26"/>
        <v>0.8</v>
      </c>
      <c r="CM38" s="173">
        <f t="shared" si="26"/>
        <v>0.8</v>
      </c>
      <c r="CN38" s="173">
        <f t="shared" si="26"/>
        <v>0.8</v>
      </c>
      <c r="CO38" s="173">
        <f t="shared" si="26"/>
        <v>0.8</v>
      </c>
      <c r="CP38" s="173">
        <f t="shared" si="26"/>
        <v>0.8</v>
      </c>
      <c r="CQ38" s="173">
        <f t="shared" si="26"/>
        <v>0.8</v>
      </c>
      <c r="CR38" s="173">
        <f t="shared" si="26"/>
        <v>0.8</v>
      </c>
      <c r="CS38" s="173">
        <f t="shared" si="26"/>
        <v>0.8</v>
      </c>
      <c r="CT38" s="173">
        <f t="shared" si="26"/>
        <v>0.8</v>
      </c>
      <c r="CU38" s="173">
        <f t="shared" si="26"/>
        <v>0.8</v>
      </c>
      <c r="CV38" s="174">
        <f t="shared" si="26"/>
        <v>0.8</v>
      </c>
      <c r="CW38" s="173">
        <f t="shared" si="26"/>
        <v>0.8</v>
      </c>
      <c r="CX38" s="173">
        <f t="shared" si="26"/>
        <v>0.8</v>
      </c>
      <c r="CY38" s="173">
        <f t="shared" si="26"/>
        <v>0.8</v>
      </c>
      <c r="CZ38" s="173">
        <f t="shared" si="26"/>
        <v>0.8</v>
      </c>
      <c r="DA38" s="173">
        <f t="shared" si="26"/>
        <v>0.8</v>
      </c>
      <c r="DB38" s="173">
        <f t="shared" si="26"/>
        <v>0.8</v>
      </c>
      <c r="DC38" s="173">
        <f t="shared" si="26"/>
        <v>0.8</v>
      </c>
      <c r="DD38" s="173">
        <f t="shared" si="26"/>
        <v>0.8</v>
      </c>
      <c r="DE38" s="173">
        <f t="shared" si="26"/>
        <v>0.8</v>
      </c>
      <c r="DF38" s="173">
        <f t="shared" si="26"/>
        <v>0.8</v>
      </c>
      <c r="DG38" s="173">
        <f t="shared" si="26"/>
        <v>0.8</v>
      </c>
      <c r="DH38" s="174">
        <f t="shared" si="26"/>
        <v>0.8</v>
      </c>
      <c r="DI38" s="173">
        <f t="shared" si="26"/>
        <v>0.8</v>
      </c>
      <c r="DJ38" s="173">
        <f t="shared" si="26"/>
        <v>0.8</v>
      </c>
      <c r="DK38" s="173">
        <f t="shared" si="26"/>
        <v>0.8</v>
      </c>
      <c r="DL38" s="173">
        <f t="shared" si="26"/>
        <v>0.8</v>
      </c>
      <c r="DM38" s="173">
        <f t="shared" si="26"/>
        <v>0.8</v>
      </c>
      <c r="DN38" s="173">
        <f t="shared" si="26"/>
        <v>0.8</v>
      </c>
      <c r="DO38" s="173">
        <f t="shared" si="26"/>
        <v>0.8</v>
      </c>
      <c r="DP38" s="173">
        <f t="shared" si="26"/>
        <v>0.8</v>
      </c>
      <c r="DQ38" s="173">
        <f t="shared" si="26"/>
        <v>0.8</v>
      </c>
      <c r="DR38" s="173">
        <f t="shared" si="26"/>
        <v>0.8</v>
      </c>
      <c r="DS38" s="173">
        <f t="shared" si="26"/>
        <v>0.8</v>
      </c>
      <c r="DT38" s="175">
        <f t="shared" si="26"/>
        <v>0.8</v>
      </c>
      <c r="DU38" s="176">
        <f t="shared" si="26"/>
        <v>0.8</v>
      </c>
      <c r="DV38" s="176">
        <f t="shared" si="26"/>
        <v>0.8</v>
      </c>
      <c r="DW38" s="176">
        <f t="shared" si="26"/>
        <v>0.8</v>
      </c>
      <c r="DX38" s="176">
        <f t="shared" si="26"/>
        <v>0.8</v>
      </c>
      <c r="DY38" s="176">
        <f t="shared" si="26"/>
        <v>0.8</v>
      </c>
      <c r="DZ38" s="176">
        <f t="shared" si="26"/>
        <v>0.8</v>
      </c>
      <c r="EA38" s="176">
        <f t="shared" si="26"/>
        <v>0.8</v>
      </c>
      <c r="EB38" s="176">
        <f t="shared" si="26"/>
        <v>0.8</v>
      </c>
      <c r="EC38" s="176">
        <f t="shared" si="26"/>
        <v>0.8</v>
      </c>
      <c r="ED38" s="177">
        <f t="shared" ref="ED38" si="27">$C$15</f>
        <v>0.8</v>
      </c>
    </row>
    <row r="39" spans="2:134">
      <c r="B39" s="159" t="s">
        <v>223</v>
      </c>
      <c r="E39" s="160">
        <f>(1-E38)*E37</f>
        <v>0</v>
      </c>
      <c r="F39" s="160">
        <f t="shared" ref="F39:BQ39" si="28">(1-F38)*F37</f>
        <v>0</v>
      </c>
      <c r="G39" s="160">
        <f t="shared" si="28"/>
        <v>0</v>
      </c>
      <c r="H39" s="160">
        <f t="shared" si="28"/>
        <v>-5808.4477654624488</v>
      </c>
      <c r="I39" s="160">
        <f t="shared" si="28"/>
        <v>-6472.8926843380377</v>
      </c>
      <c r="J39" s="160">
        <f t="shared" si="28"/>
        <v>-5808.4477654624488</v>
      </c>
      <c r="K39" s="160">
        <f t="shared" si="28"/>
        <v>-5808.4477654624488</v>
      </c>
      <c r="L39" s="160">
        <f t="shared" si="28"/>
        <v>-5922.5344443380382</v>
      </c>
      <c r="M39" s="160">
        <f t="shared" si="28"/>
        <v>-5258.0895254624493</v>
      </c>
      <c r="N39" s="160">
        <f t="shared" si="28"/>
        <v>-5479.5711650876465</v>
      </c>
      <c r="O39" s="160">
        <f t="shared" si="28"/>
        <v>-5479.5711650876465</v>
      </c>
      <c r="P39" s="48">
        <f t="shared" si="28"/>
        <v>-5701.0528047128428</v>
      </c>
      <c r="Q39" s="160">
        <f t="shared" si="28"/>
        <v>-7318.4334641085961</v>
      </c>
      <c r="R39" s="160">
        <f t="shared" si="28"/>
        <v>-8681.3974002636478</v>
      </c>
      <c r="S39" s="160">
        <f t="shared" si="28"/>
        <v>-7659.1744481473588</v>
      </c>
      <c r="T39" s="160">
        <f t="shared" si="28"/>
        <v>-8038.9154321861215</v>
      </c>
      <c r="U39" s="160">
        <f t="shared" si="28"/>
        <v>-8720.3974002636478</v>
      </c>
      <c r="V39" s="160">
        <f t="shared" si="28"/>
        <v>-7357.4334641085961</v>
      </c>
      <c r="W39" s="160">
        <f t="shared" si="28"/>
        <v>-8038.9154321861215</v>
      </c>
      <c r="X39" s="160">
        <f t="shared" si="28"/>
        <v>-8379.6564162248851</v>
      </c>
      <c r="Y39" s="160">
        <f t="shared" si="28"/>
        <v>-7357.4334641085961</v>
      </c>
      <c r="Z39" s="160">
        <f t="shared" si="28"/>
        <v>-8038.9154321861215</v>
      </c>
      <c r="AA39" s="160">
        <f t="shared" si="28"/>
        <v>-8038.9154321861215</v>
      </c>
      <c r="AB39" s="48">
        <f t="shared" si="28"/>
        <v>-8038.9154321861215</v>
      </c>
      <c r="AC39" s="160">
        <f t="shared" si="28"/>
        <v>-3066.672561935256</v>
      </c>
      <c r="AD39" s="160">
        <f t="shared" si="28"/>
        <v>-119.26304999999998</v>
      </c>
      <c r="AE39" s="160">
        <f t="shared" si="28"/>
        <v>-119.26304999999998</v>
      </c>
      <c r="AF39" s="160">
        <f t="shared" si="28"/>
        <v>-119.26304999999998</v>
      </c>
      <c r="AG39" s="160">
        <f t="shared" si="28"/>
        <v>-119.26304999999998</v>
      </c>
      <c r="AH39" s="160">
        <f t="shared" si="28"/>
        <v>-119.26304999999998</v>
      </c>
      <c r="AI39" s="160">
        <f t="shared" si="28"/>
        <v>-119.26304999999998</v>
      </c>
      <c r="AJ39" s="160">
        <f t="shared" si="28"/>
        <v>-119.26304999999998</v>
      </c>
      <c r="AK39" s="160">
        <f t="shared" si="28"/>
        <v>-119.26304999999998</v>
      </c>
      <c r="AL39" s="160">
        <f t="shared" si="28"/>
        <v>-119.26304999999998</v>
      </c>
      <c r="AM39" s="160">
        <f t="shared" si="28"/>
        <v>-119.26304999999998</v>
      </c>
      <c r="AN39" s="48">
        <f t="shared" si="28"/>
        <v>-119.26304999999998</v>
      </c>
      <c r="AO39" s="160">
        <f t="shared" si="28"/>
        <v>0</v>
      </c>
      <c r="AP39" s="160">
        <f t="shared" si="28"/>
        <v>0</v>
      </c>
      <c r="AQ39" s="160">
        <f t="shared" si="28"/>
        <v>0</v>
      </c>
      <c r="AR39" s="160">
        <f t="shared" si="28"/>
        <v>0</v>
      </c>
      <c r="AS39" s="160">
        <f t="shared" si="28"/>
        <v>0</v>
      </c>
      <c r="AT39" s="160">
        <f t="shared" si="28"/>
        <v>0</v>
      </c>
      <c r="AU39" s="160">
        <f t="shared" si="28"/>
        <v>0</v>
      </c>
      <c r="AV39" s="160">
        <f t="shared" si="28"/>
        <v>0</v>
      </c>
      <c r="AW39" s="160">
        <f t="shared" si="28"/>
        <v>0</v>
      </c>
      <c r="AX39" s="160">
        <f t="shared" si="28"/>
        <v>0</v>
      </c>
      <c r="AY39" s="160">
        <f t="shared" si="28"/>
        <v>0</v>
      </c>
      <c r="AZ39" s="48">
        <f t="shared" si="28"/>
        <v>0</v>
      </c>
      <c r="BA39" s="160">
        <f t="shared" si="28"/>
        <v>0</v>
      </c>
      <c r="BB39" s="160">
        <f t="shared" si="28"/>
        <v>0</v>
      </c>
      <c r="BC39" s="160">
        <f t="shared" si="28"/>
        <v>0</v>
      </c>
      <c r="BD39" s="160">
        <f t="shared" si="28"/>
        <v>0</v>
      </c>
      <c r="BE39" s="160">
        <f t="shared" si="28"/>
        <v>0</v>
      </c>
      <c r="BF39" s="160">
        <f t="shared" si="28"/>
        <v>0</v>
      </c>
      <c r="BG39" s="160">
        <f t="shared" si="28"/>
        <v>0</v>
      </c>
      <c r="BH39" s="160">
        <f t="shared" si="28"/>
        <v>0</v>
      </c>
      <c r="BI39" s="160">
        <f t="shared" si="28"/>
        <v>0</v>
      </c>
      <c r="BJ39" s="160">
        <f t="shared" si="28"/>
        <v>0</v>
      </c>
      <c r="BK39" s="160">
        <f t="shared" si="28"/>
        <v>0</v>
      </c>
      <c r="BL39" s="48">
        <f t="shared" si="28"/>
        <v>0</v>
      </c>
      <c r="BM39" s="160">
        <f t="shared" si="28"/>
        <v>0</v>
      </c>
      <c r="BN39" s="160">
        <f t="shared" si="28"/>
        <v>0</v>
      </c>
      <c r="BO39" s="160">
        <f t="shared" si="28"/>
        <v>0</v>
      </c>
      <c r="BP39" s="160">
        <f t="shared" si="28"/>
        <v>0</v>
      </c>
      <c r="BQ39" s="160">
        <f t="shared" si="28"/>
        <v>0</v>
      </c>
      <c r="BR39" s="160">
        <f t="shared" ref="BR39:DT39" si="29">(1-BR38)*BR37</f>
        <v>0</v>
      </c>
      <c r="BS39" s="160">
        <f t="shared" si="29"/>
        <v>0</v>
      </c>
      <c r="BT39" s="160">
        <f t="shared" si="29"/>
        <v>0</v>
      </c>
      <c r="BU39" s="160">
        <f t="shared" si="29"/>
        <v>0</v>
      </c>
      <c r="BV39" s="160">
        <f t="shared" si="29"/>
        <v>0</v>
      </c>
      <c r="BW39" s="160">
        <f t="shared" si="29"/>
        <v>0</v>
      </c>
      <c r="BX39" s="48">
        <f t="shared" si="29"/>
        <v>0</v>
      </c>
      <c r="BY39" s="160">
        <f t="shared" si="29"/>
        <v>0</v>
      </c>
      <c r="BZ39" s="160">
        <f t="shared" si="29"/>
        <v>0</v>
      </c>
      <c r="CA39" s="160">
        <f t="shared" si="29"/>
        <v>0</v>
      </c>
      <c r="CB39" s="160">
        <f t="shared" si="29"/>
        <v>0</v>
      </c>
      <c r="CC39" s="160">
        <f t="shared" si="29"/>
        <v>0</v>
      </c>
      <c r="CD39" s="160">
        <f t="shared" si="29"/>
        <v>0</v>
      </c>
      <c r="CE39" s="160">
        <f t="shared" si="29"/>
        <v>0</v>
      </c>
      <c r="CF39" s="160">
        <f t="shared" si="29"/>
        <v>0</v>
      </c>
      <c r="CG39" s="160">
        <f t="shared" si="29"/>
        <v>0</v>
      </c>
      <c r="CH39" s="160">
        <f t="shared" si="29"/>
        <v>0</v>
      </c>
      <c r="CI39" s="160">
        <f t="shared" si="29"/>
        <v>0</v>
      </c>
      <c r="CJ39" s="48">
        <f t="shared" si="29"/>
        <v>0</v>
      </c>
      <c r="CK39" s="160">
        <f t="shared" si="29"/>
        <v>0</v>
      </c>
      <c r="CL39" s="160">
        <f t="shared" si="29"/>
        <v>0</v>
      </c>
      <c r="CM39" s="160">
        <f t="shared" si="29"/>
        <v>0</v>
      </c>
      <c r="CN39" s="160">
        <f t="shared" si="29"/>
        <v>0</v>
      </c>
      <c r="CO39" s="160">
        <f t="shared" si="29"/>
        <v>0</v>
      </c>
      <c r="CP39" s="160">
        <f t="shared" si="29"/>
        <v>0</v>
      </c>
      <c r="CQ39" s="160">
        <f t="shared" si="29"/>
        <v>0</v>
      </c>
      <c r="CR39" s="160">
        <f t="shared" si="29"/>
        <v>0</v>
      </c>
      <c r="CS39" s="160">
        <f t="shared" si="29"/>
        <v>0</v>
      </c>
      <c r="CT39" s="160">
        <f t="shared" si="29"/>
        <v>0</v>
      </c>
      <c r="CU39" s="160">
        <f t="shared" si="29"/>
        <v>0</v>
      </c>
      <c r="CV39" s="48">
        <f t="shared" si="29"/>
        <v>0</v>
      </c>
      <c r="CW39" s="160">
        <f t="shared" si="29"/>
        <v>0</v>
      </c>
      <c r="CX39" s="160">
        <f t="shared" si="29"/>
        <v>0</v>
      </c>
      <c r="CY39" s="160">
        <f t="shared" si="29"/>
        <v>0</v>
      </c>
      <c r="CZ39" s="160">
        <f t="shared" si="29"/>
        <v>0</v>
      </c>
      <c r="DA39" s="160">
        <f t="shared" si="29"/>
        <v>0</v>
      </c>
      <c r="DB39" s="160">
        <f t="shared" si="29"/>
        <v>0</v>
      </c>
      <c r="DC39" s="160">
        <f t="shared" si="29"/>
        <v>0</v>
      </c>
      <c r="DD39" s="160">
        <f t="shared" si="29"/>
        <v>0</v>
      </c>
      <c r="DE39" s="160">
        <f t="shared" si="29"/>
        <v>0</v>
      </c>
      <c r="DF39" s="160">
        <f t="shared" si="29"/>
        <v>0</v>
      </c>
      <c r="DG39" s="160">
        <f t="shared" si="29"/>
        <v>0</v>
      </c>
      <c r="DH39" s="48">
        <f t="shared" si="29"/>
        <v>0</v>
      </c>
      <c r="DI39" s="160">
        <f t="shared" si="29"/>
        <v>0</v>
      </c>
      <c r="DJ39" s="160">
        <f t="shared" si="29"/>
        <v>0</v>
      </c>
      <c r="DK39" s="160">
        <f t="shared" si="29"/>
        <v>0</v>
      </c>
      <c r="DL39" s="160">
        <f t="shared" si="29"/>
        <v>0</v>
      </c>
      <c r="DM39" s="160">
        <f t="shared" si="29"/>
        <v>0</v>
      </c>
      <c r="DN39" s="160">
        <f t="shared" si="29"/>
        <v>0</v>
      </c>
      <c r="DO39" s="160">
        <f t="shared" si="29"/>
        <v>0</v>
      </c>
      <c r="DP39" s="160">
        <f t="shared" si="29"/>
        <v>0</v>
      </c>
      <c r="DQ39" s="160">
        <f t="shared" si="29"/>
        <v>0</v>
      </c>
      <c r="DR39" s="160">
        <f t="shared" si="29"/>
        <v>0</v>
      </c>
      <c r="DS39" s="160">
        <f t="shared" si="29"/>
        <v>0</v>
      </c>
      <c r="DT39" s="161">
        <f t="shared" si="29"/>
        <v>0</v>
      </c>
      <c r="DU39" s="158">
        <f t="shared" ref="DU39:ED41" si="30">SUMIF($E$26:$DT$26,DU$26,$E39:$DT39)</f>
        <v>-51739.055085414017</v>
      </c>
      <c r="DV39" s="158">
        <f t="shared" si="30"/>
        <v>-95668.503218155951</v>
      </c>
      <c r="DW39" s="158">
        <f t="shared" si="30"/>
        <v>-4378.5661119352553</v>
      </c>
      <c r="DX39" s="158">
        <f t="shared" si="30"/>
        <v>0</v>
      </c>
      <c r="DY39" s="158">
        <f t="shared" si="30"/>
        <v>0</v>
      </c>
      <c r="DZ39" s="158">
        <f t="shared" si="30"/>
        <v>0</v>
      </c>
      <c r="EA39" s="158">
        <f t="shared" si="30"/>
        <v>0</v>
      </c>
      <c r="EB39" s="158">
        <f t="shared" si="30"/>
        <v>0</v>
      </c>
      <c r="EC39" s="158">
        <f t="shared" si="30"/>
        <v>0</v>
      </c>
      <c r="ED39" s="51">
        <f t="shared" si="30"/>
        <v>0</v>
      </c>
    </row>
    <row r="40" spans="2:134">
      <c r="B40" s="159" t="s">
        <v>224</v>
      </c>
      <c r="E40" s="160">
        <f>SUM(PF_SCF_W!E34:E37)</f>
        <v>0</v>
      </c>
      <c r="F40" s="160">
        <f>SUM(PF_SCF_W!F34:F37)</f>
        <v>0</v>
      </c>
      <c r="G40" s="160">
        <f>SUM(PF_SCF_W!G34:G37)</f>
        <v>0</v>
      </c>
      <c r="H40" s="160">
        <f>SUM(PF_SCF_W!H34:H37)</f>
        <v>-67294.286346203706</v>
      </c>
      <c r="I40" s="160">
        <f>SUM(PF_SCF_W!I34:I37)</f>
        <v>-9632.5775435052874</v>
      </c>
      <c r="J40" s="160">
        <f>SUM(PF_SCF_W!J34:J37)</f>
        <v>9764.0806685052885</v>
      </c>
      <c r="K40" s="160">
        <f>SUM(PF_SCF_W!K34:K37)</f>
        <v>61.36812500000002</v>
      </c>
      <c r="L40" s="160">
        <f>SUM(PF_SCF_W!L34:L37)</f>
        <v>-13837.125385971962</v>
      </c>
      <c r="M40" s="160">
        <f>SUM(PF_SCF_W!M34:M37)</f>
        <v>9779.4172677053029</v>
      </c>
      <c r="N40" s="160">
        <f>SUM(PF_SCF_W!N34:N37)</f>
        <v>-3154.6104986351052</v>
      </c>
      <c r="O40" s="160">
        <f>SUM(PF_SCF_W!O34:O37)</f>
        <v>79.62701586666654</v>
      </c>
      <c r="P40" s="48">
        <f>SUM(PF_SCF_W!P34:P37)</f>
        <v>-3151.6882069684389</v>
      </c>
      <c r="Q40" s="160">
        <f>SUM(PF_SCF_W!Q34:Q37)</f>
        <v>-23240.460959084201</v>
      </c>
      <c r="R40" s="160">
        <f>SUM(PF_SCF_W!R34:R37)</f>
        <v>-19783.917152324932</v>
      </c>
      <c r="S40" s="160">
        <f>SUM(PF_SCF_W!S34:S37)</f>
        <v>15032.845503847881</v>
      </c>
      <c r="T40" s="160">
        <f>SUM(PF_SCF_W!T34:T37)</f>
        <v>-4768.1587520604153</v>
      </c>
      <c r="U40" s="160">
        <f>SUM(PF_SCF_W!U34:U37)</f>
        <v>-9832.4171077041337</v>
      </c>
      <c r="V40" s="160">
        <f>SUM(PF_SCF_W!V34:V37)</f>
        <v>20004.099692824933</v>
      </c>
      <c r="W40" s="160">
        <f>SUM(PF_SCF_W!W34:W37)</f>
        <v>-9841.4087743707987</v>
      </c>
      <c r="X40" s="160">
        <f>SUM(PF_SCF_W!X34:X37)</f>
        <v>-4861.1629187270664</v>
      </c>
      <c r="Y40" s="160">
        <f>SUM(PF_SCF_W!Y34:Y37)</f>
        <v>15028.349670514533</v>
      </c>
      <c r="Z40" s="160">
        <f>SUM(PF_SCF_W!Z34:Z37)</f>
        <v>-9841.4087743708005</v>
      </c>
      <c r="AA40" s="160">
        <f>SUM(PF_SCF_W!AA34:AA37)</f>
        <v>110.09127025000038</v>
      </c>
      <c r="AB40" s="48">
        <f>SUM(PF_SCF_W!AB34:AB37)</f>
        <v>110.09127025000021</v>
      </c>
      <c r="AC40" s="160">
        <f>SUM(PF_SCF_W!AC34:AC37)</f>
        <v>68556.768110094563</v>
      </c>
      <c r="AD40" s="160">
        <f>SUM(PF_SCF_W!AD34:AD37)</f>
        <v>43045.030380234348</v>
      </c>
      <c r="AE40" s="160">
        <f>SUM(PF_SCF_W!AE34:AE37)</f>
        <v>4.7926872500000854</v>
      </c>
      <c r="AF40" s="160">
        <f>SUM(PF_SCF_W!AF34:AF37)</f>
        <v>4.7926872499999718</v>
      </c>
      <c r="AG40" s="160">
        <f>SUM(PF_SCF_W!AG34:AG37)</f>
        <v>4.7926872499989486</v>
      </c>
      <c r="AH40" s="160">
        <f>SUM(PF_SCF_W!AH34:AH37)</f>
        <v>4.7926872500008812</v>
      </c>
      <c r="AI40" s="160">
        <f>SUM(PF_SCF_W!AI34:AI37)</f>
        <v>4.7926872499999718</v>
      </c>
      <c r="AJ40" s="160">
        <f>SUM(PF_SCF_W!AJ34:AJ37)</f>
        <v>4.7926872499990623</v>
      </c>
      <c r="AK40" s="160">
        <f>SUM(PF_SCF_W!AK34:AK37)</f>
        <v>4.7926872500009949</v>
      </c>
      <c r="AL40" s="160">
        <f>SUM(PF_SCF_W!AL34:AL37)</f>
        <v>4.7926872499999718</v>
      </c>
      <c r="AM40" s="160">
        <f>SUM(PF_SCF_W!AM34:AM37)</f>
        <v>4.7926872499999718</v>
      </c>
      <c r="AN40" s="48">
        <f>SUM(PF_SCF_W!AN34:AN37)</f>
        <v>4.7926872500008812</v>
      </c>
      <c r="AO40" s="160">
        <f>SUM(PF_SCF_W!AO34:AO37)</f>
        <v>2060.7427500000003</v>
      </c>
      <c r="AP40" s="160">
        <f>SUM(PF_SCF_W!AP34:AP37)</f>
        <v>0</v>
      </c>
      <c r="AQ40" s="160">
        <f>SUM(PF_SCF_W!AQ34:AQ37)</f>
        <v>0</v>
      </c>
      <c r="AR40" s="160">
        <f>SUM(PF_SCF_W!AR34:AR37)</f>
        <v>0</v>
      </c>
      <c r="AS40" s="160">
        <f>SUM(PF_SCF_W!AS34:AS37)</f>
        <v>0</v>
      </c>
      <c r="AT40" s="160">
        <f>SUM(PF_SCF_W!AT34:AT37)</f>
        <v>0</v>
      </c>
      <c r="AU40" s="160">
        <f>SUM(PF_SCF_W!AU34:AU37)</f>
        <v>0</v>
      </c>
      <c r="AV40" s="160">
        <f>SUM(PF_SCF_W!AV34:AV37)</f>
        <v>0</v>
      </c>
      <c r="AW40" s="160">
        <f>SUM(PF_SCF_W!AW34:AW37)</f>
        <v>0</v>
      </c>
      <c r="AX40" s="160">
        <f>SUM(PF_SCF_W!AX34:AX37)</f>
        <v>0</v>
      </c>
      <c r="AY40" s="160">
        <f>SUM(PF_SCF_W!AY34:AY37)</f>
        <v>0</v>
      </c>
      <c r="AZ40" s="48">
        <f>SUM(PF_SCF_W!AZ34:AZ37)</f>
        <v>0</v>
      </c>
      <c r="BA40" s="160">
        <f>SUM(PF_SCF_W!BA34:BA37)</f>
        <v>0</v>
      </c>
      <c r="BB40" s="160">
        <f>SUM(PF_SCF_W!BB34:BB37)</f>
        <v>0</v>
      </c>
      <c r="BC40" s="160">
        <f>SUM(PF_SCF_W!BC34:BC37)</f>
        <v>0</v>
      </c>
      <c r="BD40" s="160">
        <f>SUM(PF_SCF_W!BD34:BD37)</f>
        <v>0</v>
      </c>
      <c r="BE40" s="160">
        <f>SUM(PF_SCF_W!BE34:BE37)</f>
        <v>0</v>
      </c>
      <c r="BF40" s="160">
        <f>SUM(PF_SCF_W!BF34:BF37)</f>
        <v>0</v>
      </c>
      <c r="BG40" s="160">
        <f>SUM(PF_SCF_W!BG34:BG37)</f>
        <v>0</v>
      </c>
      <c r="BH40" s="160">
        <f>SUM(PF_SCF_W!BH34:BH37)</f>
        <v>0</v>
      </c>
      <c r="BI40" s="160">
        <f>SUM(PF_SCF_W!BI34:BI37)</f>
        <v>0</v>
      </c>
      <c r="BJ40" s="160">
        <f>SUM(PF_SCF_W!BJ34:BJ37)</f>
        <v>0</v>
      </c>
      <c r="BK40" s="160">
        <f>SUM(PF_SCF_W!BK34:BK37)</f>
        <v>0</v>
      </c>
      <c r="BL40" s="48">
        <f>SUM(PF_SCF_W!BL34:BL37)</f>
        <v>0</v>
      </c>
      <c r="BM40" s="160">
        <f>SUM(PF_SCF_W!BM34:BM37)</f>
        <v>0</v>
      </c>
      <c r="BN40" s="160">
        <f>SUM(PF_SCF_W!BN34:BN37)</f>
        <v>0</v>
      </c>
      <c r="BO40" s="160">
        <f>SUM(PF_SCF_W!BO34:BO37)</f>
        <v>0</v>
      </c>
      <c r="BP40" s="160">
        <f>SUM(PF_SCF_W!BP34:BP37)</f>
        <v>0</v>
      </c>
      <c r="BQ40" s="160">
        <f>SUM(PF_SCF_W!BQ34:BQ37)</f>
        <v>0</v>
      </c>
      <c r="BR40" s="160">
        <f>SUM(PF_SCF_W!BR34:BR37)</f>
        <v>0</v>
      </c>
      <c r="BS40" s="160">
        <f>SUM(PF_SCF_W!BS34:BS37)</f>
        <v>0</v>
      </c>
      <c r="BT40" s="160">
        <f>SUM(PF_SCF_W!BT34:BT37)</f>
        <v>0</v>
      </c>
      <c r="BU40" s="160">
        <f>SUM(PF_SCF_W!BU34:BU37)</f>
        <v>0</v>
      </c>
      <c r="BV40" s="160">
        <f>SUM(PF_SCF_W!BV34:BV37)</f>
        <v>0</v>
      </c>
      <c r="BW40" s="160">
        <f>SUM(PF_SCF_W!BW34:BW37)</f>
        <v>0</v>
      </c>
      <c r="BX40" s="48">
        <f>SUM(PF_SCF_W!BX34:BX37)</f>
        <v>0</v>
      </c>
      <c r="BY40" s="160">
        <f>SUM(PF_SCF_W!BY34:BY37)</f>
        <v>0</v>
      </c>
      <c r="BZ40" s="160">
        <f>SUM(PF_SCF_W!BZ34:BZ37)</f>
        <v>0</v>
      </c>
      <c r="CA40" s="160">
        <f>SUM(PF_SCF_W!CA34:CA37)</f>
        <v>0</v>
      </c>
      <c r="CB40" s="160">
        <f>SUM(PF_SCF_W!CB34:CB37)</f>
        <v>0</v>
      </c>
      <c r="CC40" s="160">
        <f>SUM(PF_SCF_W!CC34:CC37)</f>
        <v>0</v>
      </c>
      <c r="CD40" s="160">
        <f>SUM(PF_SCF_W!CD34:CD37)</f>
        <v>0</v>
      </c>
      <c r="CE40" s="160">
        <f>SUM(PF_SCF_W!CE34:CE37)</f>
        <v>0</v>
      </c>
      <c r="CF40" s="160">
        <f>SUM(PF_SCF_W!CF34:CF37)</f>
        <v>0</v>
      </c>
      <c r="CG40" s="160">
        <f>SUM(PF_SCF_W!CG34:CG37)</f>
        <v>0</v>
      </c>
      <c r="CH40" s="160">
        <f>SUM(PF_SCF_W!CH34:CH37)</f>
        <v>0</v>
      </c>
      <c r="CI40" s="160">
        <f>SUM(PF_SCF_W!CI34:CI37)</f>
        <v>0</v>
      </c>
      <c r="CJ40" s="48">
        <f>SUM(PF_SCF_W!CJ34:CJ37)</f>
        <v>0</v>
      </c>
      <c r="CK40" s="160">
        <f>SUM(PF_SCF_W!CK34:CK37)</f>
        <v>0</v>
      </c>
      <c r="CL40" s="160">
        <f>SUM(PF_SCF_W!CL34:CL37)</f>
        <v>0</v>
      </c>
      <c r="CM40" s="160">
        <f>SUM(PF_SCF_W!CM34:CM37)</f>
        <v>0</v>
      </c>
      <c r="CN40" s="160">
        <f>SUM(PF_SCF_W!CN34:CN37)</f>
        <v>0</v>
      </c>
      <c r="CO40" s="160">
        <f>SUM(PF_SCF_W!CO34:CO37)</f>
        <v>0</v>
      </c>
      <c r="CP40" s="160">
        <f>SUM(PF_SCF_W!CP34:CP37)</f>
        <v>0</v>
      </c>
      <c r="CQ40" s="160">
        <f>SUM(PF_SCF_W!CQ34:CQ37)</f>
        <v>0</v>
      </c>
      <c r="CR40" s="160">
        <f>SUM(PF_SCF_W!CR34:CR37)</f>
        <v>0</v>
      </c>
      <c r="CS40" s="160">
        <f>SUM(PF_SCF_W!CS34:CS37)</f>
        <v>0</v>
      </c>
      <c r="CT40" s="160">
        <f>SUM(PF_SCF_W!CT34:CT37)</f>
        <v>0</v>
      </c>
      <c r="CU40" s="160">
        <f>SUM(PF_SCF_W!CU34:CU37)</f>
        <v>0</v>
      </c>
      <c r="CV40" s="48">
        <f>SUM(PF_SCF_W!CV34:CV37)</f>
        <v>0</v>
      </c>
      <c r="CW40" s="160">
        <f>SUM(PF_SCF_W!CW34:CW37)</f>
        <v>0</v>
      </c>
      <c r="CX40" s="160">
        <f>SUM(PF_SCF_W!CX34:CX37)</f>
        <v>0</v>
      </c>
      <c r="CY40" s="160">
        <f>SUM(PF_SCF_W!CY34:CY37)</f>
        <v>0</v>
      </c>
      <c r="CZ40" s="160">
        <f>SUM(PF_SCF_W!CZ34:CZ37)</f>
        <v>0</v>
      </c>
      <c r="DA40" s="160">
        <f>SUM(PF_SCF_W!DA34:DA37)</f>
        <v>0</v>
      </c>
      <c r="DB40" s="160">
        <f>SUM(PF_SCF_W!DB34:DB37)</f>
        <v>0</v>
      </c>
      <c r="DC40" s="160">
        <f>SUM(PF_SCF_W!DC34:DC37)</f>
        <v>0</v>
      </c>
      <c r="DD40" s="160">
        <f>SUM(PF_SCF_W!DD34:DD37)</f>
        <v>0</v>
      </c>
      <c r="DE40" s="160">
        <f>SUM(PF_SCF_W!DE34:DE37)</f>
        <v>0</v>
      </c>
      <c r="DF40" s="160">
        <f>SUM(PF_SCF_W!DF34:DF37)</f>
        <v>0</v>
      </c>
      <c r="DG40" s="160">
        <f>SUM(PF_SCF_W!DG34:DG37)</f>
        <v>0</v>
      </c>
      <c r="DH40" s="48">
        <f>SUM(PF_SCF_W!DH34:DH37)</f>
        <v>0</v>
      </c>
      <c r="DI40" s="160">
        <f>SUM(PF_SCF_W!DI34:DI37)</f>
        <v>0</v>
      </c>
      <c r="DJ40" s="160">
        <f>SUM(PF_SCF_W!DJ34:DJ37)</f>
        <v>0</v>
      </c>
      <c r="DK40" s="160">
        <f>SUM(PF_SCF_W!DK34:DK37)</f>
        <v>0</v>
      </c>
      <c r="DL40" s="160">
        <f>SUM(PF_SCF_W!DL34:DL37)</f>
        <v>0</v>
      </c>
      <c r="DM40" s="160">
        <f>SUM(PF_SCF_W!DM34:DM37)</f>
        <v>0</v>
      </c>
      <c r="DN40" s="160">
        <f>SUM(PF_SCF_W!DN34:DN37)</f>
        <v>0</v>
      </c>
      <c r="DO40" s="160">
        <f>SUM(PF_SCF_W!DO34:DO37)</f>
        <v>0</v>
      </c>
      <c r="DP40" s="160">
        <f>SUM(PF_SCF_W!DP34:DP37)</f>
        <v>0</v>
      </c>
      <c r="DQ40" s="160">
        <f>SUM(PF_SCF_W!DQ34:DQ37)</f>
        <v>0</v>
      </c>
      <c r="DR40" s="160">
        <f>SUM(PF_SCF_W!DR34:DR37)</f>
        <v>0</v>
      </c>
      <c r="DS40" s="160">
        <f>SUM(PF_SCF_W!DS34:DS37)</f>
        <v>0</v>
      </c>
      <c r="DT40" s="161">
        <f>SUM(PF_SCF_W!DT34:DT37)</f>
        <v>0</v>
      </c>
      <c r="DU40" s="158">
        <f t="shared" si="30"/>
        <v>-77385.794904207258</v>
      </c>
      <c r="DV40" s="158">
        <f t="shared" si="30"/>
        <v>-31883.457030955</v>
      </c>
      <c r="DW40" s="158">
        <f t="shared" si="30"/>
        <v>111649.72536282887</v>
      </c>
      <c r="DX40" s="158">
        <f t="shared" si="30"/>
        <v>2060.7427500000003</v>
      </c>
      <c r="DY40" s="158">
        <f t="shared" si="30"/>
        <v>0</v>
      </c>
      <c r="DZ40" s="158">
        <f t="shared" si="30"/>
        <v>0</v>
      </c>
      <c r="EA40" s="158">
        <f t="shared" si="30"/>
        <v>0</v>
      </c>
      <c r="EB40" s="158">
        <f t="shared" si="30"/>
        <v>0</v>
      </c>
      <c r="EC40" s="158">
        <f t="shared" si="30"/>
        <v>0</v>
      </c>
      <c r="ED40" s="51">
        <f t="shared" si="30"/>
        <v>0</v>
      </c>
    </row>
    <row r="41" spans="2:134">
      <c r="B41" s="163" t="s">
        <v>225</v>
      </c>
      <c r="C41" s="120"/>
      <c r="D41" s="120"/>
      <c r="E41" s="122">
        <f t="shared" ref="E41:AJ41" si="31">SUM(E39:E40)</f>
        <v>0</v>
      </c>
      <c r="F41" s="122">
        <f t="shared" si="31"/>
        <v>0</v>
      </c>
      <c r="G41" s="122">
        <f t="shared" si="31"/>
        <v>0</v>
      </c>
      <c r="H41" s="122">
        <f t="shared" si="31"/>
        <v>-73102.734111666156</v>
      </c>
      <c r="I41" s="122">
        <f t="shared" si="31"/>
        <v>-16105.470227843325</v>
      </c>
      <c r="J41" s="122">
        <f t="shared" si="31"/>
        <v>3955.6329030428396</v>
      </c>
      <c r="K41" s="122">
        <f t="shared" si="31"/>
        <v>-5747.0796404624489</v>
      </c>
      <c r="L41" s="122">
        <f t="shared" si="31"/>
        <v>-19759.65983031</v>
      </c>
      <c r="M41" s="122">
        <f t="shared" si="31"/>
        <v>4521.3277422428537</v>
      </c>
      <c r="N41" s="122">
        <f t="shared" si="31"/>
        <v>-8634.1816637227512</v>
      </c>
      <c r="O41" s="122">
        <f t="shared" si="31"/>
        <v>-5399.9441492209799</v>
      </c>
      <c r="P41" s="123">
        <f t="shared" si="31"/>
        <v>-8852.7410116812825</v>
      </c>
      <c r="Q41" s="122">
        <f t="shared" si="31"/>
        <v>-30558.894423192796</v>
      </c>
      <c r="R41" s="122">
        <f t="shared" si="31"/>
        <v>-28465.314552588577</v>
      </c>
      <c r="S41" s="122">
        <f t="shared" si="31"/>
        <v>7373.6710557005217</v>
      </c>
      <c r="T41" s="122">
        <f t="shared" si="31"/>
        <v>-12807.074184246536</v>
      </c>
      <c r="U41" s="122">
        <f t="shared" si="31"/>
        <v>-18552.814507967782</v>
      </c>
      <c r="V41" s="122">
        <f t="shared" si="31"/>
        <v>12646.666228716338</v>
      </c>
      <c r="W41" s="122">
        <f t="shared" si="31"/>
        <v>-17880.324206556921</v>
      </c>
      <c r="X41" s="122">
        <f t="shared" si="31"/>
        <v>-13240.819334951952</v>
      </c>
      <c r="Y41" s="122">
        <f t="shared" si="31"/>
        <v>7670.9162064059374</v>
      </c>
      <c r="Z41" s="122">
        <f t="shared" si="31"/>
        <v>-17880.324206556921</v>
      </c>
      <c r="AA41" s="122">
        <f t="shared" si="31"/>
        <v>-7928.8241619361215</v>
      </c>
      <c r="AB41" s="123">
        <f t="shared" si="31"/>
        <v>-7928.8241619361215</v>
      </c>
      <c r="AC41" s="122">
        <f t="shared" si="31"/>
        <v>65490.095548159305</v>
      </c>
      <c r="AD41" s="122">
        <f t="shared" si="31"/>
        <v>42925.767330234346</v>
      </c>
      <c r="AE41" s="122">
        <f t="shared" si="31"/>
        <v>-114.47036274999989</v>
      </c>
      <c r="AF41" s="122">
        <f t="shared" si="31"/>
        <v>-114.47036275000001</v>
      </c>
      <c r="AG41" s="122">
        <f t="shared" si="31"/>
        <v>-114.47036275000103</v>
      </c>
      <c r="AH41" s="122">
        <f t="shared" si="31"/>
        <v>-114.4703627499991</v>
      </c>
      <c r="AI41" s="122">
        <f t="shared" si="31"/>
        <v>-114.47036275000001</v>
      </c>
      <c r="AJ41" s="122">
        <f t="shared" si="31"/>
        <v>-114.47036275000092</v>
      </c>
      <c r="AK41" s="122">
        <f t="shared" ref="AK41:CV41" si="32">SUM(AK39:AK40)</f>
        <v>-114.47036274999898</v>
      </c>
      <c r="AL41" s="122">
        <f t="shared" si="32"/>
        <v>-114.47036275000001</v>
      </c>
      <c r="AM41" s="122">
        <f t="shared" si="32"/>
        <v>-114.47036275000001</v>
      </c>
      <c r="AN41" s="123">
        <f t="shared" si="32"/>
        <v>-114.4703627499991</v>
      </c>
      <c r="AO41" s="122">
        <f t="shared" si="32"/>
        <v>2060.7427500000003</v>
      </c>
      <c r="AP41" s="122">
        <f t="shared" si="32"/>
        <v>0</v>
      </c>
      <c r="AQ41" s="122">
        <f t="shared" si="32"/>
        <v>0</v>
      </c>
      <c r="AR41" s="122">
        <f t="shared" si="32"/>
        <v>0</v>
      </c>
      <c r="AS41" s="122">
        <f t="shared" si="32"/>
        <v>0</v>
      </c>
      <c r="AT41" s="122">
        <f t="shared" si="32"/>
        <v>0</v>
      </c>
      <c r="AU41" s="122">
        <f t="shared" si="32"/>
        <v>0</v>
      </c>
      <c r="AV41" s="122">
        <f t="shared" si="32"/>
        <v>0</v>
      </c>
      <c r="AW41" s="122">
        <f t="shared" si="32"/>
        <v>0</v>
      </c>
      <c r="AX41" s="122">
        <f t="shared" si="32"/>
        <v>0</v>
      </c>
      <c r="AY41" s="122">
        <f t="shared" si="32"/>
        <v>0</v>
      </c>
      <c r="AZ41" s="123">
        <f t="shared" si="32"/>
        <v>0</v>
      </c>
      <c r="BA41" s="122">
        <f t="shared" si="32"/>
        <v>0</v>
      </c>
      <c r="BB41" s="122">
        <f t="shared" si="32"/>
        <v>0</v>
      </c>
      <c r="BC41" s="122">
        <f t="shared" si="32"/>
        <v>0</v>
      </c>
      <c r="BD41" s="122">
        <f t="shared" si="32"/>
        <v>0</v>
      </c>
      <c r="BE41" s="122">
        <f t="shared" si="32"/>
        <v>0</v>
      </c>
      <c r="BF41" s="122">
        <f t="shared" si="32"/>
        <v>0</v>
      </c>
      <c r="BG41" s="122">
        <f t="shared" si="32"/>
        <v>0</v>
      </c>
      <c r="BH41" s="122">
        <f t="shared" si="32"/>
        <v>0</v>
      </c>
      <c r="BI41" s="122">
        <f t="shared" si="32"/>
        <v>0</v>
      </c>
      <c r="BJ41" s="122">
        <f t="shared" si="32"/>
        <v>0</v>
      </c>
      <c r="BK41" s="122">
        <f t="shared" si="32"/>
        <v>0</v>
      </c>
      <c r="BL41" s="123">
        <f t="shared" si="32"/>
        <v>0</v>
      </c>
      <c r="BM41" s="122">
        <f t="shared" si="32"/>
        <v>0</v>
      </c>
      <c r="BN41" s="122">
        <f t="shared" si="32"/>
        <v>0</v>
      </c>
      <c r="BO41" s="122">
        <f t="shared" si="32"/>
        <v>0</v>
      </c>
      <c r="BP41" s="122">
        <f t="shared" si="32"/>
        <v>0</v>
      </c>
      <c r="BQ41" s="122">
        <f t="shared" si="32"/>
        <v>0</v>
      </c>
      <c r="BR41" s="122">
        <f t="shared" si="32"/>
        <v>0</v>
      </c>
      <c r="BS41" s="122">
        <f t="shared" si="32"/>
        <v>0</v>
      </c>
      <c r="BT41" s="122">
        <f t="shared" si="32"/>
        <v>0</v>
      </c>
      <c r="BU41" s="122">
        <f t="shared" si="32"/>
        <v>0</v>
      </c>
      <c r="BV41" s="122">
        <f t="shared" si="32"/>
        <v>0</v>
      </c>
      <c r="BW41" s="122">
        <f t="shared" si="32"/>
        <v>0</v>
      </c>
      <c r="BX41" s="123">
        <f t="shared" si="32"/>
        <v>0</v>
      </c>
      <c r="BY41" s="122">
        <f t="shared" si="32"/>
        <v>0</v>
      </c>
      <c r="BZ41" s="122">
        <f t="shared" si="32"/>
        <v>0</v>
      </c>
      <c r="CA41" s="122">
        <f t="shared" si="32"/>
        <v>0</v>
      </c>
      <c r="CB41" s="122">
        <f t="shared" si="32"/>
        <v>0</v>
      </c>
      <c r="CC41" s="122">
        <f t="shared" si="32"/>
        <v>0</v>
      </c>
      <c r="CD41" s="122">
        <f t="shared" si="32"/>
        <v>0</v>
      </c>
      <c r="CE41" s="122">
        <f t="shared" si="32"/>
        <v>0</v>
      </c>
      <c r="CF41" s="122">
        <f t="shared" si="32"/>
        <v>0</v>
      </c>
      <c r="CG41" s="122">
        <f t="shared" si="32"/>
        <v>0</v>
      </c>
      <c r="CH41" s="122">
        <f t="shared" si="32"/>
        <v>0</v>
      </c>
      <c r="CI41" s="122">
        <f t="shared" si="32"/>
        <v>0</v>
      </c>
      <c r="CJ41" s="123">
        <f t="shared" si="32"/>
        <v>0</v>
      </c>
      <c r="CK41" s="122">
        <f t="shared" si="32"/>
        <v>0</v>
      </c>
      <c r="CL41" s="122">
        <f t="shared" si="32"/>
        <v>0</v>
      </c>
      <c r="CM41" s="122">
        <f t="shared" si="32"/>
        <v>0</v>
      </c>
      <c r="CN41" s="122">
        <f t="shared" si="32"/>
        <v>0</v>
      </c>
      <c r="CO41" s="122">
        <f t="shared" si="32"/>
        <v>0</v>
      </c>
      <c r="CP41" s="122">
        <f t="shared" si="32"/>
        <v>0</v>
      </c>
      <c r="CQ41" s="122">
        <f t="shared" si="32"/>
        <v>0</v>
      </c>
      <c r="CR41" s="122">
        <f t="shared" si="32"/>
        <v>0</v>
      </c>
      <c r="CS41" s="122">
        <f t="shared" si="32"/>
        <v>0</v>
      </c>
      <c r="CT41" s="122">
        <f t="shared" si="32"/>
        <v>0</v>
      </c>
      <c r="CU41" s="122">
        <f t="shared" si="32"/>
        <v>0</v>
      </c>
      <c r="CV41" s="123">
        <f t="shared" si="32"/>
        <v>0</v>
      </c>
      <c r="CW41" s="122">
        <f t="shared" ref="CW41:DT41" si="33">SUM(CW39:CW40)</f>
        <v>0</v>
      </c>
      <c r="CX41" s="122">
        <f t="shared" si="33"/>
        <v>0</v>
      </c>
      <c r="CY41" s="122">
        <f t="shared" si="33"/>
        <v>0</v>
      </c>
      <c r="CZ41" s="122">
        <f t="shared" si="33"/>
        <v>0</v>
      </c>
      <c r="DA41" s="122">
        <f t="shared" si="33"/>
        <v>0</v>
      </c>
      <c r="DB41" s="122">
        <f t="shared" si="33"/>
        <v>0</v>
      </c>
      <c r="DC41" s="122">
        <f t="shared" si="33"/>
        <v>0</v>
      </c>
      <c r="DD41" s="122">
        <f t="shared" si="33"/>
        <v>0</v>
      </c>
      <c r="DE41" s="122">
        <f t="shared" si="33"/>
        <v>0</v>
      </c>
      <c r="DF41" s="122">
        <f t="shared" si="33"/>
        <v>0</v>
      </c>
      <c r="DG41" s="122">
        <f t="shared" si="33"/>
        <v>0</v>
      </c>
      <c r="DH41" s="123">
        <f t="shared" si="33"/>
        <v>0</v>
      </c>
      <c r="DI41" s="122">
        <f t="shared" si="33"/>
        <v>0</v>
      </c>
      <c r="DJ41" s="122">
        <f t="shared" si="33"/>
        <v>0</v>
      </c>
      <c r="DK41" s="122">
        <f t="shared" si="33"/>
        <v>0</v>
      </c>
      <c r="DL41" s="122">
        <f t="shared" si="33"/>
        <v>0</v>
      </c>
      <c r="DM41" s="122">
        <f t="shared" si="33"/>
        <v>0</v>
      </c>
      <c r="DN41" s="122">
        <f t="shared" si="33"/>
        <v>0</v>
      </c>
      <c r="DO41" s="122">
        <f t="shared" si="33"/>
        <v>0</v>
      </c>
      <c r="DP41" s="122">
        <f t="shared" si="33"/>
        <v>0</v>
      </c>
      <c r="DQ41" s="122">
        <f t="shared" si="33"/>
        <v>0</v>
      </c>
      <c r="DR41" s="122">
        <f t="shared" si="33"/>
        <v>0</v>
      </c>
      <c r="DS41" s="122">
        <f t="shared" si="33"/>
        <v>0</v>
      </c>
      <c r="DT41" s="164">
        <f t="shared" si="33"/>
        <v>0</v>
      </c>
      <c r="DU41" s="165">
        <f t="shared" si="30"/>
        <v>-129124.84998962125</v>
      </c>
      <c r="DV41" s="165">
        <f t="shared" si="30"/>
        <v>-127551.96024911094</v>
      </c>
      <c r="DW41" s="165">
        <f t="shared" si="30"/>
        <v>107271.15925089366</v>
      </c>
      <c r="DX41" s="165">
        <f t="shared" si="30"/>
        <v>2060.7427500000003</v>
      </c>
      <c r="DY41" s="165">
        <f t="shared" si="30"/>
        <v>0</v>
      </c>
      <c r="DZ41" s="165">
        <f t="shared" si="30"/>
        <v>0</v>
      </c>
      <c r="EA41" s="165">
        <f t="shared" si="30"/>
        <v>0</v>
      </c>
      <c r="EB41" s="165">
        <f t="shared" si="30"/>
        <v>0</v>
      </c>
      <c r="EC41" s="165">
        <f t="shared" si="30"/>
        <v>0</v>
      </c>
      <c r="ED41" s="166">
        <f t="shared" si="30"/>
        <v>0</v>
      </c>
    </row>
    <row r="42" spans="2:134">
      <c r="B42" s="155"/>
      <c r="C42" s="23"/>
      <c r="D42" s="23"/>
      <c r="E42" s="167"/>
      <c r="F42" s="167"/>
      <c r="G42" s="167"/>
      <c r="H42" s="167"/>
      <c r="I42" s="167"/>
      <c r="J42" s="167"/>
      <c r="K42" s="167"/>
      <c r="L42" s="167"/>
      <c r="M42" s="167"/>
      <c r="N42" s="167"/>
      <c r="O42" s="167"/>
      <c r="P42" s="94"/>
      <c r="Q42" s="167"/>
      <c r="R42" s="167"/>
      <c r="S42" s="167"/>
      <c r="T42" s="167"/>
      <c r="U42" s="167"/>
      <c r="V42" s="167"/>
      <c r="W42" s="167"/>
      <c r="X42" s="167"/>
      <c r="Y42" s="167"/>
      <c r="Z42" s="167"/>
      <c r="AA42" s="167"/>
      <c r="AB42" s="94"/>
      <c r="AC42" s="167"/>
      <c r="AD42" s="167"/>
      <c r="AE42" s="167"/>
      <c r="AF42" s="167"/>
      <c r="AG42" s="167"/>
      <c r="AH42" s="167"/>
      <c r="AI42" s="167"/>
      <c r="AJ42" s="167"/>
      <c r="AK42" s="167"/>
      <c r="AL42" s="167"/>
      <c r="AM42" s="167"/>
      <c r="AN42" s="94"/>
      <c r="AO42" s="167"/>
      <c r="AP42" s="167"/>
      <c r="AQ42" s="167"/>
      <c r="AR42" s="167"/>
      <c r="AS42" s="167"/>
      <c r="AT42" s="167"/>
      <c r="AU42" s="167"/>
      <c r="AV42" s="167"/>
      <c r="AW42" s="167"/>
      <c r="AX42" s="167"/>
      <c r="AY42" s="167"/>
      <c r="AZ42" s="94"/>
      <c r="BA42" s="167"/>
      <c r="BB42" s="167"/>
      <c r="BC42" s="167"/>
      <c r="BD42" s="167"/>
      <c r="BE42" s="167"/>
      <c r="BF42" s="167"/>
      <c r="BG42" s="167"/>
      <c r="BH42" s="167"/>
      <c r="BI42" s="167"/>
      <c r="BJ42" s="167"/>
      <c r="BK42" s="167"/>
      <c r="BL42" s="94"/>
      <c r="BM42" s="167"/>
      <c r="BN42" s="167"/>
      <c r="BO42" s="167"/>
      <c r="BP42" s="167"/>
      <c r="BQ42" s="167"/>
      <c r="BR42" s="167"/>
      <c r="BS42" s="167"/>
      <c r="BT42" s="167"/>
      <c r="BU42" s="167"/>
      <c r="BV42" s="167"/>
      <c r="BW42" s="167"/>
      <c r="BX42" s="94"/>
      <c r="BY42" s="167"/>
      <c r="BZ42" s="167"/>
      <c r="CA42" s="167"/>
      <c r="CB42" s="167"/>
      <c r="CC42" s="167"/>
      <c r="CD42" s="167"/>
      <c r="CE42" s="167"/>
      <c r="CF42" s="167"/>
      <c r="CG42" s="167"/>
      <c r="CH42" s="167"/>
      <c r="CI42" s="167"/>
      <c r="CJ42" s="94"/>
      <c r="CK42" s="167"/>
      <c r="CL42" s="167"/>
      <c r="CM42" s="167"/>
      <c r="CN42" s="167"/>
      <c r="CO42" s="167"/>
      <c r="CP42" s="167"/>
      <c r="CQ42" s="167"/>
      <c r="CR42" s="167"/>
      <c r="CS42" s="167"/>
      <c r="CT42" s="167"/>
      <c r="CU42" s="167"/>
      <c r="CV42" s="94"/>
      <c r="CW42" s="167"/>
      <c r="CX42" s="167"/>
      <c r="CY42" s="167"/>
      <c r="CZ42" s="167"/>
      <c r="DA42" s="167"/>
      <c r="DB42" s="167"/>
      <c r="DC42" s="167"/>
      <c r="DD42" s="167"/>
      <c r="DE42" s="167"/>
      <c r="DF42" s="167"/>
      <c r="DG42" s="167"/>
      <c r="DH42" s="94"/>
      <c r="DI42" s="167"/>
      <c r="DJ42" s="167"/>
      <c r="DK42" s="167"/>
      <c r="DL42" s="167"/>
      <c r="DM42" s="167"/>
      <c r="DN42" s="167"/>
      <c r="DO42" s="167"/>
      <c r="DP42" s="167"/>
      <c r="DQ42" s="167"/>
      <c r="DR42" s="167"/>
      <c r="DS42" s="167"/>
      <c r="DT42" s="168"/>
      <c r="DU42" s="169"/>
      <c r="DV42" s="169"/>
      <c r="DW42" s="169"/>
      <c r="DX42" s="169"/>
      <c r="DY42" s="169"/>
      <c r="DZ42" s="169"/>
      <c r="EA42" s="169"/>
      <c r="EB42" s="169"/>
      <c r="EC42" s="169"/>
      <c r="ED42" s="170"/>
    </row>
    <row r="43" spans="2:134">
      <c r="B43" s="163" t="s">
        <v>212</v>
      </c>
      <c r="C43" s="120"/>
      <c r="D43" s="120"/>
      <c r="E43" s="122">
        <f t="shared" ref="E43:BP43" si="34">E34+E41</f>
        <v>0</v>
      </c>
      <c r="F43" s="122">
        <f t="shared" si="34"/>
        <v>0</v>
      </c>
      <c r="G43" s="122">
        <f t="shared" si="34"/>
        <v>0</v>
      </c>
      <c r="H43" s="122">
        <f t="shared" si="34"/>
        <v>-73136.859111666156</v>
      </c>
      <c r="I43" s="122">
        <f t="shared" si="34"/>
        <v>-16178.595227843325</v>
      </c>
      <c r="J43" s="122">
        <f t="shared" si="34"/>
        <v>3848.3829030428396</v>
      </c>
      <c r="K43" s="122">
        <f t="shared" si="34"/>
        <v>-5888.4546404624507</v>
      </c>
      <c r="L43" s="122">
        <f t="shared" si="34"/>
        <v>-21151.078230309999</v>
      </c>
      <c r="M43" s="122">
        <f t="shared" si="34"/>
        <v>3229.994742242854</v>
      </c>
      <c r="N43" s="122">
        <f t="shared" si="34"/>
        <v>-9827.0542637227645</v>
      </c>
      <c r="O43" s="122">
        <f t="shared" si="34"/>
        <v>-6494.3563492209796</v>
      </c>
      <c r="P43" s="123">
        <f t="shared" si="34"/>
        <v>-9850.3178116812833</v>
      </c>
      <c r="Q43" s="122">
        <f t="shared" si="34"/>
        <v>-31501.874173192788</v>
      </c>
      <c r="R43" s="122">
        <f t="shared" si="34"/>
        <v>-29370.432552588576</v>
      </c>
      <c r="S43" s="122">
        <f t="shared" si="34"/>
        <v>6513.9148057005214</v>
      </c>
      <c r="T43" s="122">
        <f t="shared" si="34"/>
        <v>-13623.968684246513</v>
      </c>
      <c r="U43" s="122">
        <f t="shared" si="34"/>
        <v>-19331.847257967784</v>
      </c>
      <c r="V43" s="122">
        <f t="shared" si="34"/>
        <v>11915.49522871634</v>
      </c>
      <c r="W43" s="122">
        <f t="shared" si="34"/>
        <v>-18568.633456556905</v>
      </c>
      <c r="X43" s="122">
        <f t="shared" si="34"/>
        <v>-13888.766834951952</v>
      </c>
      <c r="Y43" s="122">
        <f t="shared" si="34"/>
        <v>7070.8304564059363</v>
      </c>
      <c r="Z43" s="122">
        <f t="shared" si="34"/>
        <v>-18437.548206556894</v>
      </c>
      <c r="AA43" s="122">
        <f t="shared" si="34"/>
        <v>-8443.1864119361235</v>
      </c>
      <c r="AB43" s="123">
        <f t="shared" si="34"/>
        <v>-8400.3246619361234</v>
      </c>
      <c r="AC43" s="122">
        <f t="shared" si="34"/>
        <v>65049.272798159291</v>
      </c>
      <c r="AD43" s="122">
        <f t="shared" si="34"/>
        <v>42526.885330234349</v>
      </c>
      <c r="AE43" s="122">
        <f t="shared" si="34"/>
        <v>-471.41161275000064</v>
      </c>
      <c r="AF43" s="122">
        <f t="shared" si="34"/>
        <v>-429.47086274999828</v>
      </c>
      <c r="AG43" s="122">
        <f t="shared" si="34"/>
        <v>-387.53011275000136</v>
      </c>
      <c r="AH43" s="122">
        <f t="shared" si="34"/>
        <v>-345.58936275000059</v>
      </c>
      <c r="AI43" s="122">
        <f t="shared" si="34"/>
        <v>-303.64861275000175</v>
      </c>
      <c r="AJ43" s="122">
        <f t="shared" si="34"/>
        <v>-261.70786275000199</v>
      </c>
      <c r="AK43" s="122">
        <f t="shared" si="34"/>
        <v>-219.7671127499994</v>
      </c>
      <c r="AL43" s="122">
        <f t="shared" si="34"/>
        <v>-177.82636275000067</v>
      </c>
      <c r="AM43" s="122">
        <f t="shared" si="34"/>
        <v>-135.88561275000183</v>
      </c>
      <c r="AN43" s="123">
        <f t="shared" si="34"/>
        <v>-93.944862750001178</v>
      </c>
      <c r="AO43" s="122">
        <f t="shared" si="34"/>
        <v>2089.0397499999972</v>
      </c>
      <c r="AP43" s="122">
        <f t="shared" si="34"/>
        <v>28.296999999996842</v>
      </c>
      <c r="AQ43" s="122">
        <f t="shared" si="34"/>
        <v>28.296999999996842</v>
      </c>
      <c r="AR43" s="122">
        <f t="shared" si="34"/>
        <v>28.296999999996842</v>
      </c>
      <c r="AS43" s="122">
        <f t="shared" si="34"/>
        <v>28.296999999996842</v>
      </c>
      <c r="AT43" s="122">
        <f t="shared" si="34"/>
        <v>28.296999999996842</v>
      </c>
      <c r="AU43" s="122">
        <f t="shared" si="34"/>
        <v>28.296999999996842</v>
      </c>
      <c r="AV43" s="122">
        <f t="shared" si="34"/>
        <v>28.296999999996842</v>
      </c>
      <c r="AW43" s="122">
        <f t="shared" si="34"/>
        <v>28.296999999997752</v>
      </c>
      <c r="AX43" s="122">
        <f t="shared" si="34"/>
        <v>28.296999999996842</v>
      </c>
      <c r="AY43" s="122">
        <f t="shared" si="34"/>
        <v>28.296999999997752</v>
      </c>
      <c r="AZ43" s="123">
        <f t="shared" si="34"/>
        <v>28.296999999996842</v>
      </c>
      <c r="BA43" s="122">
        <f t="shared" si="34"/>
        <v>28.296999999996842</v>
      </c>
      <c r="BB43" s="122">
        <f t="shared" si="34"/>
        <v>28.296999999995933</v>
      </c>
      <c r="BC43" s="122">
        <f t="shared" si="34"/>
        <v>28.296999999996842</v>
      </c>
      <c r="BD43" s="122">
        <f t="shared" si="34"/>
        <v>28.296999999997752</v>
      </c>
      <c r="BE43" s="122">
        <f t="shared" si="34"/>
        <v>28.296999999996842</v>
      </c>
      <c r="BF43" s="122">
        <f t="shared" si="34"/>
        <v>28.296999999996842</v>
      </c>
      <c r="BG43" s="122">
        <f t="shared" si="34"/>
        <v>28.296999999997752</v>
      </c>
      <c r="BH43" s="122">
        <f t="shared" si="34"/>
        <v>28.296999999996842</v>
      </c>
      <c r="BI43" s="122">
        <f t="shared" si="34"/>
        <v>28.296999999995933</v>
      </c>
      <c r="BJ43" s="122">
        <f t="shared" si="34"/>
        <v>28.296999999996842</v>
      </c>
      <c r="BK43" s="122">
        <f t="shared" si="34"/>
        <v>28.296999999997752</v>
      </c>
      <c r="BL43" s="123">
        <f t="shared" si="34"/>
        <v>28.296999999996842</v>
      </c>
      <c r="BM43" s="122">
        <f t="shared" si="34"/>
        <v>28.296999999997752</v>
      </c>
      <c r="BN43" s="122">
        <f t="shared" si="34"/>
        <v>28.296999999997752</v>
      </c>
      <c r="BO43" s="122">
        <f t="shared" si="34"/>
        <v>28.296999999996842</v>
      </c>
      <c r="BP43" s="122">
        <f t="shared" si="34"/>
        <v>28.296999999995933</v>
      </c>
      <c r="BQ43" s="122">
        <f t="shared" ref="BQ43:DT43" si="35">BQ34+BQ41</f>
        <v>28.296999999995933</v>
      </c>
      <c r="BR43" s="122">
        <f t="shared" si="35"/>
        <v>28.296999999996842</v>
      </c>
      <c r="BS43" s="122">
        <f t="shared" si="35"/>
        <v>28.296999999997752</v>
      </c>
      <c r="BT43" s="122">
        <f t="shared" si="35"/>
        <v>28.296999999997752</v>
      </c>
      <c r="BU43" s="122">
        <f t="shared" si="35"/>
        <v>28.296999999996842</v>
      </c>
      <c r="BV43" s="122">
        <f t="shared" si="35"/>
        <v>28.296999999997752</v>
      </c>
      <c r="BW43" s="122">
        <f t="shared" si="35"/>
        <v>28.296999999995933</v>
      </c>
      <c r="BX43" s="123">
        <f t="shared" si="35"/>
        <v>28.296999999996842</v>
      </c>
      <c r="BY43" s="122">
        <f t="shared" si="35"/>
        <v>28.296999999996842</v>
      </c>
      <c r="BZ43" s="122">
        <f t="shared" si="35"/>
        <v>28.296999999996842</v>
      </c>
      <c r="CA43" s="122">
        <f t="shared" si="35"/>
        <v>28.296999999996842</v>
      </c>
      <c r="CB43" s="122">
        <f t="shared" si="35"/>
        <v>28.296999999996842</v>
      </c>
      <c r="CC43" s="122">
        <f t="shared" si="35"/>
        <v>28.296999999996842</v>
      </c>
      <c r="CD43" s="122">
        <f t="shared" si="35"/>
        <v>28.296999999996842</v>
      </c>
      <c r="CE43" s="122">
        <f t="shared" si="35"/>
        <v>28.296999999996842</v>
      </c>
      <c r="CF43" s="122">
        <f t="shared" si="35"/>
        <v>28.296999999996842</v>
      </c>
      <c r="CG43" s="122">
        <f t="shared" si="35"/>
        <v>28.296999999996842</v>
      </c>
      <c r="CH43" s="122">
        <f t="shared" si="35"/>
        <v>28.296999999996842</v>
      </c>
      <c r="CI43" s="122">
        <f t="shared" si="35"/>
        <v>28.296999999996842</v>
      </c>
      <c r="CJ43" s="123">
        <f t="shared" si="35"/>
        <v>28.296999999996842</v>
      </c>
      <c r="CK43" s="122">
        <f t="shared" si="35"/>
        <v>28.296999999996842</v>
      </c>
      <c r="CL43" s="122">
        <f t="shared" si="35"/>
        <v>28.296999999996842</v>
      </c>
      <c r="CM43" s="122">
        <f t="shared" si="35"/>
        <v>28.296999999996842</v>
      </c>
      <c r="CN43" s="122">
        <f t="shared" si="35"/>
        <v>28.296999999996842</v>
      </c>
      <c r="CO43" s="122">
        <f t="shared" si="35"/>
        <v>28.296999999996842</v>
      </c>
      <c r="CP43" s="122">
        <f t="shared" si="35"/>
        <v>28.296999999996842</v>
      </c>
      <c r="CQ43" s="122">
        <f t="shared" si="35"/>
        <v>28.296999999996842</v>
      </c>
      <c r="CR43" s="122">
        <f t="shared" si="35"/>
        <v>28.296999999996842</v>
      </c>
      <c r="CS43" s="122">
        <f t="shared" si="35"/>
        <v>28.296999999995933</v>
      </c>
      <c r="CT43" s="122">
        <f t="shared" si="35"/>
        <v>28.296999999997752</v>
      </c>
      <c r="CU43" s="122">
        <f t="shared" si="35"/>
        <v>28.296999999997752</v>
      </c>
      <c r="CV43" s="123">
        <f t="shared" si="35"/>
        <v>28.296999999996842</v>
      </c>
      <c r="CW43" s="122">
        <f t="shared" si="35"/>
        <v>28.296999999997752</v>
      </c>
      <c r="CX43" s="122">
        <f t="shared" si="35"/>
        <v>28.296999999997752</v>
      </c>
      <c r="CY43" s="122">
        <f t="shared" si="35"/>
        <v>28.296999999997752</v>
      </c>
      <c r="CZ43" s="122">
        <f t="shared" si="35"/>
        <v>28.296999999996842</v>
      </c>
      <c r="DA43" s="122">
        <f t="shared" si="35"/>
        <v>28.296999999996842</v>
      </c>
      <c r="DB43" s="122">
        <f t="shared" si="35"/>
        <v>28.296999999997752</v>
      </c>
      <c r="DC43" s="122">
        <f t="shared" si="35"/>
        <v>28.296999999996842</v>
      </c>
      <c r="DD43" s="122">
        <f t="shared" si="35"/>
        <v>28.296999999997752</v>
      </c>
      <c r="DE43" s="122">
        <f t="shared" si="35"/>
        <v>28.296999999995933</v>
      </c>
      <c r="DF43" s="122">
        <f t="shared" si="35"/>
        <v>28.296999999997752</v>
      </c>
      <c r="DG43" s="122">
        <f t="shared" si="35"/>
        <v>28.296999999997752</v>
      </c>
      <c r="DH43" s="123">
        <f t="shared" si="35"/>
        <v>28.296999999997752</v>
      </c>
      <c r="DI43" s="122">
        <f t="shared" si="35"/>
        <v>28.296999999995933</v>
      </c>
      <c r="DJ43" s="122">
        <f t="shared" si="35"/>
        <v>28.296999999996842</v>
      </c>
      <c r="DK43" s="122">
        <f t="shared" si="35"/>
        <v>28.296999999997752</v>
      </c>
      <c r="DL43" s="122">
        <f t="shared" si="35"/>
        <v>28.296999999996842</v>
      </c>
      <c r="DM43" s="122">
        <f t="shared" si="35"/>
        <v>28.296999999997752</v>
      </c>
      <c r="DN43" s="122">
        <f t="shared" si="35"/>
        <v>28.296999999996842</v>
      </c>
      <c r="DO43" s="122">
        <f t="shared" si="35"/>
        <v>28.296999999995933</v>
      </c>
      <c r="DP43" s="122">
        <f t="shared" si="35"/>
        <v>28.296999999995933</v>
      </c>
      <c r="DQ43" s="122">
        <f t="shared" si="35"/>
        <v>28.296999999995933</v>
      </c>
      <c r="DR43" s="122">
        <f t="shared" si="35"/>
        <v>28.296999999995933</v>
      </c>
      <c r="DS43" s="122">
        <f t="shared" si="35"/>
        <v>28.296999999996842</v>
      </c>
      <c r="DT43" s="164">
        <f t="shared" si="35"/>
        <v>28.296999999997752</v>
      </c>
      <c r="DU43" s="165">
        <f t="shared" ref="DU43:ED43" si="36">SUMIF($E$26:$DT$26,DU$26,$E43:$DT43)</f>
        <v>-135448.33798962127</v>
      </c>
      <c r="DV43" s="165">
        <f t="shared" si="36"/>
        <v>-136066.34174911087</v>
      </c>
      <c r="DW43" s="165">
        <f t="shared" si="36"/>
        <v>104749.37575089365</v>
      </c>
      <c r="DX43" s="165">
        <f t="shared" si="36"/>
        <v>2400.3067499999643</v>
      </c>
      <c r="DY43" s="165">
        <f t="shared" si="36"/>
        <v>339.56399999996302</v>
      </c>
      <c r="DZ43" s="165">
        <f t="shared" si="36"/>
        <v>339.56399999996393</v>
      </c>
      <c r="EA43" s="165">
        <f t="shared" si="36"/>
        <v>339.56399999996211</v>
      </c>
      <c r="EB43" s="165">
        <f t="shared" si="36"/>
        <v>339.56399999996302</v>
      </c>
      <c r="EC43" s="165">
        <f t="shared" si="36"/>
        <v>339.56399999996847</v>
      </c>
      <c r="ED43" s="166">
        <f t="shared" si="36"/>
        <v>339.56399999996029</v>
      </c>
    </row>
    <row r="44" spans="2:134">
      <c r="B44" s="159"/>
      <c r="E44" s="178"/>
      <c r="F44" s="178"/>
      <c r="G44" s="178"/>
      <c r="H44" s="178"/>
      <c r="I44" s="178"/>
      <c r="J44" s="178"/>
      <c r="K44" s="178"/>
      <c r="L44" s="178"/>
      <c r="M44" s="178"/>
      <c r="N44" s="178"/>
      <c r="O44" s="178"/>
      <c r="P44" s="179"/>
      <c r="Q44" s="178"/>
      <c r="R44" s="178"/>
      <c r="S44" s="178"/>
      <c r="T44" s="178"/>
      <c r="U44" s="178"/>
      <c r="V44" s="178"/>
      <c r="W44" s="178"/>
      <c r="X44" s="178"/>
      <c r="Y44" s="178"/>
      <c r="Z44" s="178"/>
      <c r="AA44" s="178"/>
      <c r="AB44" s="179"/>
      <c r="AC44" s="178"/>
      <c r="AD44" s="178"/>
      <c r="AE44" s="178"/>
      <c r="AF44" s="178"/>
      <c r="AG44" s="178"/>
      <c r="AH44" s="178"/>
      <c r="AI44" s="178"/>
      <c r="AJ44" s="178"/>
      <c r="AK44" s="178"/>
      <c r="AL44" s="178"/>
      <c r="AM44" s="178"/>
      <c r="AN44" s="179"/>
      <c r="AO44" s="178"/>
      <c r="AP44" s="178"/>
      <c r="AQ44" s="178"/>
      <c r="AR44" s="178"/>
      <c r="AS44" s="178"/>
      <c r="AT44" s="178"/>
      <c r="AU44" s="178"/>
      <c r="AV44" s="178"/>
      <c r="AW44" s="178"/>
      <c r="AX44" s="178"/>
      <c r="AY44" s="178"/>
      <c r="AZ44" s="179"/>
      <c r="BA44" s="178"/>
      <c r="BB44" s="178"/>
      <c r="BC44" s="178"/>
      <c r="BD44" s="178"/>
      <c r="BE44" s="178"/>
      <c r="BF44" s="178"/>
      <c r="BG44" s="178"/>
      <c r="BH44" s="178"/>
      <c r="BI44" s="178"/>
      <c r="BJ44" s="178"/>
      <c r="BK44" s="178"/>
      <c r="BL44" s="179"/>
      <c r="BM44" s="178"/>
      <c r="BN44" s="178"/>
      <c r="BO44" s="178"/>
      <c r="BP44" s="178"/>
      <c r="BQ44" s="178"/>
      <c r="BR44" s="178"/>
      <c r="BS44" s="178"/>
      <c r="BT44" s="178"/>
      <c r="BU44" s="178"/>
      <c r="BV44" s="178"/>
      <c r="BW44" s="178"/>
      <c r="BX44" s="179"/>
      <c r="BY44" s="178"/>
      <c r="BZ44" s="178"/>
      <c r="CA44" s="178"/>
      <c r="CB44" s="178"/>
      <c r="CC44" s="178"/>
      <c r="CD44" s="178"/>
      <c r="CE44" s="178"/>
      <c r="CF44" s="178"/>
      <c r="CG44" s="178"/>
      <c r="CH44" s="178"/>
      <c r="CI44" s="178"/>
      <c r="CJ44" s="179"/>
      <c r="CK44" s="178"/>
      <c r="CL44" s="178"/>
      <c r="CM44" s="178"/>
      <c r="CN44" s="178"/>
      <c r="CO44" s="178"/>
      <c r="CP44" s="178"/>
      <c r="CQ44" s="178"/>
      <c r="CR44" s="178"/>
      <c r="CS44" s="178"/>
      <c r="CT44" s="178"/>
      <c r="CU44" s="178"/>
      <c r="CV44" s="179"/>
      <c r="CW44" s="178"/>
      <c r="CX44" s="178"/>
      <c r="CY44" s="178"/>
      <c r="CZ44" s="178"/>
      <c r="DA44" s="178"/>
      <c r="DB44" s="178"/>
      <c r="DC44" s="178"/>
      <c r="DD44" s="178"/>
      <c r="DE44" s="178"/>
      <c r="DF44" s="178"/>
      <c r="DG44" s="178"/>
      <c r="DH44" s="179"/>
      <c r="DI44" s="178"/>
      <c r="DJ44" s="178"/>
      <c r="DK44" s="178"/>
      <c r="DL44" s="178"/>
      <c r="DM44" s="178"/>
      <c r="DN44" s="178"/>
      <c r="DO44" s="178"/>
      <c r="DP44" s="178"/>
      <c r="DQ44" s="178"/>
      <c r="DR44" s="178"/>
      <c r="DS44" s="178"/>
      <c r="DT44" s="180"/>
      <c r="DU44" s="181"/>
      <c r="DV44" s="181"/>
      <c r="DW44" s="181"/>
      <c r="DX44" s="181"/>
      <c r="DY44" s="181"/>
      <c r="DZ44" s="181"/>
      <c r="EA44" s="181"/>
      <c r="EB44" s="181"/>
      <c r="EC44" s="181"/>
      <c r="ED44" s="182"/>
    </row>
    <row r="45" spans="2:134" ht="15.75" thickBot="1">
      <c r="B45" s="183" t="s">
        <v>226</v>
      </c>
      <c r="C45" s="130"/>
      <c r="D45" s="130"/>
      <c r="E45" s="132">
        <f>E43</f>
        <v>0</v>
      </c>
      <c r="F45" s="132">
        <f>F43+E45</f>
        <v>0</v>
      </c>
      <c r="G45" s="132">
        <f t="shared" ref="G45:BR45" si="37">G43+F45</f>
        <v>0</v>
      </c>
      <c r="H45" s="132">
        <f t="shared" si="37"/>
        <v>-73136.859111666156</v>
      </c>
      <c r="I45" s="132">
        <f t="shared" si="37"/>
        <v>-89315.454339509481</v>
      </c>
      <c r="J45" s="132">
        <f t="shared" si="37"/>
        <v>-85467.071436466635</v>
      </c>
      <c r="K45" s="132">
        <f t="shared" si="37"/>
        <v>-91355.526076929091</v>
      </c>
      <c r="L45" s="132">
        <f t="shared" si="37"/>
        <v>-112506.60430723909</v>
      </c>
      <c r="M45" s="132">
        <f t="shared" si="37"/>
        <v>-109276.60956499624</v>
      </c>
      <c r="N45" s="132">
        <f t="shared" si="37"/>
        <v>-119103.663828719</v>
      </c>
      <c r="O45" s="132">
        <f t="shared" si="37"/>
        <v>-125598.02017793998</v>
      </c>
      <c r="P45" s="133">
        <f t="shared" si="37"/>
        <v>-135448.33798962127</v>
      </c>
      <c r="Q45" s="132">
        <f t="shared" si="37"/>
        <v>-166950.21216281404</v>
      </c>
      <c r="R45" s="132">
        <f t="shared" si="37"/>
        <v>-196320.64471540262</v>
      </c>
      <c r="S45" s="132">
        <f t="shared" si="37"/>
        <v>-189806.72990970212</v>
      </c>
      <c r="T45" s="132">
        <f t="shared" si="37"/>
        <v>-203430.69859394862</v>
      </c>
      <c r="U45" s="132">
        <f t="shared" si="37"/>
        <v>-222762.54585191639</v>
      </c>
      <c r="V45" s="132">
        <f t="shared" si="37"/>
        <v>-210847.05062320005</v>
      </c>
      <c r="W45" s="132">
        <f t="shared" si="37"/>
        <v>-229415.68407975696</v>
      </c>
      <c r="X45" s="132">
        <f t="shared" si="37"/>
        <v>-243304.4509147089</v>
      </c>
      <c r="Y45" s="132">
        <f t="shared" si="37"/>
        <v>-236233.62045830296</v>
      </c>
      <c r="Z45" s="132">
        <f t="shared" si="37"/>
        <v>-254671.16866485984</v>
      </c>
      <c r="AA45" s="132">
        <f t="shared" si="37"/>
        <v>-263114.35507679597</v>
      </c>
      <c r="AB45" s="133">
        <f t="shared" si="37"/>
        <v>-271514.67973873211</v>
      </c>
      <c r="AC45" s="132">
        <f t="shared" si="37"/>
        <v>-206465.40694057284</v>
      </c>
      <c r="AD45" s="132">
        <f t="shared" si="37"/>
        <v>-163938.52161033847</v>
      </c>
      <c r="AE45" s="132">
        <f t="shared" si="37"/>
        <v>-164409.93322308848</v>
      </c>
      <c r="AF45" s="132">
        <f t="shared" si="37"/>
        <v>-164839.40408583847</v>
      </c>
      <c r="AG45" s="132">
        <f t="shared" si="37"/>
        <v>-165226.93419858848</v>
      </c>
      <c r="AH45" s="132">
        <f t="shared" si="37"/>
        <v>-165572.52356133849</v>
      </c>
      <c r="AI45" s="132">
        <f t="shared" si="37"/>
        <v>-165876.17217408848</v>
      </c>
      <c r="AJ45" s="132">
        <f t="shared" si="37"/>
        <v>-166137.8800368385</v>
      </c>
      <c r="AK45" s="132">
        <f t="shared" si="37"/>
        <v>-166357.64714958851</v>
      </c>
      <c r="AL45" s="132">
        <f t="shared" si="37"/>
        <v>-166535.4735123385</v>
      </c>
      <c r="AM45" s="132">
        <f t="shared" si="37"/>
        <v>-166671.35912508849</v>
      </c>
      <c r="AN45" s="133">
        <f t="shared" si="37"/>
        <v>-166765.3039878385</v>
      </c>
      <c r="AO45" s="132">
        <f t="shared" si="37"/>
        <v>-164676.26423783851</v>
      </c>
      <c r="AP45" s="132">
        <f t="shared" si="37"/>
        <v>-164647.96723783851</v>
      </c>
      <c r="AQ45" s="132">
        <f t="shared" si="37"/>
        <v>-164619.67023783852</v>
      </c>
      <c r="AR45" s="132">
        <f t="shared" si="37"/>
        <v>-164591.37323783853</v>
      </c>
      <c r="AS45" s="132">
        <f t="shared" si="37"/>
        <v>-164563.07623783854</v>
      </c>
      <c r="AT45" s="132">
        <f t="shared" si="37"/>
        <v>-164534.77923783855</v>
      </c>
      <c r="AU45" s="132">
        <f t="shared" si="37"/>
        <v>-164506.48223783856</v>
      </c>
      <c r="AV45" s="132">
        <f t="shared" si="37"/>
        <v>-164478.18523783857</v>
      </c>
      <c r="AW45" s="132">
        <f t="shared" si="37"/>
        <v>-164449.88823783858</v>
      </c>
      <c r="AX45" s="132">
        <f t="shared" si="37"/>
        <v>-164421.59123783858</v>
      </c>
      <c r="AY45" s="132">
        <f t="shared" si="37"/>
        <v>-164393.29423783859</v>
      </c>
      <c r="AZ45" s="133">
        <f t="shared" si="37"/>
        <v>-164364.9972378386</v>
      </c>
      <c r="BA45" s="132">
        <f t="shared" si="37"/>
        <v>-164336.70023783861</v>
      </c>
      <c r="BB45" s="132">
        <f t="shared" si="37"/>
        <v>-164308.40323783862</v>
      </c>
      <c r="BC45" s="132">
        <f t="shared" si="37"/>
        <v>-164280.10623783863</v>
      </c>
      <c r="BD45" s="132">
        <f t="shared" si="37"/>
        <v>-164251.80923783864</v>
      </c>
      <c r="BE45" s="132">
        <f t="shared" si="37"/>
        <v>-164223.51223783864</v>
      </c>
      <c r="BF45" s="132">
        <f t="shared" si="37"/>
        <v>-164195.21523783865</v>
      </c>
      <c r="BG45" s="132">
        <f t="shared" si="37"/>
        <v>-164166.91823783866</v>
      </c>
      <c r="BH45" s="132">
        <f t="shared" si="37"/>
        <v>-164138.62123783867</v>
      </c>
      <c r="BI45" s="132">
        <f t="shared" si="37"/>
        <v>-164110.32423783868</v>
      </c>
      <c r="BJ45" s="132">
        <f t="shared" si="37"/>
        <v>-164082.02723783869</v>
      </c>
      <c r="BK45" s="132">
        <f t="shared" si="37"/>
        <v>-164053.7302378387</v>
      </c>
      <c r="BL45" s="133">
        <f t="shared" si="37"/>
        <v>-164025.4332378387</v>
      </c>
      <c r="BM45" s="132">
        <f t="shared" si="37"/>
        <v>-163997.13623783871</v>
      </c>
      <c r="BN45" s="132">
        <f t="shared" si="37"/>
        <v>-163968.83923783872</v>
      </c>
      <c r="BO45" s="132">
        <f t="shared" si="37"/>
        <v>-163940.54223783873</v>
      </c>
      <c r="BP45" s="132">
        <f t="shared" si="37"/>
        <v>-163912.24523783874</v>
      </c>
      <c r="BQ45" s="132">
        <f t="shared" si="37"/>
        <v>-163883.94823783875</v>
      </c>
      <c r="BR45" s="132">
        <f t="shared" si="37"/>
        <v>-163855.65123783876</v>
      </c>
      <c r="BS45" s="132">
        <f t="shared" ref="BS45:DT45" si="38">BS43+BR45</f>
        <v>-163827.35423783876</v>
      </c>
      <c r="BT45" s="132">
        <f t="shared" si="38"/>
        <v>-163799.05723783877</v>
      </c>
      <c r="BU45" s="132">
        <f t="shared" si="38"/>
        <v>-163770.76023783878</v>
      </c>
      <c r="BV45" s="132">
        <f t="shared" si="38"/>
        <v>-163742.46323783879</v>
      </c>
      <c r="BW45" s="132">
        <f t="shared" si="38"/>
        <v>-163714.1662378388</v>
      </c>
      <c r="BX45" s="133">
        <f t="shared" si="38"/>
        <v>-163685.86923783881</v>
      </c>
      <c r="BY45" s="132">
        <f t="shared" si="38"/>
        <v>-163657.57223783882</v>
      </c>
      <c r="BZ45" s="132">
        <f t="shared" si="38"/>
        <v>-163629.27523783882</v>
      </c>
      <c r="CA45" s="132">
        <f t="shared" si="38"/>
        <v>-163600.97823783883</v>
      </c>
      <c r="CB45" s="132">
        <f t="shared" si="38"/>
        <v>-163572.68123783884</v>
      </c>
      <c r="CC45" s="132">
        <f t="shared" si="38"/>
        <v>-163544.38423783885</v>
      </c>
      <c r="CD45" s="132">
        <f t="shared" si="38"/>
        <v>-163516.08723783886</v>
      </c>
      <c r="CE45" s="132">
        <f t="shared" si="38"/>
        <v>-163487.79023783887</v>
      </c>
      <c r="CF45" s="132">
        <f t="shared" si="38"/>
        <v>-163459.49323783888</v>
      </c>
      <c r="CG45" s="132">
        <f t="shared" si="38"/>
        <v>-163431.19623783889</v>
      </c>
      <c r="CH45" s="132">
        <f t="shared" si="38"/>
        <v>-163402.89923783889</v>
      </c>
      <c r="CI45" s="132">
        <f t="shared" si="38"/>
        <v>-163374.6022378389</v>
      </c>
      <c r="CJ45" s="133">
        <f t="shared" si="38"/>
        <v>-163346.30523783891</v>
      </c>
      <c r="CK45" s="132">
        <f t="shared" si="38"/>
        <v>-163318.00823783892</v>
      </c>
      <c r="CL45" s="132">
        <f t="shared" si="38"/>
        <v>-163289.71123783893</v>
      </c>
      <c r="CM45" s="132">
        <f t="shared" si="38"/>
        <v>-163261.41423783894</v>
      </c>
      <c r="CN45" s="132">
        <f t="shared" si="38"/>
        <v>-163233.11723783895</v>
      </c>
      <c r="CO45" s="132">
        <f t="shared" si="38"/>
        <v>-163204.82023783895</v>
      </c>
      <c r="CP45" s="132">
        <f t="shared" si="38"/>
        <v>-163176.52323783896</v>
      </c>
      <c r="CQ45" s="132">
        <f t="shared" si="38"/>
        <v>-163148.22623783897</v>
      </c>
      <c r="CR45" s="132">
        <f t="shared" si="38"/>
        <v>-163119.92923783898</v>
      </c>
      <c r="CS45" s="132">
        <f t="shared" si="38"/>
        <v>-163091.63223783899</v>
      </c>
      <c r="CT45" s="132">
        <f t="shared" si="38"/>
        <v>-163063.335237839</v>
      </c>
      <c r="CU45" s="132">
        <f t="shared" si="38"/>
        <v>-163035.03823783901</v>
      </c>
      <c r="CV45" s="133">
        <f t="shared" si="38"/>
        <v>-163006.74123783901</v>
      </c>
      <c r="CW45" s="132">
        <f t="shared" si="38"/>
        <v>-162978.44423783902</v>
      </c>
      <c r="CX45" s="132">
        <f t="shared" si="38"/>
        <v>-162950.14723783903</v>
      </c>
      <c r="CY45" s="132">
        <f t="shared" si="38"/>
        <v>-162921.85023783904</v>
      </c>
      <c r="CZ45" s="132">
        <f t="shared" si="38"/>
        <v>-162893.55323783905</v>
      </c>
      <c r="DA45" s="132">
        <f t="shared" si="38"/>
        <v>-162865.25623783906</v>
      </c>
      <c r="DB45" s="132">
        <f t="shared" si="38"/>
        <v>-162836.95923783907</v>
      </c>
      <c r="DC45" s="132">
        <f t="shared" si="38"/>
        <v>-162808.66223783907</v>
      </c>
      <c r="DD45" s="132">
        <f t="shared" si="38"/>
        <v>-162780.36523783908</v>
      </c>
      <c r="DE45" s="132">
        <f t="shared" si="38"/>
        <v>-162752.06823783909</v>
      </c>
      <c r="DF45" s="132">
        <f t="shared" si="38"/>
        <v>-162723.7712378391</v>
      </c>
      <c r="DG45" s="132">
        <f t="shared" si="38"/>
        <v>-162695.47423783911</v>
      </c>
      <c r="DH45" s="133">
        <f t="shared" si="38"/>
        <v>-162667.17723783912</v>
      </c>
      <c r="DI45" s="132">
        <f t="shared" si="38"/>
        <v>-162638.88023783913</v>
      </c>
      <c r="DJ45" s="132">
        <f t="shared" si="38"/>
        <v>-162610.58323783914</v>
      </c>
      <c r="DK45" s="132">
        <f t="shared" si="38"/>
        <v>-162582.28623783914</v>
      </c>
      <c r="DL45" s="132">
        <f t="shared" si="38"/>
        <v>-162553.98923783915</v>
      </c>
      <c r="DM45" s="132">
        <f t="shared" si="38"/>
        <v>-162525.69223783916</v>
      </c>
      <c r="DN45" s="132">
        <f t="shared" si="38"/>
        <v>-162497.39523783917</v>
      </c>
      <c r="DO45" s="132">
        <f t="shared" si="38"/>
        <v>-162469.09823783918</v>
      </c>
      <c r="DP45" s="132">
        <f t="shared" si="38"/>
        <v>-162440.80123783919</v>
      </c>
      <c r="DQ45" s="132">
        <f t="shared" si="38"/>
        <v>-162412.5042378392</v>
      </c>
      <c r="DR45" s="132">
        <f t="shared" si="38"/>
        <v>-162384.2072378392</v>
      </c>
      <c r="DS45" s="132">
        <f t="shared" si="38"/>
        <v>-162355.91023783921</v>
      </c>
      <c r="DT45" s="184">
        <f t="shared" si="38"/>
        <v>-162327.61323783922</v>
      </c>
      <c r="DU45" s="185">
        <f t="shared" ref="DU45:ED45" si="39">SUMIF($E$24:$DT$24,DU$26,$E45:$DT45)</f>
        <v>-135448.33798962127</v>
      </c>
      <c r="DV45" s="185">
        <f t="shared" si="39"/>
        <v>-271514.67973873211</v>
      </c>
      <c r="DW45" s="185">
        <f t="shared" si="39"/>
        <v>-166765.3039878385</v>
      </c>
      <c r="DX45" s="185">
        <f t="shared" si="39"/>
        <v>-164364.9972378386</v>
      </c>
      <c r="DY45" s="185">
        <f t="shared" si="39"/>
        <v>-164025.4332378387</v>
      </c>
      <c r="DZ45" s="185">
        <f t="shared" si="39"/>
        <v>-163685.86923783881</v>
      </c>
      <c r="EA45" s="185">
        <f t="shared" si="39"/>
        <v>-163346.30523783891</v>
      </c>
      <c r="EB45" s="185">
        <f t="shared" si="39"/>
        <v>-163006.74123783901</v>
      </c>
      <c r="EC45" s="185">
        <f t="shared" si="39"/>
        <v>-162667.17723783912</v>
      </c>
      <c r="ED45" s="186">
        <f t="shared" si="39"/>
        <v>-162327.61323783922</v>
      </c>
    </row>
    <row r="46" spans="2:134">
      <c r="B46" s="163" t="s">
        <v>227</v>
      </c>
      <c r="C46" s="120"/>
      <c r="D46" s="120"/>
      <c r="E46" s="187"/>
      <c r="F46" s="187"/>
      <c r="G46" s="187"/>
      <c r="H46" s="122">
        <f t="shared" ref="H46:BS46" si="40">IF(H45&lt;0,1,0)</f>
        <v>1</v>
      </c>
      <c r="I46" s="122">
        <f t="shared" si="40"/>
        <v>1</v>
      </c>
      <c r="J46" s="122">
        <f t="shared" si="40"/>
        <v>1</v>
      </c>
      <c r="K46" s="122">
        <f t="shared" si="40"/>
        <v>1</v>
      </c>
      <c r="L46" s="122">
        <f t="shared" si="40"/>
        <v>1</v>
      </c>
      <c r="M46" s="122">
        <f t="shared" si="40"/>
        <v>1</v>
      </c>
      <c r="N46" s="122">
        <f t="shared" si="40"/>
        <v>1</v>
      </c>
      <c r="O46" s="122">
        <f t="shared" si="40"/>
        <v>1</v>
      </c>
      <c r="P46" s="123">
        <f t="shared" si="40"/>
        <v>1</v>
      </c>
      <c r="Q46" s="122">
        <f t="shared" si="40"/>
        <v>1</v>
      </c>
      <c r="R46" s="122">
        <f t="shared" si="40"/>
        <v>1</v>
      </c>
      <c r="S46" s="122">
        <f t="shared" si="40"/>
        <v>1</v>
      </c>
      <c r="T46" s="122">
        <f t="shared" si="40"/>
        <v>1</v>
      </c>
      <c r="U46" s="122">
        <f t="shared" si="40"/>
        <v>1</v>
      </c>
      <c r="V46" s="122">
        <f t="shared" si="40"/>
        <v>1</v>
      </c>
      <c r="W46" s="122">
        <f t="shared" si="40"/>
        <v>1</v>
      </c>
      <c r="X46" s="122">
        <f t="shared" si="40"/>
        <v>1</v>
      </c>
      <c r="Y46" s="122">
        <f t="shared" si="40"/>
        <v>1</v>
      </c>
      <c r="Z46" s="122">
        <f t="shared" si="40"/>
        <v>1</v>
      </c>
      <c r="AA46" s="122">
        <f t="shared" si="40"/>
        <v>1</v>
      </c>
      <c r="AB46" s="123">
        <f t="shared" si="40"/>
        <v>1</v>
      </c>
      <c r="AC46" s="122">
        <f t="shared" si="40"/>
        <v>1</v>
      </c>
      <c r="AD46" s="122">
        <f t="shared" si="40"/>
        <v>1</v>
      </c>
      <c r="AE46" s="122">
        <f t="shared" si="40"/>
        <v>1</v>
      </c>
      <c r="AF46" s="122">
        <f t="shared" si="40"/>
        <v>1</v>
      </c>
      <c r="AG46" s="122">
        <f t="shared" si="40"/>
        <v>1</v>
      </c>
      <c r="AH46" s="122">
        <f t="shared" si="40"/>
        <v>1</v>
      </c>
      <c r="AI46" s="122">
        <f t="shared" si="40"/>
        <v>1</v>
      </c>
      <c r="AJ46" s="122">
        <f t="shared" si="40"/>
        <v>1</v>
      </c>
      <c r="AK46" s="122">
        <f t="shared" si="40"/>
        <v>1</v>
      </c>
      <c r="AL46" s="122">
        <f t="shared" si="40"/>
        <v>1</v>
      </c>
      <c r="AM46" s="122">
        <f t="shared" si="40"/>
        <v>1</v>
      </c>
      <c r="AN46" s="123">
        <f t="shared" si="40"/>
        <v>1</v>
      </c>
      <c r="AO46" s="122">
        <f t="shared" si="40"/>
        <v>1</v>
      </c>
      <c r="AP46" s="122">
        <f t="shared" si="40"/>
        <v>1</v>
      </c>
      <c r="AQ46" s="122">
        <f t="shared" si="40"/>
        <v>1</v>
      </c>
      <c r="AR46" s="122">
        <f t="shared" si="40"/>
        <v>1</v>
      </c>
      <c r="AS46" s="122">
        <f t="shared" si="40"/>
        <v>1</v>
      </c>
      <c r="AT46" s="122">
        <f t="shared" si="40"/>
        <v>1</v>
      </c>
      <c r="AU46" s="122">
        <f t="shared" si="40"/>
        <v>1</v>
      </c>
      <c r="AV46" s="122">
        <f t="shared" si="40"/>
        <v>1</v>
      </c>
      <c r="AW46" s="122">
        <f t="shared" si="40"/>
        <v>1</v>
      </c>
      <c r="AX46" s="122">
        <f t="shared" si="40"/>
        <v>1</v>
      </c>
      <c r="AY46" s="122">
        <f t="shared" si="40"/>
        <v>1</v>
      </c>
      <c r="AZ46" s="123">
        <f t="shared" si="40"/>
        <v>1</v>
      </c>
      <c r="BA46" s="122">
        <f t="shared" si="40"/>
        <v>1</v>
      </c>
      <c r="BB46" s="122">
        <f t="shared" si="40"/>
        <v>1</v>
      </c>
      <c r="BC46" s="122">
        <f t="shared" si="40"/>
        <v>1</v>
      </c>
      <c r="BD46" s="122">
        <f t="shared" si="40"/>
        <v>1</v>
      </c>
      <c r="BE46" s="122">
        <f t="shared" si="40"/>
        <v>1</v>
      </c>
      <c r="BF46" s="122">
        <f t="shared" si="40"/>
        <v>1</v>
      </c>
      <c r="BG46" s="122">
        <f t="shared" si="40"/>
        <v>1</v>
      </c>
      <c r="BH46" s="122">
        <f t="shared" si="40"/>
        <v>1</v>
      </c>
      <c r="BI46" s="122">
        <f t="shared" si="40"/>
        <v>1</v>
      </c>
      <c r="BJ46" s="122">
        <f t="shared" si="40"/>
        <v>1</v>
      </c>
      <c r="BK46" s="122">
        <f t="shared" si="40"/>
        <v>1</v>
      </c>
      <c r="BL46" s="123">
        <f t="shared" si="40"/>
        <v>1</v>
      </c>
      <c r="BM46" s="122">
        <f t="shared" si="40"/>
        <v>1</v>
      </c>
      <c r="BN46" s="122">
        <f t="shared" si="40"/>
        <v>1</v>
      </c>
      <c r="BO46" s="122">
        <f t="shared" si="40"/>
        <v>1</v>
      </c>
      <c r="BP46" s="122">
        <f t="shared" si="40"/>
        <v>1</v>
      </c>
      <c r="BQ46" s="122">
        <f t="shared" si="40"/>
        <v>1</v>
      </c>
      <c r="BR46" s="122">
        <f t="shared" si="40"/>
        <v>1</v>
      </c>
      <c r="BS46" s="122">
        <f t="shared" si="40"/>
        <v>1</v>
      </c>
      <c r="BT46" s="122">
        <f t="shared" ref="BT46:DT46" si="41">IF(BT45&lt;0,1,0)</f>
        <v>1</v>
      </c>
      <c r="BU46" s="122">
        <f t="shared" si="41"/>
        <v>1</v>
      </c>
      <c r="BV46" s="122">
        <f t="shared" si="41"/>
        <v>1</v>
      </c>
      <c r="BW46" s="122">
        <f t="shared" si="41"/>
        <v>1</v>
      </c>
      <c r="BX46" s="123">
        <f t="shared" si="41"/>
        <v>1</v>
      </c>
      <c r="BY46" s="122">
        <f t="shared" si="41"/>
        <v>1</v>
      </c>
      <c r="BZ46" s="122">
        <f t="shared" si="41"/>
        <v>1</v>
      </c>
      <c r="CA46" s="122">
        <f t="shared" si="41"/>
        <v>1</v>
      </c>
      <c r="CB46" s="122">
        <f t="shared" si="41"/>
        <v>1</v>
      </c>
      <c r="CC46" s="122">
        <f t="shared" si="41"/>
        <v>1</v>
      </c>
      <c r="CD46" s="122">
        <f t="shared" si="41"/>
        <v>1</v>
      </c>
      <c r="CE46" s="122">
        <f t="shared" si="41"/>
        <v>1</v>
      </c>
      <c r="CF46" s="122">
        <f t="shared" si="41"/>
        <v>1</v>
      </c>
      <c r="CG46" s="122">
        <f t="shared" si="41"/>
        <v>1</v>
      </c>
      <c r="CH46" s="122">
        <f t="shared" si="41"/>
        <v>1</v>
      </c>
      <c r="CI46" s="122">
        <f t="shared" si="41"/>
        <v>1</v>
      </c>
      <c r="CJ46" s="123">
        <f t="shared" si="41"/>
        <v>1</v>
      </c>
      <c r="CK46" s="122">
        <f t="shared" si="41"/>
        <v>1</v>
      </c>
      <c r="CL46" s="122">
        <f t="shared" si="41"/>
        <v>1</v>
      </c>
      <c r="CM46" s="122">
        <f t="shared" si="41"/>
        <v>1</v>
      </c>
      <c r="CN46" s="122">
        <f t="shared" si="41"/>
        <v>1</v>
      </c>
      <c r="CO46" s="122">
        <f t="shared" si="41"/>
        <v>1</v>
      </c>
      <c r="CP46" s="122">
        <f t="shared" si="41"/>
        <v>1</v>
      </c>
      <c r="CQ46" s="122">
        <f t="shared" si="41"/>
        <v>1</v>
      </c>
      <c r="CR46" s="122">
        <f t="shared" si="41"/>
        <v>1</v>
      </c>
      <c r="CS46" s="122">
        <f t="shared" si="41"/>
        <v>1</v>
      </c>
      <c r="CT46" s="122">
        <f t="shared" si="41"/>
        <v>1</v>
      </c>
      <c r="CU46" s="122">
        <f t="shared" si="41"/>
        <v>1</v>
      </c>
      <c r="CV46" s="123">
        <f t="shared" si="41"/>
        <v>1</v>
      </c>
      <c r="CW46" s="122">
        <f t="shared" si="41"/>
        <v>1</v>
      </c>
      <c r="CX46" s="122">
        <f t="shared" si="41"/>
        <v>1</v>
      </c>
      <c r="CY46" s="122">
        <f t="shared" si="41"/>
        <v>1</v>
      </c>
      <c r="CZ46" s="122">
        <f t="shared" si="41"/>
        <v>1</v>
      </c>
      <c r="DA46" s="122">
        <f t="shared" si="41"/>
        <v>1</v>
      </c>
      <c r="DB46" s="122">
        <f t="shared" si="41"/>
        <v>1</v>
      </c>
      <c r="DC46" s="122">
        <f t="shared" si="41"/>
        <v>1</v>
      </c>
      <c r="DD46" s="122">
        <f t="shared" si="41"/>
        <v>1</v>
      </c>
      <c r="DE46" s="122">
        <f t="shared" si="41"/>
        <v>1</v>
      </c>
      <c r="DF46" s="122">
        <f t="shared" si="41"/>
        <v>1</v>
      </c>
      <c r="DG46" s="122">
        <f t="shared" si="41"/>
        <v>1</v>
      </c>
      <c r="DH46" s="123">
        <f t="shared" si="41"/>
        <v>1</v>
      </c>
      <c r="DI46" s="122">
        <f t="shared" si="41"/>
        <v>1</v>
      </c>
      <c r="DJ46" s="122">
        <f t="shared" si="41"/>
        <v>1</v>
      </c>
      <c r="DK46" s="122">
        <f t="shared" si="41"/>
        <v>1</v>
      </c>
      <c r="DL46" s="122">
        <f t="shared" si="41"/>
        <v>1</v>
      </c>
      <c r="DM46" s="122">
        <f t="shared" si="41"/>
        <v>1</v>
      </c>
      <c r="DN46" s="122">
        <f t="shared" si="41"/>
        <v>1</v>
      </c>
      <c r="DO46" s="122">
        <f t="shared" si="41"/>
        <v>1</v>
      </c>
      <c r="DP46" s="122">
        <f t="shared" si="41"/>
        <v>1</v>
      </c>
      <c r="DQ46" s="122">
        <f t="shared" si="41"/>
        <v>1</v>
      </c>
      <c r="DR46" s="122">
        <f t="shared" si="41"/>
        <v>1</v>
      </c>
      <c r="DS46" s="122">
        <f t="shared" si="41"/>
        <v>1</v>
      </c>
      <c r="DT46" s="164">
        <f t="shared" si="41"/>
        <v>1</v>
      </c>
      <c r="DU46" s="165">
        <f t="shared" ref="DU46:ED47" si="42">SUMIF($E$26:$DT$26,DU$26,$E46:$DT46)</f>
        <v>9</v>
      </c>
      <c r="DV46" s="165">
        <f t="shared" si="42"/>
        <v>12</v>
      </c>
      <c r="DW46" s="165">
        <f t="shared" si="42"/>
        <v>12</v>
      </c>
      <c r="DX46" s="165">
        <f t="shared" si="42"/>
        <v>12</v>
      </c>
      <c r="DY46" s="165">
        <f t="shared" si="42"/>
        <v>12</v>
      </c>
      <c r="DZ46" s="165">
        <f t="shared" si="42"/>
        <v>12</v>
      </c>
      <c r="EA46" s="165">
        <f t="shared" si="42"/>
        <v>12</v>
      </c>
      <c r="EB46" s="165">
        <f t="shared" si="42"/>
        <v>12</v>
      </c>
      <c r="EC46" s="165">
        <f t="shared" si="42"/>
        <v>12</v>
      </c>
      <c r="ED46" s="166">
        <f t="shared" si="42"/>
        <v>12</v>
      </c>
    </row>
    <row r="47" spans="2:134" ht="15.75" thickBot="1">
      <c r="B47" s="188" t="s">
        <v>228</v>
      </c>
      <c r="C47" s="189"/>
      <c r="D47" s="189"/>
      <c r="E47" s="190"/>
      <c r="F47" s="190"/>
      <c r="G47" s="190"/>
      <c r="H47" s="191">
        <f t="shared" ref="H47:BS47" si="43">H46/12</f>
        <v>8.3333333333333329E-2</v>
      </c>
      <c r="I47" s="191">
        <f t="shared" si="43"/>
        <v>8.3333333333333329E-2</v>
      </c>
      <c r="J47" s="191">
        <f t="shared" si="43"/>
        <v>8.3333333333333329E-2</v>
      </c>
      <c r="K47" s="191">
        <f t="shared" si="43"/>
        <v>8.3333333333333329E-2</v>
      </c>
      <c r="L47" s="191">
        <f t="shared" si="43"/>
        <v>8.3333333333333329E-2</v>
      </c>
      <c r="M47" s="191">
        <f t="shared" si="43"/>
        <v>8.3333333333333329E-2</v>
      </c>
      <c r="N47" s="191">
        <f t="shared" si="43"/>
        <v>8.3333333333333329E-2</v>
      </c>
      <c r="O47" s="191">
        <f t="shared" si="43"/>
        <v>8.3333333333333329E-2</v>
      </c>
      <c r="P47" s="192">
        <f t="shared" si="43"/>
        <v>8.3333333333333329E-2</v>
      </c>
      <c r="Q47" s="191">
        <f t="shared" si="43"/>
        <v>8.3333333333333329E-2</v>
      </c>
      <c r="R47" s="191">
        <f t="shared" si="43"/>
        <v>8.3333333333333329E-2</v>
      </c>
      <c r="S47" s="191">
        <f t="shared" si="43"/>
        <v>8.3333333333333329E-2</v>
      </c>
      <c r="T47" s="191">
        <f t="shared" si="43"/>
        <v>8.3333333333333329E-2</v>
      </c>
      <c r="U47" s="191">
        <f t="shared" si="43"/>
        <v>8.3333333333333329E-2</v>
      </c>
      <c r="V47" s="191">
        <f t="shared" si="43"/>
        <v>8.3333333333333329E-2</v>
      </c>
      <c r="W47" s="191">
        <f t="shared" si="43"/>
        <v>8.3333333333333329E-2</v>
      </c>
      <c r="X47" s="191">
        <f t="shared" si="43"/>
        <v>8.3333333333333329E-2</v>
      </c>
      <c r="Y47" s="191">
        <f t="shared" si="43"/>
        <v>8.3333333333333329E-2</v>
      </c>
      <c r="Z47" s="191">
        <f t="shared" si="43"/>
        <v>8.3333333333333329E-2</v>
      </c>
      <c r="AA47" s="191">
        <f t="shared" si="43"/>
        <v>8.3333333333333329E-2</v>
      </c>
      <c r="AB47" s="192">
        <f t="shared" si="43"/>
        <v>8.3333333333333329E-2</v>
      </c>
      <c r="AC47" s="191">
        <f t="shared" si="43"/>
        <v>8.3333333333333329E-2</v>
      </c>
      <c r="AD47" s="191">
        <f t="shared" si="43"/>
        <v>8.3333333333333329E-2</v>
      </c>
      <c r="AE47" s="191">
        <f t="shared" si="43"/>
        <v>8.3333333333333329E-2</v>
      </c>
      <c r="AF47" s="191">
        <f t="shared" si="43"/>
        <v>8.3333333333333329E-2</v>
      </c>
      <c r="AG47" s="191">
        <f t="shared" si="43"/>
        <v>8.3333333333333329E-2</v>
      </c>
      <c r="AH47" s="191">
        <f t="shared" si="43"/>
        <v>8.3333333333333329E-2</v>
      </c>
      <c r="AI47" s="191">
        <f t="shared" si="43"/>
        <v>8.3333333333333329E-2</v>
      </c>
      <c r="AJ47" s="191">
        <f t="shared" si="43"/>
        <v>8.3333333333333329E-2</v>
      </c>
      <c r="AK47" s="191">
        <f t="shared" si="43"/>
        <v>8.3333333333333329E-2</v>
      </c>
      <c r="AL47" s="191">
        <f t="shared" si="43"/>
        <v>8.3333333333333329E-2</v>
      </c>
      <c r="AM47" s="191">
        <f t="shared" si="43"/>
        <v>8.3333333333333329E-2</v>
      </c>
      <c r="AN47" s="192">
        <f t="shared" si="43"/>
        <v>8.3333333333333329E-2</v>
      </c>
      <c r="AO47" s="191">
        <f t="shared" si="43"/>
        <v>8.3333333333333329E-2</v>
      </c>
      <c r="AP47" s="191">
        <f t="shared" si="43"/>
        <v>8.3333333333333329E-2</v>
      </c>
      <c r="AQ47" s="191">
        <f t="shared" si="43"/>
        <v>8.3333333333333329E-2</v>
      </c>
      <c r="AR47" s="191">
        <f t="shared" si="43"/>
        <v>8.3333333333333329E-2</v>
      </c>
      <c r="AS47" s="191">
        <f t="shared" si="43"/>
        <v>8.3333333333333329E-2</v>
      </c>
      <c r="AT47" s="191">
        <f t="shared" si="43"/>
        <v>8.3333333333333329E-2</v>
      </c>
      <c r="AU47" s="191">
        <f t="shared" si="43"/>
        <v>8.3333333333333329E-2</v>
      </c>
      <c r="AV47" s="191">
        <f t="shared" si="43"/>
        <v>8.3333333333333329E-2</v>
      </c>
      <c r="AW47" s="191">
        <f t="shared" si="43"/>
        <v>8.3333333333333329E-2</v>
      </c>
      <c r="AX47" s="191">
        <f t="shared" si="43"/>
        <v>8.3333333333333329E-2</v>
      </c>
      <c r="AY47" s="191">
        <f t="shared" si="43"/>
        <v>8.3333333333333329E-2</v>
      </c>
      <c r="AZ47" s="192">
        <f t="shared" si="43"/>
        <v>8.3333333333333329E-2</v>
      </c>
      <c r="BA47" s="191">
        <f t="shared" si="43"/>
        <v>8.3333333333333329E-2</v>
      </c>
      <c r="BB47" s="191">
        <f t="shared" si="43"/>
        <v>8.3333333333333329E-2</v>
      </c>
      <c r="BC47" s="191">
        <f t="shared" si="43"/>
        <v>8.3333333333333329E-2</v>
      </c>
      <c r="BD47" s="191">
        <f t="shared" si="43"/>
        <v>8.3333333333333329E-2</v>
      </c>
      <c r="BE47" s="191">
        <f t="shared" si="43"/>
        <v>8.3333333333333329E-2</v>
      </c>
      <c r="BF47" s="191">
        <f t="shared" si="43"/>
        <v>8.3333333333333329E-2</v>
      </c>
      <c r="BG47" s="191">
        <f t="shared" si="43"/>
        <v>8.3333333333333329E-2</v>
      </c>
      <c r="BH47" s="191">
        <f t="shared" si="43"/>
        <v>8.3333333333333329E-2</v>
      </c>
      <c r="BI47" s="191">
        <f t="shared" si="43"/>
        <v>8.3333333333333329E-2</v>
      </c>
      <c r="BJ47" s="191">
        <f t="shared" si="43"/>
        <v>8.3333333333333329E-2</v>
      </c>
      <c r="BK47" s="191">
        <f t="shared" si="43"/>
        <v>8.3333333333333329E-2</v>
      </c>
      <c r="BL47" s="192">
        <f t="shared" si="43"/>
        <v>8.3333333333333329E-2</v>
      </c>
      <c r="BM47" s="191">
        <f t="shared" si="43"/>
        <v>8.3333333333333329E-2</v>
      </c>
      <c r="BN47" s="191">
        <f t="shared" si="43"/>
        <v>8.3333333333333329E-2</v>
      </c>
      <c r="BO47" s="191">
        <f t="shared" si="43"/>
        <v>8.3333333333333329E-2</v>
      </c>
      <c r="BP47" s="191">
        <f t="shared" si="43"/>
        <v>8.3333333333333329E-2</v>
      </c>
      <c r="BQ47" s="191">
        <f t="shared" si="43"/>
        <v>8.3333333333333329E-2</v>
      </c>
      <c r="BR47" s="191">
        <f t="shared" si="43"/>
        <v>8.3333333333333329E-2</v>
      </c>
      <c r="BS47" s="191">
        <f t="shared" si="43"/>
        <v>8.3333333333333329E-2</v>
      </c>
      <c r="BT47" s="191">
        <f t="shared" ref="BT47:DT47" si="44">BT46/12</f>
        <v>8.3333333333333329E-2</v>
      </c>
      <c r="BU47" s="191">
        <f t="shared" si="44"/>
        <v>8.3333333333333329E-2</v>
      </c>
      <c r="BV47" s="191">
        <f t="shared" si="44"/>
        <v>8.3333333333333329E-2</v>
      </c>
      <c r="BW47" s="191">
        <f t="shared" si="44"/>
        <v>8.3333333333333329E-2</v>
      </c>
      <c r="BX47" s="192">
        <f t="shared" si="44"/>
        <v>8.3333333333333329E-2</v>
      </c>
      <c r="BY47" s="191">
        <f t="shared" si="44"/>
        <v>8.3333333333333329E-2</v>
      </c>
      <c r="BZ47" s="191">
        <f t="shared" si="44"/>
        <v>8.3333333333333329E-2</v>
      </c>
      <c r="CA47" s="191">
        <f t="shared" si="44"/>
        <v>8.3333333333333329E-2</v>
      </c>
      <c r="CB47" s="191">
        <f t="shared" si="44"/>
        <v>8.3333333333333329E-2</v>
      </c>
      <c r="CC47" s="191">
        <f t="shared" si="44"/>
        <v>8.3333333333333329E-2</v>
      </c>
      <c r="CD47" s="191">
        <f t="shared" si="44"/>
        <v>8.3333333333333329E-2</v>
      </c>
      <c r="CE47" s="191">
        <f t="shared" si="44"/>
        <v>8.3333333333333329E-2</v>
      </c>
      <c r="CF47" s="191">
        <f t="shared" si="44"/>
        <v>8.3333333333333329E-2</v>
      </c>
      <c r="CG47" s="191">
        <f t="shared" si="44"/>
        <v>8.3333333333333329E-2</v>
      </c>
      <c r="CH47" s="191">
        <f t="shared" si="44"/>
        <v>8.3333333333333329E-2</v>
      </c>
      <c r="CI47" s="191">
        <f t="shared" si="44"/>
        <v>8.3333333333333329E-2</v>
      </c>
      <c r="CJ47" s="192">
        <f t="shared" si="44"/>
        <v>8.3333333333333329E-2</v>
      </c>
      <c r="CK47" s="191">
        <f t="shared" si="44"/>
        <v>8.3333333333333329E-2</v>
      </c>
      <c r="CL47" s="191">
        <f t="shared" si="44"/>
        <v>8.3333333333333329E-2</v>
      </c>
      <c r="CM47" s="191">
        <f t="shared" si="44"/>
        <v>8.3333333333333329E-2</v>
      </c>
      <c r="CN47" s="191">
        <f t="shared" si="44"/>
        <v>8.3333333333333329E-2</v>
      </c>
      <c r="CO47" s="191">
        <f t="shared" si="44"/>
        <v>8.3333333333333329E-2</v>
      </c>
      <c r="CP47" s="191">
        <f t="shared" si="44"/>
        <v>8.3333333333333329E-2</v>
      </c>
      <c r="CQ47" s="191">
        <f t="shared" si="44"/>
        <v>8.3333333333333329E-2</v>
      </c>
      <c r="CR47" s="191">
        <f t="shared" si="44"/>
        <v>8.3333333333333329E-2</v>
      </c>
      <c r="CS47" s="191">
        <f t="shared" si="44"/>
        <v>8.3333333333333329E-2</v>
      </c>
      <c r="CT47" s="191">
        <f t="shared" si="44"/>
        <v>8.3333333333333329E-2</v>
      </c>
      <c r="CU47" s="191">
        <f t="shared" si="44"/>
        <v>8.3333333333333329E-2</v>
      </c>
      <c r="CV47" s="192">
        <f t="shared" si="44"/>
        <v>8.3333333333333329E-2</v>
      </c>
      <c r="CW47" s="191">
        <f t="shared" si="44"/>
        <v>8.3333333333333329E-2</v>
      </c>
      <c r="CX47" s="191">
        <f t="shared" si="44"/>
        <v>8.3333333333333329E-2</v>
      </c>
      <c r="CY47" s="191">
        <f t="shared" si="44"/>
        <v>8.3333333333333329E-2</v>
      </c>
      <c r="CZ47" s="191">
        <f t="shared" si="44"/>
        <v>8.3333333333333329E-2</v>
      </c>
      <c r="DA47" s="191">
        <f t="shared" si="44"/>
        <v>8.3333333333333329E-2</v>
      </c>
      <c r="DB47" s="191">
        <f t="shared" si="44"/>
        <v>8.3333333333333329E-2</v>
      </c>
      <c r="DC47" s="191">
        <f t="shared" si="44"/>
        <v>8.3333333333333329E-2</v>
      </c>
      <c r="DD47" s="191">
        <f t="shared" si="44"/>
        <v>8.3333333333333329E-2</v>
      </c>
      <c r="DE47" s="191">
        <f t="shared" si="44"/>
        <v>8.3333333333333329E-2</v>
      </c>
      <c r="DF47" s="191">
        <f t="shared" si="44"/>
        <v>8.3333333333333329E-2</v>
      </c>
      <c r="DG47" s="191">
        <f t="shared" si="44"/>
        <v>8.3333333333333329E-2</v>
      </c>
      <c r="DH47" s="192">
        <f t="shared" si="44"/>
        <v>8.3333333333333329E-2</v>
      </c>
      <c r="DI47" s="191">
        <f t="shared" si="44"/>
        <v>8.3333333333333329E-2</v>
      </c>
      <c r="DJ47" s="191">
        <f t="shared" si="44"/>
        <v>8.3333333333333329E-2</v>
      </c>
      <c r="DK47" s="191">
        <f t="shared" si="44"/>
        <v>8.3333333333333329E-2</v>
      </c>
      <c r="DL47" s="191">
        <f t="shared" si="44"/>
        <v>8.3333333333333329E-2</v>
      </c>
      <c r="DM47" s="191">
        <f t="shared" si="44"/>
        <v>8.3333333333333329E-2</v>
      </c>
      <c r="DN47" s="191">
        <f t="shared" si="44"/>
        <v>8.3333333333333329E-2</v>
      </c>
      <c r="DO47" s="191">
        <f t="shared" si="44"/>
        <v>8.3333333333333329E-2</v>
      </c>
      <c r="DP47" s="191">
        <f t="shared" si="44"/>
        <v>8.3333333333333329E-2</v>
      </c>
      <c r="DQ47" s="191">
        <f t="shared" si="44"/>
        <v>8.3333333333333329E-2</v>
      </c>
      <c r="DR47" s="191">
        <f t="shared" si="44"/>
        <v>8.3333333333333329E-2</v>
      </c>
      <c r="DS47" s="191">
        <f t="shared" si="44"/>
        <v>8.3333333333333329E-2</v>
      </c>
      <c r="DT47" s="193">
        <f t="shared" si="44"/>
        <v>8.3333333333333329E-2</v>
      </c>
      <c r="DU47" s="194">
        <f t="shared" si="42"/>
        <v>0.75</v>
      </c>
      <c r="DV47" s="194">
        <f t="shared" si="42"/>
        <v>1</v>
      </c>
      <c r="DW47" s="194">
        <f t="shared" si="42"/>
        <v>1</v>
      </c>
      <c r="DX47" s="194">
        <f t="shared" si="42"/>
        <v>1</v>
      </c>
      <c r="DY47" s="194">
        <f t="shared" si="42"/>
        <v>1</v>
      </c>
      <c r="DZ47" s="194">
        <f t="shared" si="42"/>
        <v>1</v>
      </c>
      <c r="EA47" s="194">
        <f t="shared" si="42"/>
        <v>1</v>
      </c>
      <c r="EB47" s="194">
        <f t="shared" si="42"/>
        <v>1</v>
      </c>
      <c r="EC47" s="194">
        <f t="shared" si="42"/>
        <v>1</v>
      </c>
      <c r="ED47" s="195">
        <f t="shared" si="42"/>
        <v>1</v>
      </c>
    </row>
    <row r="48" spans="2:134">
      <c r="O48" t="s">
        <v>229</v>
      </c>
    </row>
    <row r="58" spans="2:134" hidden="1" outlineLevel="1">
      <c r="B58" t="s">
        <v>230</v>
      </c>
      <c r="E58" s="196">
        <f>PF_SCF_W!E44+PF_SCF_W!E42+PF_SCF_W!E38</f>
        <v>0</v>
      </c>
      <c r="F58" s="196">
        <f>PF_SCF_W!F44+PF_SCF_W!F42+PF_SCF_W!F38</f>
        <v>0</v>
      </c>
      <c r="G58" s="196">
        <f>PF_SCF_W!G44+PF_SCF_W!G42+PF_SCF_W!G38</f>
        <v>0</v>
      </c>
      <c r="H58" s="196">
        <f>PF_SCF_W!H44+PF_SCF_W!H42+PF_SCF_W!H38</f>
        <v>-96370.650173515955</v>
      </c>
      <c r="I58" s="196">
        <f>PF_SCF_W!I44+PF_SCF_W!I42+PF_SCF_W!I38</f>
        <v>-43033.872466930647</v>
      </c>
      <c r="J58" s="196">
        <f>PF_SCF_W!J44+PF_SCF_W!J42+PF_SCF_W!J38</f>
        <v>-20779.45338521144</v>
      </c>
      <c r="K58" s="196">
        <f>PF_SCF_W!K44+PF_SCF_W!K42+PF_SCF_W!K38</f>
        <v>34392.161911682953</v>
      </c>
      <c r="L58" s="196">
        <f>PF_SCF_W!L44+PF_SCF_W!L42+PF_SCF_W!L38</f>
        <v>-46099.134148801895</v>
      </c>
      <c r="M58" s="196">
        <f>PF_SCF_W!M44+PF_SCF_W!M42+PF_SCF_W!M38</f>
        <v>-19521.272842234735</v>
      </c>
      <c r="N58" s="196">
        <f>PF_SCF_W!N44+PF_SCF_W!N42+PF_SCF_W!N38</f>
        <v>31456.786239128327</v>
      </c>
      <c r="O58" s="196">
        <f>PF_SCF_W!O44+PF_SCF_W!O42+PF_SCF_W!O38</f>
        <v>-30012.19535823042</v>
      </c>
      <c r="P58" s="196">
        <f>PF_SCF_W!P44+PF_SCF_W!P42+PF_SCF_W!P38</f>
        <v>-34554.205332773781</v>
      </c>
      <c r="Q58" s="196">
        <f>PF_SCF_W!Q44+PF_SCF_W!Q42+PF_SCF_W!Q38</f>
        <v>3082.0307977564589</v>
      </c>
      <c r="R58" s="196">
        <f>PF_SCF_W!R44+PF_SCF_W!R42+PF_SCF_W!R38</f>
        <v>-66310.42020123449</v>
      </c>
      <c r="S58" s="196">
        <f>PF_SCF_W!S44+PF_SCF_W!S42+PF_SCF_W!S38</f>
        <v>-27000.285236492564</v>
      </c>
      <c r="T58" s="196">
        <f>PF_SCF_W!T44+PF_SCF_W!T42+PF_SCF_W!T38</f>
        <v>49733.84535511893</v>
      </c>
      <c r="U58" s="196">
        <f>PF_SCF_W!U44+PF_SCF_W!U42+PF_SCF_W!U38</f>
        <v>-56863.603507439722</v>
      </c>
      <c r="V58" s="196">
        <f>PF_SCF_W!V44+PF_SCF_W!V42+PF_SCF_W!V38</f>
        <v>-20733.041311209883</v>
      </c>
      <c r="W58" s="196">
        <f>PF_SCF_W!W44+PF_SCF_W!W42+PF_SCF_W!W38</f>
        <v>46028.413832328268</v>
      </c>
      <c r="X58" s="196">
        <f>PF_SCF_W!X44+PF_SCF_W!X42+PF_SCF_W!X38</f>
        <v>-50373.241458132165</v>
      </c>
      <c r="Y58" s="196">
        <f>PF_SCF_W!Y44+PF_SCF_W!Y42+PF_SCF_W!Y38</f>
        <v>-25828.484772890366</v>
      </c>
      <c r="Z58" s="196">
        <f>PF_SCF_W!Z44+PF_SCF_W!Z42+PF_SCF_W!Z38</f>
        <v>44339.904714186356</v>
      </c>
      <c r="AA58" s="196">
        <f>PF_SCF_W!AA44+PF_SCF_W!AA42+PF_SCF_W!AA38</f>
        <v>-43883.315314129577</v>
      </c>
      <c r="AB58" s="196">
        <f>PF_SCF_W!AB44+PF_SCF_W!AB42+PF_SCF_W!AB38</f>
        <v>-44279.286717270996</v>
      </c>
      <c r="AC58" s="196">
        <f>PF_SCF_W!AC44+PF_SCF_W!AC42+PF_SCF_W!AC38</f>
        <v>148795.33147088884</v>
      </c>
      <c r="AD58" s="196">
        <f>PF_SCF_W!AD44+PF_SCF_W!AD42+PF_SCF_W!AD38</f>
        <v>39371.693251180273</v>
      </c>
      <c r="AE58" s="196">
        <f>PF_SCF_W!AE44+PF_SCF_W!AE42+PF_SCF_W!AE38</f>
        <v>-3232.886759292267</v>
      </c>
      <c r="AF58" s="196">
        <f>PF_SCF_W!AF44+PF_SCF_W!AF42+PF_SCF_W!AF38</f>
        <v>9906.2248850558208</v>
      </c>
      <c r="AG58" s="196">
        <f>PF_SCF_W!AG44+PF_SCF_W!AG42+PF_SCF_W!AG38</f>
        <v>-3082.2718780346336</v>
      </c>
      <c r="AH58" s="196">
        <f>PF_SCF_W!AH44+PF_SCF_W!AH42+PF_SCF_W!AH38</f>
        <v>-3071.1538468149784</v>
      </c>
      <c r="AI58" s="196">
        <f>PF_SCF_W!AI44+PF_SCF_W!AI42+PF_SCF_W!AI38</f>
        <v>-3059.9246352831287</v>
      </c>
      <c r="AJ58" s="196">
        <f>PF_SCF_W!AJ44+PF_SCF_W!AJ42+PF_SCF_W!AJ38</f>
        <v>-3048.5831316360764</v>
      </c>
      <c r="AK58" s="196">
        <f>PF_SCF_W!AK44+PF_SCF_W!AK42+PF_SCF_W!AK38</f>
        <v>-3037.1282129523197</v>
      </c>
      <c r="AL58" s="196">
        <f>PF_SCF_W!AL44+PF_SCF_W!AL42+PF_SCF_W!AL38</f>
        <v>-3025.5587450818439</v>
      </c>
      <c r="AM58" s="196">
        <f>PF_SCF_W!AM44+PF_SCF_W!AM42+PF_SCF_W!AM38</f>
        <v>-3013.873582532663</v>
      </c>
      <c r="AN58" s="196">
        <f>PF_SCF_W!AN44+PF_SCF_W!AN42+PF_SCF_W!AN38</f>
        <v>-3002.0715683579892</v>
      </c>
      <c r="AO58" s="196">
        <f>PF_SCF_W!AO44+PF_SCF_W!AO42+PF_SCF_W!AO38</f>
        <v>-372.05547129158458</v>
      </c>
      <c r="AP58" s="196">
        <f>PF_SCF_W!AP44+PF_SCF_W!AP42+PF_SCF_W!AP38</f>
        <v>-2436.518776004501</v>
      </c>
      <c r="AQ58" s="196">
        <f>PF_SCF_W!AQ44+PF_SCF_W!AQ42+PF_SCF_W!AQ38</f>
        <v>-2460.8839637645469</v>
      </c>
      <c r="AR58" s="196">
        <f>PF_SCF_W!AR44+PF_SCF_W!AR42+PF_SCF_W!AR38</f>
        <v>-2485.4928034021923</v>
      </c>
      <c r="AS58" s="196">
        <f>PF_SCF_W!AS44+PF_SCF_W!AS42+PF_SCF_W!AS38</f>
        <v>-2510.3477314362135</v>
      </c>
      <c r="AT58" s="196">
        <f>PF_SCF_W!AT44+PF_SCF_W!AT42+PF_SCF_W!AT38</f>
        <v>-2535.4512087505755</v>
      </c>
      <c r="AU58" s="196">
        <f>PF_SCF_W!AU44+PF_SCF_W!AU42+PF_SCF_W!AU38</f>
        <v>-2560.8057208380815</v>
      </c>
      <c r="AV58" s="196">
        <f>PF_SCF_W!AV44+PF_SCF_W!AV42+PF_SCF_W!AV38</f>
        <v>-2586.4137780464625</v>
      </c>
      <c r="AW58" s="196">
        <f>PF_SCF_W!AW44+PF_SCF_W!AW42+PF_SCF_W!AW38</f>
        <v>-2612.2779158269268</v>
      </c>
      <c r="AX58" s="196">
        <f>PF_SCF_W!AX44+PF_SCF_W!AX42+PF_SCF_W!AX38</f>
        <v>-2638.4006949851973</v>
      </c>
      <c r="AY58" s="196">
        <f>PF_SCF_W!AY44+PF_SCF_W!AY42+PF_SCF_W!AY38</f>
        <v>-2664.7847019350475</v>
      </c>
      <c r="AZ58" s="196">
        <f>PF_SCF_W!AZ44+PF_SCF_W!AZ42+PF_SCF_W!AZ38</f>
        <v>-2691.432548954399</v>
      </c>
      <c r="BA58" s="196">
        <f>PF_SCF_W!BA44+PF_SCF_W!BA42+PF_SCF_W!BA38</f>
        <v>-2718.3468744439433</v>
      </c>
      <c r="BB58" s="196">
        <f>PF_SCF_W!BB44+PF_SCF_W!BB42+PF_SCF_W!BB38</f>
        <v>-2745.5303431883831</v>
      </c>
      <c r="BC58" s="196">
        <f>PF_SCF_W!BC44+PF_SCF_W!BC42+PF_SCF_W!BC38</f>
        <v>-2772.9856466202655</v>
      </c>
      <c r="BD58" s="196">
        <f>PF_SCF_W!BD44+PF_SCF_W!BD42+PF_SCF_W!BD38</f>
        <v>-2800.7155030864678</v>
      </c>
      <c r="BE58" s="196">
        <f>PF_SCF_W!BE44+PF_SCF_W!BE42+PF_SCF_W!BE38</f>
        <v>-2828.7226581173327</v>
      </c>
      <c r="BF58" s="196">
        <f>PF_SCF_W!BF44+PF_SCF_W!BF42+PF_SCF_W!BF38</f>
        <v>-2857.0098846985074</v>
      </c>
      <c r="BG58" s="196">
        <f>PF_SCF_W!BG44+PF_SCF_W!BG42+PF_SCF_W!BG38</f>
        <v>-2885.5799835454918</v>
      </c>
      <c r="BH58" s="196">
        <f>PF_SCF_W!BH44+PF_SCF_W!BH42+PF_SCF_W!BH38</f>
        <v>-2914.4357833809481</v>
      </c>
      <c r="BI58" s="196">
        <f>PF_SCF_W!BI44+PF_SCF_W!BI42+PF_SCF_W!BI38</f>
        <v>-2943.5801412147566</v>
      </c>
      <c r="BJ58" s="196">
        <f>PF_SCF_W!BJ44+PF_SCF_W!BJ42+PF_SCF_W!BJ38</f>
        <v>-2973.0159426269038</v>
      </c>
      <c r="BK58" s="196">
        <f>PF_SCF_W!BK44+PF_SCF_W!BK42+PF_SCF_W!BK38</f>
        <v>-3002.7461020531728</v>
      </c>
      <c r="BL58" s="196">
        <f>PF_SCF_W!BL44+PF_SCF_W!BL42+PF_SCF_W!BL38</f>
        <v>-3032.7735630737043</v>
      </c>
      <c r="BM58" s="196">
        <f>PF_SCF_W!BM44+PF_SCF_W!BM42+PF_SCF_W!BM38</f>
        <v>-3063.1012987044405</v>
      </c>
      <c r="BN58" s="196">
        <f>PF_SCF_W!BN44+PF_SCF_W!BN42+PF_SCF_W!BN38</f>
        <v>-3093.7323116914858</v>
      </c>
      <c r="BO58" s="196">
        <f>PF_SCF_W!BO44+PF_SCF_W!BO42+PF_SCF_W!BO38</f>
        <v>-3124.6696348084006</v>
      </c>
      <c r="BP58" s="196">
        <f>PF_SCF_W!BP44+PF_SCF_W!BP42+PF_SCF_W!BP38</f>
        <v>-3155.9163311564853</v>
      </c>
      <c r="BQ58" s="196">
        <f>PF_SCF_W!BQ44+PF_SCF_W!BQ42+PF_SCF_W!BQ38</f>
        <v>-3187.4754944680508</v>
      </c>
      <c r="BR58" s="196">
        <f>PF_SCF_W!BR44+PF_SCF_W!BR42+PF_SCF_W!BR38</f>
        <v>-3219.3502494127297</v>
      </c>
      <c r="BS58" s="196">
        <f>PF_SCF_W!BS44+PF_SCF_W!BS42+PF_SCF_W!BS38</f>
        <v>-3251.5437519068573</v>
      </c>
      <c r="BT58" s="196">
        <f>PF_SCF_W!BT44+PF_SCF_W!BT42+PF_SCF_W!BT38</f>
        <v>-3284.059189425926</v>
      </c>
      <c r="BU58" s="196">
        <f>PF_SCF_W!BU44+PF_SCF_W!BU42+PF_SCF_W!BU38</f>
        <v>-3316.8997813201859</v>
      </c>
      <c r="BV58" s="196">
        <f>PF_SCF_W!BV44+PF_SCF_W!BV42+PF_SCF_W!BV38</f>
        <v>-3350.0687791333867</v>
      </c>
      <c r="BW58" s="196">
        <f>PF_SCF_W!BW44+PF_SCF_W!BW42+PF_SCF_W!BW38</f>
        <v>-3383.5694669247214</v>
      </c>
      <c r="BX58" s="196">
        <f>PF_SCF_W!BX44+PF_SCF_W!BX42+PF_SCF_W!BX38</f>
        <v>-3417.4051615939679</v>
      </c>
      <c r="BY58" s="196">
        <f>PF_SCF_W!BY44+PF_SCF_W!BY42+PF_SCF_W!BY38</f>
        <v>-3451.5792132099086</v>
      </c>
      <c r="BZ58" s="196">
        <f>PF_SCF_W!BZ44+PF_SCF_W!BZ42+PF_SCF_W!BZ38</f>
        <v>-3486.0950053420074</v>
      </c>
      <c r="CA58" s="196">
        <f>PF_SCF_W!CA44+PF_SCF_W!CA42+PF_SCF_W!CA38</f>
        <v>-3520.9559553954277</v>
      </c>
      <c r="CB58" s="196">
        <f>PF_SCF_W!CB44+PF_SCF_W!CB42+PF_SCF_W!CB38</f>
        <v>-3556.1655149493818</v>
      </c>
      <c r="CC58" s="196">
        <f>PF_SCF_W!CC44+PF_SCF_W!CC42+PF_SCF_W!CC38</f>
        <v>-3591.7271700988749</v>
      </c>
      <c r="CD58" s="196">
        <f>PF_SCF_W!CD44+PF_SCF_W!CD42+PF_SCF_W!CD38</f>
        <v>-3627.6444417998646</v>
      </c>
      <c r="CE58" s="196">
        <f>PF_SCF_W!CE44+PF_SCF_W!CE42+PF_SCF_W!CE38</f>
        <v>-3663.9208862178621</v>
      </c>
      <c r="CF58" s="196">
        <f>PF_SCF_W!CF44+PF_SCF_W!CF42+PF_SCF_W!CF38</f>
        <v>-3700.5600950800417</v>
      </c>
      <c r="CG58" s="196">
        <f>PF_SCF_W!CG44+PF_SCF_W!CG42+PF_SCF_W!CG38</f>
        <v>-3737.5656960308424</v>
      </c>
      <c r="CH58" s="196">
        <f>PF_SCF_W!CH44+PF_SCF_W!CH42+PF_SCF_W!CH38</f>
        <v>-3774.9413529911508</v>
      </c>
      <c r="CI58" s="196">
        <f>PF_SCF_W!CI44+PF_SCF_W!CI42+PF_SCF_W!CI38</f>
        <v>-3812.690766521062</v>
      </c>
      <c r="CJ58" s="196">
        <f>PF_SCF_W!CJ44+PF_SCF_W!CJ42+PF_SCF_W!CJ38</f>
        <v>-3850.8176741862717</v>
      </c>
      <c r="CK58" s="196">
        <f>PF_SCF_W!CK44+PF_SCF_W!CK42+PF_SCF_W!CK38</f>
        <v>-3889.325850928135</v>
      </c>
      <c r="CL58" s="196">
        <f>PF_SCF_W!CL44+PF_SCF_W!CL42+PF_SCF_W!CL38</f>
        <v>-3928.2191094374157</v>
      </c>
      <c r="CM58" s="196">
        <f>PF_SCF_W!CM44+PF_SCF_W!CM42+PF_SCF_W!CM38</f>
        <v>-3967.5013005317905</v>
      </c>
      <c r="CN58" s="196">
        <f>PF_SCF_W!CN44+PF_SCF_W!CN42+PF_SCF_W!CN38</f>
        <v>-4007.1763135371093</v>
      </c>
      <c r="CO58" s="196">
        <f>PF_SCF_W!CO44+PF_SCF_W!CO42+PF_SCF_W!CO38</f>
        <v>-4047.2480766724802</v>
      </c>
      <c r="CP58" s="196">
        <f>PF_SCF_W!CP44+PF_SCF_W!CP42+PF_SCF_W!CP38</f>
        <v>-4087.7205574392046</v>
      </c>
      <c r="CQ58" s="196">
        <f>PF_SCF_W!CQ44+PF_SCF_W!CQ42+PF_SCF_W!CQ38</f>
        <v>-4128.5977630135967</v>
      </c>
      <c r="CR58" s="196">
        <f>PF_SCF_W!CR44+PF_SCF_W!CR42+PF_SCF_W!CR38</f>
        <v>-4169.8837406437324</v>
      </c>
      <c r="CS58" s="196">
        <f>PF_SCF_W!CS44+PF_SCF_W!CS42+PF_SCF_W!CS38</f>
        <v>-4211.5825780501709</v>
      </c>
      <c r="CT58" s="196">
        <f>PF_SCF_W!CT44+PF_SCF_W!CT42+PF_SCF_W!CT38</f>
        <v>-4253.6984038306709</v>
      </c>
      <c r="CU58" s="196">
        <f>PF_SCF_W!CU44+PF_SCF_W!CU42+PF_SCF_W!CU38</f>
        <v>-4296.2353878689773</v>
      </c>
      <c r="CV58" s="196">
        <f>PF_SCF_W!CV44+PF_SCF_W!CV42+PF_SCF_W!CV38</f>
        <v>-4339.1977417476683</v>
      </c>
      <c r="CW58" s="196">
        <f>PF_SCF_W!CW44+PF_SCF_W!CW42+PF_SCF_W!CW38</f>
        <v>-4382.5897191651438</v>
      </c>
      <c r="CX58" s="196">
        <f>PF_SCF_W!CX44+PF_SCF_W!CX42+PF_SCF_W!CX38</f>
        <v>-4426.415616356795</v>
      </c>
      <c r="CY58" s="196">
        <f>PF_SCF_W!CY44+PF_SCF_W!CY42+PF_SCF_W!CY38</f>
        <v>-4470.6797725203633</v>
      </c>
      <c r="CZ58" s="196">
        <f>PF_SCF_W!CZ44+PF_SCF_W!CZ42+PF_SCF_W!CZ38</f>
        <v>-4515.3865702455678</v>
      </c>
      <c r="DA58" s="196">
        <f>PF_SCF_W!DA44+PF_SCF_W!DA42+PF_SCF_W!DA38</f>
        <v>-4560.5404359480235</v>
      </c>
      <c r="DB58" s="196">
        <f>PF_SCF_W!DB44+PF_SCF_W!DB42+PF_SCF_W!DB38</f>
        <v>-4606.145840307503</v>
      </c>
      <c r="DC58" s="196">
        <f>PF_SCF_W!DC44+PF_SCF_W!DC42+PF_SCF_W!DC38</f>
        <v>-4652.2072987105785</v>
      </c>
      <c r="DD58" s="196">
        <f>PF_SCF_W!DD44+PF_SCF_W!DD42+PF_SCF_W!DD38</f>
        <v>-4698.7293716976837</v>
      </c>
      <c r="DE58" s="196">
        <f>PF_SCF_W!DE44+PF_SCF_W!DE42+PF_SCF_W!DE38</f>
        <v>-4745.7166654146622</v>
      </c>
      <c r="DF58" s="196">
        <f>PF_SCF_W!DF44+PF_SCF_W!DF42+PF_SCF_W!DF38</f>
        <v>-4793.1738320688073</v>
      </c>
      <c r="DG58" s="196">
        <f>PF_SCF_W!DG44+PF_SCF_W!DG42+PF_SCF_W!DG38</f>
        <v>-4841.1055703894945</v>
      </c>
      <c r="DH58" s="196">
        <f>PF_SCF_W!DH44+PF_SCF_W!DH42+PF_SCF_W!DH38</f>
        <v>-4889.5166260933893</v>
      </c>
      <c r="DI58" s="196">
        <f>PF_SCF_W!DI44+PF_SCF_W!DI42+PF_SCF_W!DI38</f>
        <v>-4938.4117923543254</v>
      </c>
      <c r="DJ58" s="196">
        <f>PF_SCF_W!DJ44+PF_SCF_W!DJ42+PF_SCF_W!DJ38</f>
        <v>-4987.7959102778677</v>
      </c>
      <c r="DK58" s="196">
        <f>PF_SCF_W!DK44+PF_SCF_W!DK42+PF_SCF_W!DK38</f>
        <v>-5037.6738693806456</v>
      </c>
      <c r="DL58" s="196">
        <f>PF_SCF_W!DL44+PF_SCF_W!DL42+PF_SCF_W!DL38</f>
        <v>-5088.0506080744526</v>
      </c>
      <c r="DM58" s="196">
        <f>PF_SCF_W!DM44+PF_SCF_W!DM42+PF_SCF_W!DM38</f>
        <v>-5138.9311141551971</v>
      </c>
      <c r="DN58" s="196">
        <f>PF_SCF_W!DN44+PF_SCF_W!DN42+PF_SCF_W!DN38</f>
        <v>-5190.3204252967498</v>
      </c>
      <c r="DO58" s="196">
        <f>PF_SCF_W!DO44+PF_SCF_W!DO42+PF_SCF_W!DO38</f>
        <v>-5242.2236295497187</v>
      </c>
      <c r="DP58" s="196">
        <f>PF_SCF_W!DP44+PF_SCF_W!DP42+PF_SCF_W!DP38</f>
        <v>-5294.6458658452157</v>
      </c>
      <c r="DQ58" s="196">
        <f>PF_SCF_W!DQ44+PF_SCF_W!DQ42+PF_SCF_W!DQ38</f>
        <v>-5347.5923245036665</v>
      </c>
      <c r="DR58" s="196">
        <f>PF_SCF_W!DR44+PF_SCF_W!DR42+PF_SCF_W!DR38</f>
        <v>-5401.0682477487044</v>
      </c>
      <c r="DS58" s="196">
        <f>PF_SCF_W!DS44+PF_SCF_W!DS42+PF_SCF_W!DS38</f>
        <v>-5455.0789302261892</v>
      </c>
      <c r="DT58" s="196">
        <f>PF_SCF_W!DT44+PF_SCF_W!DT42+PF_SCF_W!DT38</f>
        <v>-5509.6297195284515</v>
      </c>
      <c r="DU58" s="196">
        <f>PF_SCF_W!DU44+PF_SCF_W!DU42+PF_SCF_W!DU38</f>
        <v>-224521.83555688761</v>
      </c>
      <c r="DV58" s="196">
        <f>PF_SCF_W!DV44+PF_SCF_W!DV42+PF_SCF_W!DV38</f>
        <v>-192087.48381940974</v>
      </c>
      <c r="DW58" s="196">
        <f>PF_SCF_W!DW44+PF_SCF_W!DW42+PF_SCF_W!DW38</f>
        <v>170499.79724713901</v>
      </c>
      <c r="DX58" s="196">
        <f>PF_SCF_W!DX44+PF_SCF_W!DX42+PF_SCF_W!DX38</f>
        <v>-28554.865315235729</v>
      </c>
      <c r="DY58" s="196">
        <f>PF_SCF_W!DY44+PF_SCF_W!DY42+PF_SCF_W!DY38</f>
        <v>-34475.442426049878</v>
      </c>
      <c r="DZ58" s="196">
        <f>PF_SCF_W!DZ44+PF_SCF_W!DZ42+PF_SCF_W!DZ38</f>
        <v>-38847.79145054664</v>
      </c>
      <c r="EA58" s="196">
        <f>PF_SCF_W!EA44+PF_SCF_W!EA42+PF_SCF_W!EA38</f>
        <v>-43774.663771822699</v>
      </c>
      <c r="EB58" s="196">
        <f>PF_SCF_W!EB44+PF_SCF_W!EB42+PF_SCF_W!EB38</f>
        <v>-49326.386823700945</v>
      </c>
      <c r="EC58" s="196">
        <f>PF_SCF_W!EC44+PF_SCF_W!EC42+PF_SCF_W!EC38</f>
        <v>-55582.207318918023</v>
      </c>
      <c r="ED58" s="196">
        <f>PF_SCF_W!ED44+PF_SCF_W!ED42+PF_SCF_W!ED38</f>
        <v>-62631.42243694119</v>
      </c>
    </row>
    <row r="59" spans="2:134" hidden="1" outlineLevel="1">
      <c r="B59" t="s">
        <v>231</v>
      </c>
      <c r="E59" s="196">
        <f t="shared" ref="E59:BP59" si="45">E37*(E38)</f>
        <v>0</v>
      </c>
      <c r="F59" s="196">
        <f t="shared" si="45"/>
        <v>0</v>
      </c>
      <c r="G59" s="196">
        <f t="shared" si="45"/>
        <v>0</v>
      </c>
      <c r="H59" s="196">
        <f t="shared" si="45"/>
        <v>-23233.791061849803</v>
      </c>
      <c r="I59" s="196">
        <f t="shared" si="45"/>
        <v>-25891.570737352158</v>
      </c>
      <c r="J59" s="196">
        <f t="shared" si="45"/>
        <v>-23233.791061849803</v>
      </c>
      <c r="K59" s="196">
        <f t="shared" si="45"/>
        <v>-23233.791061849803</v>
      </c>
      <c r="L59" s="196">
        <f t="shared" si="45"/>
        <v>-23690.13777735216</v>
      </c>
      <c r="M59" s="196">
        <f t="shared" si="45"/>
        <v>-21032.358101849804</v>
      </c>
      <c r="N59" s="196">
        <f t="shared" si="45"/>
        <v>-21918.28466035059</v>
      </c>
      <c r="O59" s="196">
        <f t="shared" si="45"/>
        <v>-21918.28466035059</v>
      </c>
      <c r="P59" s="196">
        <f t="shared" si="45"/>
        <v>-22804.211218851378</v>
      </c>
      <c r="Q59" s="196">
        <f t="shared" si="45"/>
        <v>-29273.733856434395</v>
      </c>
      <c r="R59" s="196">
        <f t="shared" si="45"/>
        <v>-34725.589601054606</v>
      </c>
      <c r="S59" s="196">
        <f t="shared" si="45"/>
        <v>-30636.697792589446</v>
      </c>
      <c r="T59" s="196">
        <f t="shared" si="45"/>
        <v>-32155.661728744497</v>
      </c>
      <c r="U59" s="196">
        <f t="shared" si="45"/>
        <v>-34881.589601054606</v>
      </c>
      <c r="V59" s="196">
        <f t="shared" si="45"/>
        <v>-29429.733856434395</v>
      </c>
      <c r="W59" s="196">
        <f t="shared" si="45"/>
        <v>-32155.661728744497</v>
      </c>
      <c r="X59" s="196">
        <f t="shared" si="45"/>
        <v>-33518.625664899548</v>
      </c>
      <c r="Y59" s="196">
        <f t="shared" si="45"/>
        <v>-29429.733856434395</v>
      </c>
      <c r="Z59" s="196">
        <f t="shared" si="45"/>
        <v>-32155.661728744497</v>
      </c>
      <c r="AA59" s="196">
        <f t="shared" si="45"/>
        <v>-32155.661728744497</v>
      </c>
      <c r="AB59" s="196">
        <f t="shared" si="45"/>
        <v>-32155.661728744497</v>
      </c>
      <c r="AC59" s="196">
        <f t="shared" si="45"/>
        <v>-12266.690247741028</v>
      </c>
      <c r="AD59" s="196">
        <f t="shared" si="45"/>
        <v>-477.05220000000003</v>
      </c>
      <c r="AE59" s="196">
        <f t="shared" si="45"/>
        <v>-477.05220000000003</v>
      </c>
      <c r="AF59" s="196">
        <f t="shared" si="45"/>
        <v>-477.05220000000003</v>
      </c>
      <c r="AG59" s="196">
        <f t="shared" si="45"/>
        <v>-477.05220000000003</v>
      </c>
      <c r="AH59" s="196">
        <f t="shared" si="45"/>
        <v>-477.05220000000003</v>
      </c>
      <c r="AI59" s="196">
        <f t="shared" si="45"/>
        <v>-477.05220000000003</v>
      </c>
      <c r="AJ59" s="196">
        <f t="shared" si="45"/>
        <v>-477.05220000000003</v>
      </c>
      <c r="AK59" s="196">
        <f t="shared" si="45"/>
        <v>-477.05220000000003</v>
      </c>
      <c r="AL59" s="196">
        <f t="shared" si="45"/>
        <v>-477.05220000000003</v>
      </c>
      <c r="AM59" s="196">
        <f t="shared" si="45"/>
        <v>-477.05220000000003</v>
      </c>
      <c r="AN59" s="196">
        <f t="shared" si="45"/>
        <v>-477.05220000000003</v>
      </c>
      <c r="AO59" s="196">
        <f t="shared" si="45"/>
        <v>0</v>
      </c>
      <c r="AP59" s="196">
        <f t="shared" si="45"/>
        <v>0</v>
      </c>
      <c r="AQ59" s="196">
        <f t="shared" si="45"/>
        <v>0</v>
      </c>
      <c r="AR59" s="196">
        <f t="shared" si="45"/>
        <v>0</v>
      </c>
      <c r="AS59" s="196">
        <f t="shared" si="45"/>
        <v>0</v>
      </c>
      <c r="AT59" s="196">
        <f t="shared" si="45"/>
        <v>0</v>
      </c>
      <c r="AU59" s="196">
        <f t="shared" si="45"/>
        <v>0</v>
      </c>
      <c r="AV59" s="196">
        <f t="shared" si="45"/>
        <v>0</v>
      </c>
      <c r="AW59" s="196">
        <f t="shared" si="45"/>
        <v>0</v>
      </c>
      <c r="AX59" s="196">
        <f t="shared" si="45"/>
        <v>0</v>
      </c>
      <c r="AY59" s="196">
        <f t="shared" si="45"/>
        <v>0</v>
      </c>
      <c r="AZ59" s="196">
        <f t="shared" si="45"/>
        <v>0</v>
      </c>
      <c r="BA59" s="196">
        <f t="shared" si="45"/>
        <v>0</v>
      </c>
      <c r="BB59" s="196">
        <f t="shared" si="45"/>
        <v>0</v>
      </c>
      <c r="BC59" s="196">
        <f t="shared" si="45"/>
        <v>0</v>
      </c>
      <c r="BD59" s="196">
        <f t="shared" si="45"/>
        <v>0</v>
      </c>
      <c r="BE59" s="196">
        <f t="shared" si="45"/>
        <v>0</v>
      </c>
      <c r="BF59" s="196">
        <f t="shared" si="45"/>
        <v>0</v>
      </c>
      <c r="BG59" s="196">
        <f t="shared" si="45"/>
        <v>0</v>
      </c>
      <c r="BH59" s="196">
        <f t="shared" si="45"/>
        <v>0</v>
      </c>
      <c r="BI59" s="196">
        <f t="shared" si="45"/>
        <v>0</v>
      </c>
      <c r="BJ59" s="196">
        <f t="shared" si="45"/>
        <v>0</v>
      </c>
      <c r="BK59" s="196">
        <f t="shared" si="45"/>
        <v>0</v>
      </c>
      <c r="BL59" s="196">
        <f t="shared" si="45"/>
        <v>0</v>
      </c>
      <c r="BM59" s="196">
        <f t="shared" si="45"/>
        <v>0</v>
      </c>
      <c r="BN59" s="196">
        <f t="shared" si="45"/>
        <v>0</v>
      </c>
      <c r="BO59" s="196">
        <f t="shared" si="45"/>
        <v>0</v>
      </c>
      <c r="BP59" s="196">
        <f t="shared" si="45"/>
        <v>0</v>
      </c>
      <c r="BQ59" s="196">
        <f t="shared" ref="BQ59:EB59" si="46">BQ37*(BQ38)</f>
        <v>0</v>
      </c>
      <c r="BR59" s="196">
        <f t="shared" si="46"/>
        <v>0</v>
      </c>
      <c r="BS59" s="196">
        <f t="shared" si="46"/>
        <v>0</v>
      </c>
      <c r="BT59" s="196">
        <f t="shared" si="46"/>
        <v>0</v>
      </c>
      <c r="BU59" s="196">
        <f t="shared" si="46"/>
        <v>0</v>
      </c>
      <c r="BV59" s="196">
        <f t="shared" si="46"/>
        <v>0</v>
      </c>
      <c r="BW59" s="196">
        <f t="shared" si="46"/>
        <v>0</v>
      </c>
      <c r="BX59" s="196">
        <f t="shared" si="46"/>
        <v>0</v>
      </c>
      <c r="BY59" s="196">
        <f t="shared" si="46"/>
        <v>0</v>
      </c>
      <c r="BZ59" s="196">
        <f t="shared" si="46"/>
        <v>0</v>
      </c>
      <c r="CA59" s="196">
        <f t="shared" si="46"/>
        <v>0</v>
      </c>
      <c r="CB59" s="196">
        <f t="shared" si="46"/>
        <v>0</v>
      </c>
      <c r="CC59" s="196">
        <f t="shared" si="46"/>
        <v>0</v>
      </c>
      <c r="CD59" s="196">
        <f t="shared" si="46"/>
        <v>0</v>
      </c>
      <c r="CE59" s="196">
        <f t="shared" si="46"/>
        <v>0</v>
      </c>
      <c r="CF59" s="196">
        <f t="shared" si="46"/>
        <v>0</v>
      </c>
      <c r="CG59" s="196">
        <f t="shared" si="46"/>
        <v>0</v>
      </c>
      <c r="CH59" s="196">
        <f t="shared" si="46"/>
        <v>0</v>
      </c>
      <c r="CI59" s="196">
        <f t="shared" si="46"/>
        <v>0</v>
      </c>
      <c r="CJ59" s="196">
        <f t="shared" si="46"/>
        <v>0</v>
      </c>
      <c r="CK59" s="196">
        <f t="shared" si="46"/>
        <v>0</v>
      </c>
      <c r="CL59" s="196">
        <f t="shared" si="46"/>
        <v>0</v>
      </c>
      <c r="CM59" s="196">
        <f t="shared" si="46"/>
        <v>0</v>
      </c>
      <c r="CN59" s="196">
        <f t="shared" si="46"/>
        <v>0</v>
      </c>
      <c r="CO59" s="196">
        <f t="shared" si="46"/>
        <v>0</v>
      </c>
      <c r="CP59" s="196">
        <f t="shared" si="46"/>
        <v>0</v>
      </c>
      <c r="CQ59" s="196">
        <f t="shared" si="46"/>
        <v>0</v>
      </c>
      <c r="CR59" s="196">
        <f t="shared" si="46"/>
        <v>0</v>
      </c>
      <c r="CS59" s="196">
        <f t="shared" si="46"/>
        <v>0</v>
      </c>
      <c r="CT59" s="196">
        <f t="shared" si="46"/>
        <v>0</v>
      </c>
      <c r="CU59" s="196">
        <f t="shared" si="46"/>
        <v>0</v>
      </c>
      <c r="CV59" s="196">
        <f t="shared" si="46"/>
        <v>0</v>
      </c>
      <c r="CW59" s="196">
        <f t="shared" si="46"/>
        <v>0</v>
      </c>
      <c r="CX59" s="196">
        <f t="shared" si="46"/>
        <v>0</v>
      </c>
      <c r="CY59" s="196">
        <f t="shared" si="46"/>
        <v>0</v>
      </c>
      <c r="CZ59" s="196">
        <f t="shared" si="46"/>
        <v>0</v>
      </c>
      <c r="DA59" s="196">
        <f t="shared" si="46"/>
        <v>0</v>
      </c>
      <c r="DB59" s="196">
        <f t="shared" si="46"/>
        <v>0</v>
      </c>
      <c r="DC59" s="196">
        <f t="shared" si="46"/>
        <v>0</v>
      </c>
      <c r="DD59" s="196">
        <f t="shared" si="46"/>
        <v>0</v>
      </c>
      <c r="DE59" s="196">
        <f t="shared" si="46"/>
        <v>0</v>
      </c>
      <c r="DF59" s="196">
        <f t="shared" si="46"/>
        <v>0</v>
      </c>
      <c r="DG59" s="196">
        <f t="shared" si="46"/>
        <v>0</v>
      </c>
      <c r="DH59" s="196">
        <f t="shared" si="46"/>
        <v>0</v>
      </c>
      <c r="DI59" s="196">
        <f t="shared" si="46"/>
        <v>0</v>
      </c>
      <c r="DJ59" s="196">
        <f t="shared" si="46"/>
        <v>0</v>
      </c>
      <c r="DK59" s="196">
        <f t="shared" si="46"/>
        <v>0</v>
      </c>
      <c r="DL59" s="196">
        <f t="shared" si="46"/>
        <v>0</v>
      </c>
      <c r="DM59" s="196">
        <f t="shared" si="46"/>
        <v>0</v>
      </c>
      <c r="DN59" s="196">
        <f t="shared" si="46"/>
        <v>0</v>
      </c>
      <c r="DO59" s="196">
        <f t="shared" si="46"/>
        <v>0</v>
      </c>
      <c r="DP59" s="196">
        <f t="shared" si="46"/>
        <v>0</v>
      </c>
      <c r="DQ59" s="196">
        <f t="shared" si="46"/>
        <v>0</v>
      </c>
      <c r="DR59" s="196">
        <f t="shared" si="46"/>
        <v>0</v>
      </c>
      <c r="DS59" s="196">
        <f t="shared" si="46"/>
        <v>0</v>
      </c>
      <c r="DT59" s="196">
        <f t="shared" si="46"/>
        <v>0</v>
      </c>
      <c r="DU59" s="196">
        <f t="shared" si="46"/>
        <v>-206956.2203416561</v>
      </c>
      <c r="DV59" s="196">
        <f t="shared" si="46"/>
        <v>-382674.01287262386</v>
      </c>
      <c r="DW59" s="196">
        <f t="shared" si="46"/>
        <v>-17514.264447741025</v>
      </c>
      <c r="DX59" s="196">
        <f t="shared" si="46"/>
        <v>0</v>
      </c>
      <c r="DY59" s="196">
        <f t="shared" si="46"/>
        <v>0</v>
      </c>
      <c r="DZ59" s="196">
        <f t="shared" si="46"/>
        <v>0</v>
      </c>
      <c r="EA59" s="196">
        <f t="shared" si="46"/>
        <v>0</v>
      </c>
      <c r="EB59" s="196">
        <f t="shared" si="46"/>
        <v>0</v>
      </c>
      <c r="EC59" s="196">
        <f t="shared" ref="EC59:ED59" si="47">EC37*(EC38)</f>
        <v>0</v>
      </c>
      <c r="ED59" s="196">
        <f t="shared" si="47"/>
        <v>0</v>
      </c>
    </row>
    <row r="60" spans="2:134" hidden="1" outlineLevel="1">
      <c r="B60" t="s">
        <v>232</v>
      </c>
      <c r="E60" s="196">
        <f t="shared" ref="E60:BP60" si="48">-E31</f>
        <v>0</v>
      </c>
      <c r="F60" s="196">
        <f t="shared" si="48"/>
        <v>0</v>
      </c>
      <c r="G60" s="196">
        <f t="shared" si="48"/>
        <v>0</v>
      </c>
      <c r="H60" s="196">
        <f t="shared" si="48"/>
        <v>0</v>
      </c>
      <c r="I60" s="196">
        <f t="shared" si="48"/>
        <v>0</v>
      </c>
      <c r="J60" s="196">
        <f t="shared" si="48"/>
        <v>0</v>
      </c>
      <c r="K60" s="196">
        <f t="shared" si="48"/>
        <v>65116.247374251783</v>
      </c>
      <c r="L60" s="196">
        <f t="shared" si="48"/>
        <v>0</v>
      </c>
      <c r="M60" s="196">
        <f t="shared" si="48"/>
        <v>0</v>
      </c>
      <c r="N60" s="196">
        <f t="shared" si="48"/>
        <v>65116.247374251783</v>
      </c>
      <c r="O60" s="196">
        <f t="shared" si="48"/>
        <v>0</v>
      </c>
      <c r="P60" s="196">
        <f t="shared" si="48"/>
        <v>0</v>
      </c>
      <c r="Q60" s="196">
        <f t="shared" si="48"/>
        <v>66102.857182952561</v>
      </c>
      <c r="R60" s="196">
        <f t="shared" si="48"/>
        <v>0</v>
      </c>
      <c r="S60" s="196">
        <f t="shared" si="48"/>
        <v>0</v>
      </c>
      <c r="T60" s="196">
        <f t="shared" si="48"/>
        <v>98660.980870078449</v>
      </c>
      <c r="U60" s="196">
        <f t="shared" si="48"/>
        <v>0</v>
      </c>
      <c r="V60" s="196">
        <f t="shared" si="48"/>
        <v>0</v>
      </c>
      <c r="W60" s="196">
        <f t="shared" si="48"/>
        <v>100178.84211423348</v>
      </c>
      <c r="X60" s="196">
        <f t="shared" si="48"/>
        <v>0</v>
      </c>
      <c r="Y60" s="196">
        <f t="shared" si="48"/>
        <v>0</v>
      </c>
      <c r="Z60" s="196">
        <f t="shared" si="48"/>
        <v>98660.980870078449</v>
      </c>
      <c r="AA60" s="196">
        <f t="shared" si="48"/>
        <v>0</v>
      </c>
      <c r="AB60" s="196">
        <f t="shared" si="48"/>
        <v>0</v>
      </c>
      <c r="AC60" s="196">
        <f t="shared" si="48"/>
        <v>100178.8421142335</v>
      </c>
      <c r="AD60" s="196">
        <f t="shared" si="48"/>
        <v>0</v>
      </c>
      <c r="AE60" s="196">
        <f t="shared" si="48"/>
        <v>0</v>
      </c>
      <c r="AF60" s="196">
        <f t="shared" si="48"/>
        <v>13129.49976194101</v>
      </c>
      <c r="AG60" s="196">
        <f t="shared" si="48"/>
        <v>0</v>
      </c>
      <c r="AH60" s="196">
        <f t="shared" si="48"/>
        <v>0</v>
      </c>
      <c r="AI60" s="196">
        <f t="shared" si="48"/>
        <v>0</v>
      </c>
      <c r="AJ60" s="196">
        <f t="shared" si="48"/>
        <v>0</v>
      </c>
      <c r="AK60" s="196">
        <f t="shared" si="48"/>
        <v>0</v>
      </c>
      <c r="AL60" s="196">
        <f t="shared" si="48"/>
        <v>0</v>
      </c>
      <c r="AM60" s="196">
        <f t="shared" si="48"/>
        <v>0</v>
      </c>
      <c r="AN60" s="196">
        <f t="shared" si="48"/>
        <v>0</v>
      </c>
      <c r="AO60" s="196">
        <f t="shared" si="48"/>
        <v>0</v>
      </c>
      <c r="AP60" s="196">
        <f t="shared" si="48"/>
        <v>0</v>
      </c>
      <c r="AQ60" s="196">
        <f t="shared" si="48"/>
        <v>0</v>
      </c>
      <c r="AR60" s="196">
        <f t="shared" si="48"/>
        <v>0</v>
      </c>
      <c r="AS60" s="196">
        <f t="shared" si="48"/>
        <v>0</v>
      </c>
      <c r="AT60" s="196">
        <f t="shared" si="48"/>
        <v>0</v>
      </c>
      <c r="AU60" s="196">
        <f t="shared" si="48"/>
        <v>0</v>
      </c>
      <c r="AV60" s="196">
        <f t="shared" si="48"/>
        <v>0</v>
      </c>
      <c r="AW60" s="196">
        <f t="shared" si="48"/>
        <v>0</v>
      </c>
      <c r="AX60" s="196">
        <f t="shared" si="48"/>
        <v>0</v>
      </c>
      <c r="AY60" s="196">
        <f t="shared" si="48"/>
        <v>0</v>
      </c>
      <c r="AZ60" s="196">
        <f t="shared" si="48"/>
        <v>0</v>
      </c>
      <c r="BA60" s="196">
        <f t="shared" si="48"/>
        <v>0</v>
      </c>
      <c r="BB60" s="196">
        <f t="shared" si="48"/>
        <v>0</v>
      </c>
      <c r="BC60" s="196">
        <f t="shared" si="48"/>
        <v>0</v>
      </c>
      <c r="BD60" s="196">
        <f t="shared" si="48"/>
        <v>0</v>
      </c>
      <c r="BE60" s="196">
        <f t="shared" si="48"/>
        <v>0</v>
      </c>
      <c r="BF60" s="196">
        <f t="shared" si="48"/>
        <v>0</v>
      </c>
      <c r="BG60" s="196">
        <f t="shared" si="48"/>
        <v>0</v>
      </c>
      <c r="BH60" s="196">
        <f t="shared" si="48"/>
        <v>0</v>
      </c>
      <c r="BI60" s="196">
        <f t="shared" si="48"/>
        <v>0</v>
      </c>
      <c r="BJ60" s="196">
        <f t="shared" si="48"/>
        <v>0</v>
      </c>
      <c r="BK60" s="196">
        <f t="shared" si="48"/>
        <v>0</v>
      </c>
      <c r="BL60" s="196">
        <f t="shared" si="48"/>
        <v>0</v>
      </c>
      <c r="BM60" s="196">
        <f t="shared" si="48"/>
        <v>0</v>
      </c>
      <c r="BN60" s="196">
        <f t="shared" si="48"/>
        <v>0</v>
      </c>
      <c r="BO60" s="196">
        <f t="shared" si="48"/>
        <v>0</v>
      </c>
      <c r="BP60" s="196">
        <f t="shared" si="48"/>
        <v>0</v>
      </c>
      <c r="BQ60" s="196">
        <f t="shared" ref="BQ60:EB60" si="49">-BQ31</f>
        <v>0</v>
      </c>
      <c r="BR60" s="196">
        <f t="shared" si="49"/>
        <v>0</v>
      </c>
      <c r="BS60" s="196">
        <f t="shared" si="49"/>
        <v>0</v>
      </c>
      <c r="BT60" s="196">
        <f t="shared" si="49"/>
        <v>0</v>
      </c>
      <c r="BU60" s="196">
        <f t="shared" si="49"/>
        <v>0</v>
      </c>
      <c r="BV60" s="196">
        <f t="shared" si="49"/>
        <v>0</v>
      </c>
      <c r="BW60" s="196">
        <f t="shared" si="49"/>
        <v>0</v>
      </c>
      <c r="BX60" s="196">
        <f t="shared" si="49"/>
        <v>0</v>
      </c>
      <c r="BY60" s="196">
        <f t="shared" si="49"/>
        <v>0</v>
      </c>
      <c r="BZ60" s="196">
        <f t="shared" si="49"/>
        <v>0</v>
      </c>
      <c r="CA60" s="196">
        <f t="shared" si="49"/>
        <v>0</v>
      </c>
      <c r="CB60" s="196">
        <f t="shared" si="49"/>
        <v>0</v>
      </c>
      <c r="CC60" s="196">
        <f t="shared" si="49"/>
        <v>0</v>
      </c>
      <c r="CD60" s="196">
        <f t="shared" si="49"/>
        <v>0</v>
      </c>
      <c r="CE60" s="196">
        <f t="shared" si="49"/>
        <v>0</v>
      </c>
      <c r="CF60" s="196">
        <f t="shared" si="49"/>
        <v>0</v>
      </c>
      <c r="CG60" s="196">
        <f t="shared" si="49"/>
        <v>0</v>
      </c>
      <c r="CH60" s="196">
        <f t="shared" si="49"/>
        <v>0</v>
      </c>
      <c r="CI60" s="196">
        <f t="shared" si="49"/>
        <v>0</v>
      </c>
      <c r="CJ60" s="196">
        <f t="shared" si="49"/>
        <v>0</v>
      </c>
      <c r="CK60" s="196">
        <f t="shared" si="49"/>
        <v>0</v>
      </c>
      <c r="CL60" s="196">
        <f t="shared" si="49"/>
        <v>0</v>
      </c>
      <c r="CM60" s="196">
        <f t="shared" si="49"/>
        <v>0</v>
      </c>
      <c r="CN60" s="196">
        <f t="shared" si="49"/>
        <v>0</v>
      </c>
      <c r="CO60" s="196">
        <f t="shared" si="49"/>
        <v>0</v>
      </c>
      <c r="CP60" s="196">
        <f t="shared" si="49"/>
        <v>0</v>
      </c>
      <c r="CQ60" s="196">
        <f t="shared" si="49"/>
        <v>0</v>
      </c>
      <c r="CR60" s="196">
        <f t="shared" si="49"/>
        <v>0</v>
      </c>
      <c r="CS60" s="196">
        <f t="shared" si="49"/>
        <v>0</v>
      </c>
      <c r="CT60" s="196">
        <f t="shared" si="49"/>
        <v>0</v>
      </c>
      <c r="CU60" s="196">
        <f t="shared" si="49"/>
        <v>0</v>
      </c>
      <c r="CV60" s="196">
        <f t="shared" si="49"/>
        <v>0</v>
      </c>
      <c r="CW60" s="196">
        <f t="shared" si="49"/>
        <v>0</v>
      </c>
      <c r="CX60" s="196">
        <f t="shared" si="49"/>
        <v>0</v>
      </c>
      <c r="CY60" s="196">
        <f t="shared" si="49"/>
        <v>0</v>
      </c>
      <c r="CZ60" s="196">
        <f t="shared" si="49"/>
        <v>0</v>
      </c>
      <c r="DA60" s="196">
        <f t="shared" si="49"/>
        <v>0</v>
      </c>
      <c r="DB60" s="196">
        <f t="shared" si="49"/>
        <v>0</v>
      </c>
      <c r="DC60" s="196">
        <f t="shared" si="49"/>
        <v>0</v>
      </c>
      <c r="DD60" s="196">
        <f t="shared" si="49"/>
        <v>0</v>
      </c>
      <c r="DE60" s="196">
        <f t="shared" si="49"/>
        <v>0</v>
      </c>
      <c r="DF60" s="196">
        <f t="shared" si="49"/>
        <v>0</v>
      </c>
      <c r="DG60" s="196">
        <f t="shared" si="49"/>
        <v>0</v>
      </c>
      <c r="DH60" s="196">
        <f t="shared" si="49"/>
        <v>0</v>
      </c>
      <c r="DI60" s="196">
        <f t="shared" si="49"/>
        <v>0</v>
      </c>
      <c r="DJ60" s="196">
        <f t="shared" si="49"/>
        <v>0</v>
      </c>
      <c r="DK60" s="196">
        <f t="shared" si="49"/>
        <v>0</v>
      </c>
      <c r="DL60" s="196">
        <f t="shared" si="49"/>
        <v>0</v>
      </c>
      <c r="DM60" s="196">
        <f t="shared" si="49"/>
        <v>0</v>
      </c>
      <c r="DN60" s="196">
        <f t="shared" si="49"/>
        <v>0</v>
      </c>
      <c r="DO60" s="196">
        <f t="shared" si="49"/>
        <v>0</v>
      </c>
      <c r="DP60" s="196">
        <f t="shared" si="49"/>
        <v>0</v>
      </c>
      <c r="DQ60" s="196">
        <f t="shared" si="49"/>
        <v>0</v>
      </c>
      <c r="DR60" s="196">
        <f t="shared" si="49"/>
        <v>0</v>
      </c>
      <c r="DS60" s="196">
        <f t="shared" si="49"/>
        <v>0</v>
      </c>
      <c r="DT60" s="196">
        <f t="shared" si="49"/>
        <v>0</v>
      </c>
      <c r="DU60" s="196">
        <f t="shared" si="49"/>
        <v>130232.49474850357</v>
      </c>
      <c r="DV60" s="196">
        <f t="shared" si="49"/>
        <v>363603.66103734291</v>
      </c>
      <c r="DW60" s="196">
        <f t="shared" si="49"/>
        <v>113308.34187617451</v>
      </c>
      <c r="DX60" s="196">
        <f t="shared" si="49"/>
        <v>0</v>
      </c>
      <c r="DY60" s="196">
        <f t="shared" si="49"/>
        <v>0</v>
      </c>
      <c r="DZ60" s="196">
        <f t="shared" si="49"/>
        <v>0</v>
      </c>
      <c r="EA60" s="196">
        <f t="shared" si="49"/>
        <v>0</v>
      </c>
      <c r="EB60" s="196">
        <f t="shared" si="49"/>
        <v>0</v>
      </c>
      <c r="EC60" s="196">
        <f t="shared" ref="EC60:ED60" si="50">-EC31</f>
        <v>0</v>
      </c>
      <c r="ED60" s="196">
        <f t="shared" si="50"/>
        <v>0</v>
      </c>
    </row>
    <row r="61" spans="2:134" hidden="1" outlineLevel="1">
      <c r="B61" t="s">
        <v>233</v>
      </c>
      <c r="E61" s="196">
        <f>PF_IS_W!E66</f>
        <v>0</v>
      </c>
      <c r="F61" s="196">
        <f>PF_IS_W!F66</f>
        <v>0</v>
      </c>
      <c r="G61" s="196">
        <f>PF_IS_W!G66</f>
        <v>0</v>
      </c>
      <c r="H61" s="196">
        <f>PF_IS_W!H66</f>
        <v>0</v>
      </c>
      <c r="I61" s="196">
        <f>PF_IS_W!I66</f>
        <v>963.70650173515958</v>
      </c>
      <c r="J61" s="196">
        <f>PF_IS_W!J66</f>
        <v>1394.0452264044661</v>
      </c>
      <c r="K61" s="196">
        <f>PF_IS_W!K66</f>
        <v>1601.8397602565803</v>
      </c>
      <c r="L61" s="196">
        <f>PF_IS_W!L66</f>
        <v>1257.918141139751</v>
      </c>
      <c r="M61" s="196">
        <f>PF_IS_W!M66</f>
        <v>1718.9094826277699</v>
      </c>
      <c r="N61" s="196">
        <f>PF_IS_W!N66</f>
        <v>1914.1222110501174</v>
      </c>
      <c r="O61" s="196">
        <f>PF_IS_W!O66</f>
        <v>1599.554348658834</v>
      </c>
      <c r="P61" s="196">
        <f>PF_IS_W!P66</f>
        <v>1899.676302241138</v>
      </c>
      <c r="Q61" s="196">
        <f>PF_IS_W!Q66</f>
        <v>2245.2183555688762</v>
      </c>
      <c r="R61" s="196">
        <f>PF_IS_W!R66</f>
        <v>2214.3980475913118</v>
      </c>
      <c r="S61" s="196">
        <f>PF_IS_W!S66</f>
        <v>2877.5022496036568</v>
      </c>
      <c r="T61" s="196">
        <f>PF_IS_W!T66</f>
        <v>3147.505101968582</v>
      </c>
      <c r="U61" s="196">
        <f>PF_IS_W!U66</f>
        <v>2650.1666484173934</v>
      </c>
      <c r="V61" s="196">
        <f>PF_IS_W!V66</f>
        <v>3218.8026834917905</v>
      </c>
      <c r="W61" s="196">
        <f>PF_IS_W!W66</f>
        <v>3426.1330966038895</v>
      </c>
      <c r="X61" s="196">
        <f>PF_IS_W!X66</f>
        <v>2965.8489582806069</v>
      </c>
      <c r="Y61" s="196">
        <f>PF_IS_W!Y66</f>
        <v>3469.5813728619287</v>
      </c>
      <c r="Z61" s="196">
        <f>PF_IS_W!Z66</f>
        <v>3727.8662205908317</v>
      </c>
      <c r="AA61" s="196">
        <f>PF_IS_W!AA66</f>
        <v>3284.467173448968</v>
      </c>
      <c r="AB61" s="196">
        <f>PF_IS_W!AB66</f>
        <v>3723.3003265902639</v>
      </c>
      <c r="AC61" s="196">
        <f>PF_IS_W!AC66</f>
        <v>4166.093193762973</v>
      </c>
      <c r="AD61" s="196">
        <f>PF_IS_W!AD66</f>
        <v>2678.1398790540848</v>
      </c>
      <c r="AE61" s="196">
        <f>PF_IS_W!AE66</f>
        <v>2284.4229465422818</v>
      </c>
      <c r="AF61" s="196">
        <f>PF_IS_W!AF66</f>
        <v>2316.7518141352043</v>
      </c>
      <c r="AG61" s="196">
        <f>PF_IS_W!AG66</f>
        <v>2217.6895652846465</v>
      </c>
      <c r="AH61" s="196">
        <f>PF_IS_W!AH66</f>
        <v>2248.5122840649929</v>
      </c>
      <c r="AI61" s="196">
        <f>PF_IS_W!AI66</f>
        <v>2279.2238225331425</v>
      </c>
      <c r="AJ61" s="196">
        <f>PF_IS_W!AJ66</f>
        <v>2309.8230688859735</v>
      </c>
      <c r="AK61" s="196">
        <f>PF_IS_W!AK66</f>
        <v>2340.3089002023348</v>
      </c>
      <c r="AL61" s="196">
        <f>PF_IS_W!AL66</f>
        <v>2370.6801823318578</v>
      </c>
      <c r="AM61" s="196">
        <f>PF_IS_W!AM66</f>
        <v>2400.9357697826758</v>
      </c>
      <c r="AN61" s="196">
        <f>PF_IS_W!AN66</f>
        <v>2431.0745056080027</v>
      </c>
      <c r="AO61" s="196">
        <f>PF_IS_W!AO66</f>
        <v>2461.0952212915822</v>
      </c>
      <c r="AP61" s="196">
        <f>PF_IS_W!AP66</f>
        <v>2464.8157760044983</v>
      </c>
      <c r="AQ61" s="196">
        <f>PF_IS_W!AQ66</f>
        <v>2489.1809637645433</v>
      </c>
      <c r="AR61" s="196">
        <f>PF_IS_W!AR66</f>
        <v>2513.7898034021887</v>
      </c>
      <c r="AS61" s="196">
        <f>PF_IS_W!AS66</f>
        <v>2538.6447314362108</v>
      </c>
      <c r="AT61" s="196">
        <f>PF_IS_W!AT66</f>
        <v>2563.7482087505728</v>
      </c>
      <c r="AU61" s="196">
        <f>PF_IS_W!AU66</f>
        <v>2589.1027208380788</v>
      </c>
      <c r="AV61" s="196">
        <f>PF_IS_W!AV66</f>
        <v>2614.7107780464594</v>
      </c>
      <c r="AW61" s="196">
        <f>PF_IS_W!AW66</f>
        <v>2640.5749158269241</v>
      </c>
      <c r="AX61" s="196">
        <f>PF_IS_W!AX66</f>
        <v>2666.6976949851937</v>
      </c>
      <c r="AY61" s="196">
        <f>PF_IS_W!AY66</f>
        <v>2693.0817019350452</v>
      </c>
      <c r="AZ61" s="196">
        <f>PF_IS_W!AZ66</f>
        <v>2719.7295489543963</v>
      </c>
      <c r="BA61" s="196">
        <f>PF_IS_W!BA66</f>
        <v>2746.6438744439401</v>
      </c>
      <c r="BB61" s="196">
        <f>PF_IS_W!BB66</f>
        <v>2773.827343188379</v>
      </c>
      <c r="BC61" s="196">
        <f>PF_IS_W!BC66</f>
        <v>2801.2826466202628</v>
      </c>
      <c r="BD61" s="196">
        <f>PF_IS_W!BD66</f>
        <v>2829.0125030864656</v>
      </c>
      <c r="BE61" s="196">
        <f>PF_IS_W!BE66</f>
        <v>2857.01965811733</v>
      </c>
      <c r="BF61" s="196">
        <f>PF_IS_W!BF66</f>
        <v>2885.3068846985038</v>
      </c>
      <c r="BG61" s="196">
        <f>PF_IS_W!BG66</f>
        <v>2913.8769835454891</v>
      </c>
      <c r="BH61" s="196">
        <f>PF_IS_W!BH66</f>
        <v>2942.7327833809445</v>
      </c>
      <c r="BI61" s="196">
        <f>PF_IS_W!BI66</f>
        <v>2971.877141214753</v>
      </c>
      <c r="BJ61" s="196">
        <f>PF_IS_W!BJ66</f>
        <v>3001.3129426269011</v>
      </c>
      <c r="BK61" s="196">
        <f>PF_IS_W!BK66</f>
        <v>3031.0431020531701</v>
      </c>
      <c r="BL61" s="196">
        <f>PF_IS_W!BL66</f>
        <v>3061.0705630737016</v>
      </c>
      <c r="BM61" s="196">
        <f>PF_IS_W!BM66</f>
        <v>3091.3982987044383</v>
      </c>
      <c r="BN61" s="196">
        <f>PF_IS_W!BN66</f>
        <v>3122.0293116914831</v>
      </c>
      <c r="BO61" s="196">
        <f>PF_IS_W!BO66</f>
        <v>3152.9666348083979</v>
      </c>
      <c r="BP61" s="196">
        <f>PF_IS_W!BP66</f>
        <v>3184.2133311564817</v>
      </c>
      <c r="BQ61" s="196">
        <f>PF_IS_W!BQ66</f>
        <v>3215.7724944680467</v>
      </c>
      <c r="BR61" s="196">
        <f>PF_IS_W!BR66</f>
        <v>3247.647249412727</v>
      </c>
      <c r="BS61" s="196">
        <f>PF_IS_W!BS66</f>
        <v>3279.8407519068546</v>
      </c>
      <c r="BT61" s="196">
        <f>PF_IS_W!BT66</f>
        <v>3312.3561894259233</v>
      </c>
      <c r="BU61" s="196">
        <f>PF_IS_W!BU66</f>
        <v>3345.1967813201823</v>
      </c>
      <c r="BV61" s="196">
        <f>PF_IS_W!BV66</f>
        <v>3378.3657791333844</v>
      </c>
      <c r="BW61" s="196">
        <f>PF_IS_W!BW66</f>
        <v>3411.8664669247178</v>
      </c>
      <c r="BX61" s="196">
        <f>PF_IS_W!BX66</f>
        <v>3445.7021615939652</v>
      </c>
      <c r="BY61" s="196">
        <f>PF_IS_W!BY66</f>
        <v>3479.876213209905</v>
      </c>
      <c r="BZ61" s="196">
        <f>PF_IS_W!BZ66</f>
        <v>3514.3920053420043</v>
      </c>
      <c r="CA61" s="196">
        <f>PF_IS_W!CA66</f>
        <v>3549.2529553954246</v>
      </c>
      <c r="CB61" s="196">
        <f>PF_IS_W!CB66</f>
        <v>3584.4625149493786</v>
      </c>
      <c r="CC61" s="196">
        <f>PF_IS_W!CC66</f>
        <v>3620.0241700988722</v>
      </c>
      <c r="CD61" s="196">
        <f>PF_IS_W!CD66</f>
        <v>3655.941441799861</v>
      </c>
      <c r="CE61" s="196">
        <f>PF_IS_W!CE66</f>
        <v>3692.2178862178594</v>
      </c>
      <c r="CF61" s="196">
        <f>PF_IS_W!CF66</f>
        <v>3728.8570950800386</v>
      </c>
      <c r="CG61" s="196">
        <f>PF_IS_W!CG66</f>
        <v>3765.8626960308388</v>
      </c>
      <c r="CH61" s="196">
        <f>PF_IS_W!CH66</f>
        <v>3803.2383529911472</v>
      </c>
      <c r="CI61" s="196">
        <f>PF_IS_W!CI66</f>
        <v>3840.9877665210583</v>
      </c>
      <c r="CJ61" s="196">
        <f>PF_IS_W!CJ66</f>
        <v>3879.114674186269</v>
      </c>
      <c r="CK61" s="196">
        <f>PF_IS_W!CK66</f>
        <v>3917.6228509281318</v>
      </c>
      <c r="CL61" s="196">
        <f>PF_IS_W!CL66</f>
        <v>3956.516109437413</v>
      </c>
      <c r="CM61" s="196">
        <f>PF_IS_W!CM66</f>
        <v>3995.7983005317874</v>
      </c>
      <c r="CN61" s="196">
        <f>PF_IS_W!CN66</f>
        <v>4035.4733135371057</v>
      </c>
      <c r="CO61" s="196">
        <f>PF_IS_W!CO66</f>
        <v>4075.5450766724766</v>
      </c>
      <c r="CP61" s="196">
        <f>PF_IS_W!CP66</f>
        <v>4116.0175574392015</v>
      </c>
      <c r="CQ61" s="196">
        <f>PF_IS_W!CQ66</f>
        <v>4156.8947630135935</v>
      </c>
      <c r="CR61" s="196">
        <f>PF_IS_W!CR66</f>
        <v>4198.1807406437292</v>
      </c>
      <c r="CS61" s="196">
        <f>PF_IS_W!CS66</f>
        <v>4239.8795780501669</v>
      </c>
      <c r="CT61" s="196">
        <f>PF_IS_W!CT66</f>
        <v>4281.9954038306687</v>
      </c>
      <c r="CU61" s="196">
        <f>PF_IS_W!CU66</f>
        <v>4324.5323878689751</v>
      </c>
      <c r="CV61" s="196">
        <f>PF_IS_W!CV66</f>
        <v>4367.4947417476651</v>
      </c>
      <c r="CW61" s="196">
        <f>PF_IS_W!CW66</f>
        <v>4410.8867191651416</v>
      </c>
      <c r="CX61" s="196">
        <f>PF_IS_W!CX66</f>
        <v>4454.7126163567928</v>
      </c>
      <c r="CY61" s="196">
        <f>PF_IS_W!CY66</f>
        <v>4498.976772520361</v>
      </c>
      <c r="CZ61" s="196">
        <f>PF_IS_W!CZ66</f>
        <v>4543.6835702455646</v>
      </c>
      <c r="DA61" s="196">
        <f>PF_IS_W!DA66</f>
        <v>4588.8374359480204</v>
      </c>
      <c r="DB61" s="196">
        <f>PF_IS_W!DB66</f>
        <v>4634.4428403075008</v>
      </c>
      <c r="DC61" s="196">
        <f>PF_IS_W!DC66</f>
        <v>4680.5042987105753</v>
      </c>
      <c r="DD61" s="196">
        <f>PF_IS_W!DD66</f>
        <v>4727.0263716976815</v>
      </c>
      <c r="DE61" s="196">
        <f>PF_IS_W!DE66</f>
        <v>4774.0136654146581</v>
      </c>
      <c r="DF61" s="196">
        <f>PF_IS_W!DF66</f>
        <v>4821.4708320688051</v>
      </c>
      <c r="DG61" s="196">
        <f>PF_IS_W!DG66</f>
        <v>4869.4025703894922</v>
      </c>
      <c r="DH61" s="196">
        <f>PF_IS_W!DH66</f>
        <v>4917.813626093387</v>
      </c>
      <c r="DI61" s="196">
        <f>PF_IS_W!DI66</f>
        <v>4966.7087923543213</v>
      </c>
      <c r="DJ61" s="196">
        <f>PF_IS_W!DJ66</f>
        <v>5016.0929102778646</v>
      </c>
      <c r="DK61" s="196">
        <f>PF_IS_W!DK66</f>
        <v>5065.9708693806433</v>
      </c>
      <c r="DL61" s="196">
        <f>PF_IS_W!DL66</f>
        <v>5116.3476080744495</v>
      </c>
      <c r="DM61" s="196">
        <f>PF_IS_W!DM66</f>
        <v>5167.2281141551948</v>
      </c>
      <c r="DN61" s="196">
        <f>PF_IS_W!DN66</f>
        <v>5218.6174252967467</v>
      </c>
      <c r="DO61" s="196">
        <f>PF_IS_W!DO66</f>
        <v>5270.5206295497146</v>
      </c>
      <c r="DP61" s="196">
        <f>PF_IS_W!DP66</f>
        <v>5322.9428658452116</v>
      </c>
      <c r="DQ61" s="196">
        <f>PF_IS_W!DQ66</f>
        <v>5375.8893245036625</v>
      </c>
      <c r="DR61" s="196">
        <f>PF_IS_W!DR66</f>
        <v>5429.3652477487003</v>
      </c>
      <c r="DS61" s="196">
        <f>PF_IS_W!DS66</f>
        <v>5483.375930226186</v>
      </c>
      <c r="DT61" s="196">
        <f>PF_IS_W!DT66</f>
        <v>5537.9267195284492</v>
      </c>
      <c r="DU61" s="196">
        <f>PF_IS_W!DU66</f>
        <v>12349.771974113815</v>
      </c>
      <c r="DV61" s="196">
        <f>PF_IS_W!DV66</f>
        <v>36950.790235018103</v>
      </c>
      <c r="DW61" s="196">
        <f>PF_IS_W!DW66</f>
        <v>30043.655932188165</v>
      </c>
      <c r="DX61" s="196">
        <f>PF_IS_W!DX66</f>
        <v>30955.172065235696</v>
      </c>
      <c r="DY61" s="196">
        <f>PF_IS_W!DY66</f>
        <v>34815.006426049833</v>
      </c>
      <c r="DZ61" s="196">
        <f>PF_IS_W!DZ66</f>
        <v>39187.355450546595</v>
      </c>
      <c r="EA61" s="196">
        <f>PF_IS_W!EA66</f>
        <v>44114.227771822654</v>
      </c>
      <c r="EB61" s="196">
        <f>PF_IS_W!EB66</f>
        <v>49665.950823700914</v>
      </c>
      <c r="EC61" s="196">
        <f>PF_IS_W!EC66</f>
        <v>55921.771318917992</v>
      </c>
      <c r="ED61" s="196">
        <f>PF_IS_W!ED66</f>
        <v>62970.986436941137</v>
      </c>
    </row>
    <row r="62" spans="2:134" hidden="1" outlineLevel="1">
      <c r="B62" t="s">
        <v>234</v>
      </c>
      <c r="E62" s="197">
        <f>E43+E59+E60-E58-E61</f>
        <v>0</v>
      </c>
      <c r="F62" s="197">
        <f t="shared" ref="F62:BQ62" si="51">F43+F59+F60-F58-F61</f>
        <v>0</v>
      </c>
      <c r="G62" s="197">
        <f t="shared" si="51"/>
        <v>0</v>
      </c>
      <c r="H62" s="197">
        <f t="shared" si="51"/>
        <v>0</v>
      </c>
      <c r="I62" s="197">
        <f t="shared" si="51"/>
        <v>3.751665644813329E-12</v>
      </c>
      <c r="J62" s="197">
        <f t="shared" si="51"/>
        <v>1.0004441719502211E-11</v>
      </c>
      <c r="K62" s="197">
        <f t="shared" si="51"/>
        <v>-5.6843418860808015E-12</v>
      </c>
      <c r="L62" s="197">
        <f t="shared" si="51"/>
        <v>-1.432454155292362E-11</v>
      </c>
      <c r="M62" s="197">
        <f t="shared" si="51"/>
        <v>1.7053025658242404E-11</v>
      </c>
      <c r="N62" s="197">
        <f t="shared" si="51"/>
        <v>-1.3415046851150692E-11</v>
      </c>
      <c r="O62" s="197">
        <f t="shared" si="51"/>
        <v>1.6370904631912708E-11</v>
      </c>
      <c r="P62" s="197">
        <f t="shared" si="51"/>
        <v>-2.0236257114447653E-11</v>
      </c>
      <c r="Q62" s="197">
        <f t="shared" si="51"/>
        <v>4.2746250983327627E-11</v>
      </c>
      <c r="R62" s="197">
        <f t="shared" si="51"/>
        <v>0</v>
      </c>
      <c r="S62" s="197">
        <f t="shared" si="51"/>
        <v>-1.6825651982799172E-11</v>
      </c>
      <c r="T62" s="197">
        <f t="shared" si="51"/>
        <v>-7.6852302299812436E-11</v>
      </c>
      <c r="U62" s="197">
        <f t="shared" si="51"/>
        <v>-6.0481397667899728E-11</v>
      </c>
      <c r="V62" s="197">
        <f t="shared" si="51"/>
        <v>3.6834535421803594E-11</v>
      </c>
      <c r="W62" s="197">
        <f t="shared" si="51"/>
        <v>-7.4578565545380116E-11</v>
      </c>
      <c r="X62" s="197">
        <f t="shared" si="51"/>
        <v>5.8207660913467407E-11</v>
      </c>
      <c r="Y62" s="197">
        <f t="shared" si="51"/>
        <v>-2.1827872842550278E-11</v>
      </c>
      <c r="Z62" s="197">
        <f t="shared" si="51"/>
        <v>-1.2960299500264227E-10</v>
      </c>
      <c r="AA62" s="197">
        <f t="shared" si="51"/>
        <v>-1.5006662579253316E-11</v>
      </c>
      <c r="AB62" s="197">
        <f t="shared" si="51"/>
        <v>1.1141310096718371E-10</v>
      </c>
      <c r="AC62" s="197">
        <f t="shared" si="51"/>
        <v>-3.7289282772690058E-11</v>
      </c>
      <c r="AD62" s="197">
        <f t="shared" si="51"/>
        <v>-7.73070496506989E-12</v>
      </c>
      <c r="AE62" s="197">
        <f t="shared" si="51"/>
        <v>-1.546140993013978E-11</v>
      </c>
      <c r="AF62" s="197">
        <f t="shared" si="51"/>
        <v>-1.4097167877480388E-11</v>
      </c>
      <c r="AG62" s="197">
        <f t="shared" si="51"/>
        <v>-1.4097167877480388E-11</v>
      </c>
      <c r="AH62" s="197">
        <f t="shared" si="51"/>
        <v>-1.5006662579253316E-11</v>
      </c>
      <c r="AI62" s="197">
        <f t="shared" si="51"/>
        <v>-1.546140993013978E-11</v>
      </c>
      <c r="AJ62" s="197">
        <f t="shared" si="51"/>
        <v>1.0095391189679503E-10</v>
      </c>
      <c r="AK62" s="197">
        <f t="shared" si="51"/>
        <v>-1.4551915228366852E-11</v>
      </c>
      <c r="AL62" s="197">
        <f t="shared" si="51"/>
        <v>-1.4551915228366852E-11</v>
      </c>
      <c r="AM62" s="197">
        <f t="shared" si="51"/>
        <v>-1.4551915228366852E-11</v>
      </c>
      <c r="AN62" s="197">
        <f t="shared" si="51"/>
        <v>-1.4551915228366852E-11</v>
      </c>
      <c r="AO62" s="197">
        <f t="shared" si="51"/>
        <v>0</v>
      </c>
      <c r="AP62" s="197">
        <f t="shared" si="51"/>
        <v>0</v>
      </c>
      <c r="AQ62" s="197">
        <f t="shared" si="51"/>
        <v>0</v>
      </c>
      <c r="AR62" s="197">
        <f t="shared" si="51"/>
        <v>0</v>
      </c>
      <c r="AS62" s="197">
        <f t="shared" si="51"/>
        <v>0</v>
      </c>
      <c r="AT62" s="197">
        <f t="shared" si="51"/>
        <v>0</v>
      </c>
      <c r="AU62" s="197">
        <f t="shared" si="51"/>
        <v>0</v>
      </c>
      <c r="AV62" s="197">
        <f t="shared" si="51"/>
        <v>0</v>
      </c>
      <c r="AW62" s="197">
        <f t="shared" si="51"/>
        <v>0</v>
      </c>
      <c r="AX62" s="197">
        <f t="shared" si="51"/>
        <v>0</v>
      </c>
      <c r="AY62" s="197">
        <f t="shared" si="51"/>
        <v>0</v>
      </c>
      <c r="AZ62" s="197">
        <f t="shared" si="51"/>
        <v>0</v>
      </c>
      <c r="BA62" s="197">
        <f t="shared" si="51"/>
        <v>0</v>
      </c>
      <c r="BB62" s="197">
        <f t="shared" si="51"/>
        <v>0</v>
      </c>
      <c r="BC62" s="197">
        <f t="shared" si="51"/>
        <v>0</v>
      </c>
      <c r="BD62" s="197">
        <f t="shared" si="51"/>
        <v>0</v>
      </c>
      <c r="BE62" s="197">
        <f t="shared" si="51"/>
        <v>0</v>
      </c>
      <c r="BF62" s="197">
        <f t="shared" si="51"/>
        <v>0</v>
      </c>
      <c r="BG62" s="197">
        <f t="shared" si="51"/>
        <v>0</v>
      </c>
      <c r="BH62" s="197">
        <f t="shared" si="51"/>
        <v>0</v>
      </c>
      <c r="BI62" s="197">
        <f t="shared" si="51"/>
        <v>0</v>
      </c>
      <c r="BJ62" s="197">
        <f t="shared" si="51"/>
        <v>0</v>
      </c>
      <c r="BK62" s="197">
        <f t="shared" si="51"/>
        <v>0</v>
      </c>
      <c r="BL62" s="197">
        <f t="shared" si="51"/>
        <v>0</v>
      </c>
      <c r="BM62" s="197">
        <f t="shared" si="51"/>
        <v>0</v>
      </c>
      <c r="BN62" s="197">
        <f t="shared" si="51"/>
        <v>0</v>
      </c>
      <c r="BO62" s="197">
        <f t="shared" si="51"/>
        <v>0</v>
      </c>
      <c r="BP62" s="197">
        <f t="shared" si="51"/>
        <v>0</v>
      </c>
      <c r="BQ62" s="197">
        <f t="shared" si="51"/>
        <v>0</v>
      </c>
      <c r="BR62" s="197">
        <f t="shared" ref="BR62:EC62" si="52">BR43+BR59+BR60-BR58-BR61</f>
        <v>0</v>
      </c>
      <c r="BS62" s="197">
        <f t="shared" si="52"/>
        <v>0</v>
      </c>
      <c r="BT62" s="197">
        <f t="shared" si="52"/>
        <v>0</v>
      </c>
      <c r="BU62" s="197">
        <f t="shared" si="52"/>
        <v>0</v>
      </c>
      <c r="BV62" s="197">
        <f t="shared" si="52"/>
        <v>0</v>
      </c>
      <c r="BW62" s="197">
        <f t="shared" si="52"/>
        <v>0</v>
      </c>
      <c r="BX62" s="197">
        <f t="shared" si="52"/>
        <v>0</v>
      </c>
      <c r="BY62" s="197">
        <f t="shared" si="52"/>
        <v>0</v>
      </c>
      <c r="BZ62" s="197">
        <f t="shared" si="52"/>
        <v>0</v>
      </c>
      <c r="CA62" s="197">
        <f t="shared" si="52"/>
        <v>0</v>
      </c>
      <c r="CB62" s="197">
        <f t="shared" si="52"/>
        <v>0</v>
      </c>
      <c r="CC62" s="197">
        <f t="shared" si="52"/>
        <v>0</v>
      </c>
      <c r="CD62" s="197">
        <f t="shared" si="52"/>
        <v>0</v>
      </c>
      <c r="CE62" s="197">
        <f t="shared" si="52"/>
        <v>0</v>
      </c>
      <c r="CF62" s="197">
        <f t="shared" si="52"/>
        <v>0</v>
      </c>
      <c r="CG62" s="197">
        <f t="shared" si="52"/>
        <v>0</v>
      </c>
      <c r="CH62" s="197">
        <f t="shared" si="52"/>
        <v>0</v>
      </c>
      <c r="CI62" s="197">
        <f t="shared" si="52"/>
        <v>0</v>
      </c>
      <c r="CJ62" s="197">
        <f t="shared" si="52"/>
        <v>0</v>
      </c>
      <c r="CK62" s="197">
        <f t="shared" si="52"/>
        <v>0</v>
      </c>
      <c r="CL62" s="197">
        <f t="shared" si="52"/>
        <v>0</v>
      </c>
      <c r="CM62" s="197">
        <f t="shared" si="52"/>
        <v>0</v>
      </c>
      <c r="CN62" s="197">
        <f t="shared" si="52"/>
        <v>0</v>
      </c>
      <c r="CO62" s="197">
        <f t="shared" si="52"/>
        <v>0</v>
      </c>
      <c r="CP62" s="197">
        <f t="shared" si="52"/>
        <v>0</v>
      </c>
      <c r="CQ62" s="197">
        <f t="shared" si="52"/>
        <v>0</v>
      </c>
      <c r="CR62" s="197">
        <f t="shared" si="52"/>
        <v>0</v>
      </c>
      <c r="CS62" s="197">
        <f t="shared" si="52"/>
        <v>0</v>
      </c>
      <c r="CT62" s="197">
        <f t="shared" si="52"/>
        <v>0</v>
      </c>
      <c r="CU62" s="197">
        <f t="shared" si="52"/>
        <v>0</v>
      </c>
      <c r="CV62" s="197">
        <f t="shared" si="52"/>
        <v>0</v>
      </c>
      <c r="CW62" s="197">
        <f t="shared" si="52"/>
        <v>0</v>
      </c>
      <c r="CX62" s="197">
        <f t="shared" si="52"/>
        <v>0</v>
      </c>
      <c r="CY62" s="197">
        <f t="shared" si="52"/>
        <v>0</v>
      </c>
      <c r="CZ62" s="197">
        <f t="shared" si="52"/>
        <v>0</v>
      </c>
      <c r="DA62" s="197">
        <f t="shared" si="52"/>
        <v>0</v>
      </c>
      <c r="DB62" s="197">
        <f t="shared" si="52"/>
        <v>0</v>
      </c>
      <c r="DC62" s="197">
        <f t="shared" si="52"/>
        <v>0</v>
      </c>
      <c r="DD62" s="197">
        <f t="shared" si="52"/>
        <v>0</v>
      </c>
      <c r="DE62" s="197">
        <f t="shared" si="52"/>
        <v>0</v>
      </c>
      <c r="DF62" s="197">
        <f t="shared" si="52"/>
        <v>0</v>
      </c>
      <c r="DG62" s="197">
        <f t="shared" si="52"/>
        <v>0</v>
      </c>
      <c r="DH62" s="197">
        <f t="shared" si="52"/>
        <v>0</v>
      </c>
      <c r="DI62" s="197">
        <f t="shared" si="52"/>
        <v>0</v>
      </c>
      <c r="DJ62" s="197">
        <f t="shared" si="52"/>
        <v>0</v>
      </c>
      <c r="DK62" s="197">
        <f t="shared" si="52"/>
        <v>0</v>
      </c>
      <c r="DL62" s="197">
        <f t="shared" si="52"/>
        <v>0</v>
      </c>
      <c r="DM62" s="197">
        <f t="shared" si="52"/>
        <v>0</v>
      </c>
      <c r="DN62" s="197">
        <f t="shared" si="52"/>
        <v>0</v>
      </c>
      <c r="DO62" s="197">
        <f t="shared" si="52"/>
        <v>0</v>
      </c>
      <c r="DP62" s="197">
        <f t="shared" si="52"/>
        <v>0</v>
      </c>
      <c r="DQ62" s="197">
        <f t="shared" si="52"/>
        <v>0</v>
      </c>
      <c r="DR62" s="197">
        <f t="shared" si="52"/>
        <v>0</v>
      </c>
      <c r="DS62" s="197">
        <f t="shared" si="52"/>
        <v>0</v>
      </c>
      <c r="DT62" s="197">
        <f t="shared" si="52"/>
        <v>0</v>
      </c>
      <c r="DU62" s="197">
        <f t="shared" si="52"/>
        <v>0</v>
      </c>
      <c r="DV62" s="197">
        <f t="shared" si="52"/>
        <v>-1.5279510989785194E-10</v>
      </c>
      <c r="DW62" s="197">
        <f t="shared" si="52"/>
        <v>-4.3655745685100555E-11</v>
      </c>
      <c r="DX62" s="197">
        <f t="shared" si="52"/>
        <v>0</v>
      </c>
      <c r="DY62" s="197">
        <f t="shared" si="52"/>
        <v>0</v>
      </c>
      <c r="DZ62" s="197">
        <f t="shared" si="52"/>
        <v>0</v>
      </c>
      <c r="EA62" s="197">
        <f t="shared" si="52"/>
        <v>0</v>
      </c>
      <c r="EB62" s="197">
        <f t="shared" si="52"/>
        <v>0</v>
      </c>
      <c r="EC62" s="197">
        <f t="shared" si="52"/>
        <v>0</v>
      </c>
      <c r="ED62" s="197">
        <f t="shared" ref="ED62" si="53">ED43+ED59+ED60-ED58-ED61</f>
        <v>0</v>
      </c>
    </row>
    <row r="63" spans="2:134" hidden="1" outlineLevel="1">
      <c r="B63" t="s">
        <v>235</v>
      </c>
      <c r="E63" s="197">
        <f t="shared" ref="E63:N63" si="54">E34-E31+E37+E40-E32</f>
        <v>0</v>
      </c>
      <c r="F63" s="197">
        <f t="shared" si="54"/>
        <v>0</v>
      </c>
      <c r="G63" s="197">
        <f t="shared" si="54"/>
        <v>0</v>
      </c>
      <c r="H63" s="197">
        <f t="shared" si="54"/>
        <v>-96370.650173515955</v>
      </c>
      <c r="I63" s="197">
        <f t="shared" si="54"/>
        <v>-43033.872466930639</v>
      </c>
      <c r="J63" s="197">
        <f t="shared" si="54"/>
        <v>-20779.453385211429</v>
      </c>
      <c r="K63" s="197">
        <f t="shared" si="54"/>
        <v>34392.161911682946</v>
      </c>
      <c r="L63" s="197">
        <f t="shared" si="54"/>
        <v>-46099.13414880191</v>
      </c>
      <c r="M63" s="197">
        <f t="shared" si="54"/>
        <v>-19521.272842234717</v>
      </c>
      <c r="N63" s="197">
        <f t="shared" si="54"/>
        <v>31456.786239128312</v>
      </c>
      <c r="O63" s="197">
        <f>O34-O31+O37+O40-O32</f>
        <v>-30012.195358230405</v>
      </c>
      <c r="P63" s="197">
        <f t="shared" ref="P63:CA63" si="55">P34-P31+P37+P40-P32</f>
        <v>-34554.205332773796</v>
      </c>
      <c r="Q63" s="197">
        <f t="shared" si="55"/>
        <v>3082.0307977565017</v>
      </c>
      <c r="R63" s="197">
        <f t="shared" si="55"/>
        <v>-66310.42020123449</v>
      </c>
      <c r="S63" s="197">
        <f t="shared" si="55"/>
        <v>-27000.285236492582</v>
      </c>
      <c r="T63" s="197">
        <f t="shared" si="55"/>
        <v>49733.84535511885</v>
      </c>
      <c r="U63" s="197">
        <f t="shared" si="55"/>
        <v>-56863.603507439773</v>
      </c>
      <c r="V63" s="197">
        <f t="shared" si="55"/>
        <v>-20733.04131120985</v>
      </c>
      <c r="W63" s="197">
        <f t="shared" si="55"/>
        <v>46028.413832328202</v>
      </c>
      <c r="X63" s="197">
        <f t="shared" si="55"/>
        <v>-50373.241458132106</v>
      </c>
      <c r="Y63" s="197">
        <f t="shared" si="55"/>
        <v>-25828.484772890384</v>
      </c>
      <c r="Z63" s="197">
        <f t="shared" si="55"/>
        <v>44339.904714186225</v>
      </c>
      <c r="AA63" s="197">
        <f t="shared" si="55"/>
        <v>-43883.315314129584</v>
      </c>
      <c r="AB63" s="197">
        <f t="shared" si="55"/>
        <v>-44279.286717270887</v>
      </c>
      <c r="AC63" s="197">
        <f t="shared" si="55"/>
        <v>148795.33147088881</v>
      </c>
      <c r="AD63" s="197">
        <f t="shared" si="55"/>
        <v>39371.693251180259</v>
      </c>
      <c r="AE63" s="197">
        <f t="shared" si="55"/>
        <v>-3232.8867592922825</v>
      </c>
      <c r="AF63" s="197">
        <f t="shared" si="55"/>
        <v>9906.2248850558062</v>
      </c>
      <c r="AG63" s="197">
        <f t="shared" si="55"/>
        <v>-3082.2718780346477</v>
      </c>
      <c r="AH63" s="197">
        <f t="shared" si="55"/>
        <v>-3071.1538468149934</v>
      </c>
      <c r="AI63" s="197">
        <f t="shared" si="55"/>
        <v>-3059.9246352831442</v>
      </c>
      <c r="AJ63" s="197">
        <f t="shared" si="55"/>
        <v>-3048.5831316359754</v>
      </c>
      <c r="AK63" s="197">
        <f t="shared" si="55"/>
        <v>-3037.1282129523343</v>
      </c>
      <c r="AL63" s="197">
        <f t="shared" si="55"/>
        <v>-3025.5587450818584</v>
      </c>
      <c r="AM63" s="197">
        <f t="shared" si="55"/>
        <v>-3013.8735825326776</v>
      </c>
      <c r="AN63" s="197">
        <f t="shared" si="55"/>
        <v>-3002.0715683580038</v>
      </c>
      <c r="AO63" s="197">
        <f t="shared" si="55"/>
        <v>-372.05547129158504</v>
      </c>
      <c r="AP63" s="197">
        <f t="shared" si="55"/>
        <v>-2436.5187760045014</v>
      </c>
      <c r="AQ63" s="197">
        <f t="shared" si="55"/>
        <v>-2460.8839637645465</v>
      </c>
      <c r="AR63" s="197">
        <f t="shared" si="55"/>
        <v>-2485.4928034021918</v>
      </c>
      <c r="AS63" s="197">
        <f t="shared" si="55"/>
        <v>-2510.347731436214</v>
      </c>
      <c r="AT63" s="197">
        <f t="shared" si="55"/>
        <v>-2535.4512087505759</v>
      </c>
      <c r="AU63" s="197">
        <f t="shared" si="55"/>
        <v>-2560.8057208380819</v>
      </c>
      <c r="AV63" s="197">
        <f t="shared" si="55"/>
        <v>-2586.4137780464625</v>
      </c>
      <c r="AW63" s="197">
        <f t="shared" si="55"/>
        <v>-2612.2779158269263</v>
      </c>
      <c r="AX63" s="197">
        <f t="shared" si="55"/>
        <v>-2638.4006949851969</v>
      </c>
      <c r="AY63" s="197">
        <f t="shared" si="55"/>
        <v>-2664.7847019350475</v>
      </c>
      <c r="AZ63" s="197">
        <f t="shared" si="55"/>
        <v>-2691.4325489543994</v>
      </c>
      <c r="BA63" s="197">
        <f t="shared" si="55"/>
        <v>-2718.3468744439433</v>
      </c>
      <c r="BB63" s="197">
        <f t="shared" si="55"/>
        <v>-2745.5303431883831</v>
      </c>
      <c r="BC63" s="197">
        <f t="shared" si="55"/>
        <v>-2772.9856466202659</v>
      </c>
      <c r="BD63" s="197">
        <f t="shared" si="55"/>
        <v>-2800.7155030864678</v>
      </c>
      <c r="BE63" s="197">
        <f t="shared" si="55"/>
        <v>-2828.7226581173331</v>
      </c>
      <c r="BF63" s="197">
        <f t="shared" si="55"/>
        <v>-2857.009884698507</v>
      </c>
      <c r="BG63" s="197">
        <f t="shared" si="55"/>
        <v>-2885.5799835454914</v>
      </c>
      <c r="BH63" s="197">
        <f t="shared" si="55"/>
        <v>-2914.4357833809477</v>
      </c>
      <c r="BI63" s="197">
        <f t="shared" si="55"/>
        <v>-2943.5801412147571</v>
      </c>
      <c r="BJ63" s="197">
        <f t="shared" si="55"/>
        <v>-2973.0159426269042</v>
      </c>
      <c r="BK63" s="197">
        <f t="shared" si="55"/>
        <v>-3002.7461020531723</v>
      </c>
      <c r="BL63" s="197">
        <f t="shared" si="55"/>
        <v>-3032.7735630737047</v>
      </c>
      <c r="BM63" s="197">
        <f t="shared" si="55"/>
        <v>-3063.1012987044405</v>
      </c>
      <c r="BN63" s="197">
        <f t="shared" si="55"/>
        <v>-3093.7323116914854</v>
      </c>
      <c r="BO63" s="197">
        <f t="shared" si="55"/>
        <v>-3124.669634808401</v>
      </c>
      <c r="BP63" s="197">
        <f t="shared" si="55"/>
        <v>-3155.9163311564857</v>
      </c>
      <c r="BQ63" s="197">
        <f t="shared" si="55"/>
        <v>-3187.4754944680508</v>
      </c>
      <c r="BR63" s="197">
        <f t="shared" si="55"/>
        <v>-3219.3502494127301</v>
      </c>
      <c r="BS63" s="197">
        <f t="shared" si="55"/>
        <v>-3251.5437519068569</v>
      </c>
      <c r="BT63" s="197">
        <f t="shared" si="55"/>
        <v>-3284.0591894259255</v>
      </c>
      <c r="BU63" s="197">
        <f t="shared" si="55"/>
        <v>-3316.8997813201854</v>
      </c>
      <c r="BV63" s="197">
        <f t="shared" si="55"/>
        <v>-3350.0687791333867</v>
      </c>
      <c r="BW63" s="197">
        <f t="shared" si="55"/>
        <v>-3383.5694669247218</v>
      </c>
      <c r="BX63" s="197">
        <f t="shared" si="55"/>
        <v>-3417.4051615939684</v>
      </c>
      <c r="BY63" s="197">
        <f t="shared" si="55"/>
        <v>-3451.5792132099082</v>
      </c>
      <c r="BZ63" s="197">
        <f t="shared" si="55"/>
        <v>-3486.0950053420074</v>
      </c>
      <c r="CA63" s="197">
        <f t="shared" si="55"/>
        <v>-3520.9559553954277</v>
      </c>
      <c r="CB63" s="197">
        <f t="shared" ref="CB63:ED63" si="56">CB34-CB31+CB37+CB40-CB32</f>
        <v>-3556.1655149493818</v>
      </c>
      <c r="CC63" s="197">
        <f t="shared" si="56"/>
        <v>-3591.7271700988754</v>
      </c>
      <c r="CD63" s="197">
        <f t="shared" si="56"/>
        <v>-3627.6444417998641</v>
      </c>
      <c r="CE63" s="197">
        <f t="shared" si="56"/>
        <v>-3663.9208862178625</v>
      </c>
      <c r="CF63" s="197">
        <f t="shared" si="56"/>
        <v>-3700.5600950800417</v>
      </c>
      <c r="CG63" s="197">
        <f t="shared" si="56"/>
        <v>-3737.565696030842</v>
      </c>
      <c r="CH63" s="197">
        <f t="shared" si="56"/>
        <v>-3774.9413529911503</v>
      </c>
      <c r="CI63" s="197">
        <f t="shared" si="56"/>
        <v>-3812.6907665210615</v>
      </c>
      <c r="CJ63" s="197">
        <f t="shared" si="56"/>
        <v>-3850.8176741862721</v>
      </c>
      <c r="CK63" s="197">
        <f t="shared" si="56"/>
        <v>-3889.325850928135</v>
      </c>
      <c r="CL63" s="197">
        <f t="shared" si="56"/>
        <v>-3928.2191094374161</v>
      </c>
      <c r="CM63" s="197">
        <f t="shared" si="56"/>
        <v>-3967.5013005317905</v>
      </c>
      <c r="CN63" s="197">
        <f t="shared" si="56"/>
        <v>-4007.1763135371089</v>
      </c>
      <c r="CO63" s="197">
        <f t="shared" si="56"/>
        <v>-4047.2480766724798</v>
      </c>
      <c r="CP63" s="197">
        <f t="shared" si="56"/>
        <v>-4087.7205574392046</v>
      </c>
      <c r="CQ63" s="197">
        <f t="shared" si="56"/>
        <v>-4128.5977630135967</v>
      </c>
      <c r="CR63" s="197">
        <f t="shared" si="56"/>
        <v>-4169.8837406437324</v>
      </c>
      <c r="CS63" s="197">
        <f t="shared" si="56"/>
        <v>-4211.5825780501709</v>
      </c>
      <c r="CT63" s="197">
        <f t="shared" si="56"/>
        <v>-4253.6984038306709</v>
      </c>
      <c r="CU63" s="197">
        <f t="shared" si="56"/>
        <v>-4296.2353878689773</v>
      </c>
      <c r="CV63" s="197">
        <f t="shared" si="56"/>
        <v>-4339.1977417476683</v>
      </c>
      <c r="CW63" s="197">
        <f t="shared" si="56"/>
        <v>-4382.5897191651438</v>
      </c>
      <c r="CX63" s="197">
        <f t="shared" si="56"/>
        <v>-4426.415616356795</v>
      </c>
      <c r="CY63" s="197">
        <f t="shared" si="56"/>
        <v>-4470.6797725203633</v>
      </c>
      <c r="CZ63" s="197">
        <f t="shared" si="56"/>
        <v>-4515.3865702455678</v>
      </c>
      <c r="DA63" s="197">
        <f t="shared" si="56"/>
        <v>-4560.5404359480235</v>
      </c>
      <c r="DB63" s="197">
        <f t="shared" si="56"/>
        <v>-4606.145840307503</v>
      </c>
      <c r="DC63" s="197">
        <f t="shared" si="56"/>
        <v>-4652.2072987105785</v>
      </c>
      <c r="DD63" s="197">
        <f t="shared" si="56"/>
        <v>-4698.7293716976837</v>
      </c>
      <c r="DE63" s="197">
        <f t="shared" si="56"/>
        <v>-4745.7166654146622</v>
      </c>
      <c r="DF63" s="197">
        <f t="shared" si="56"/>
        <v>-4793.1738320688073</v>
      </c>
      <c r="DG63" s="197">
        <f t="shared" si="56"/>
        <v>-4841.1055703894945</v>
      </c>
      <c r="DH63" s="197">
        <f t="shared" si="56"/>
        <v>-4889.5166260933893</v>
      </c>
      <c r="DI63" s="197">
        <f t="shared" si="56"/>
        <v>-4938.4117923543254</v>
      </c>
      <c r="DJ63" s="197">
        <f t="shared" si="56"/>
        <v>-4987.7959102778677</v>
      </c>
      <c r="DK63" s="197">
        <f t="shared" si="56"/>
        <v>-5037.6738693806456</v>
      </c>
      <c r="DL63" s="197">
        <f t="shared" si="56"/>
        <v>-5088.0506080744526</v>
      </c>
      <c r="DM63" s="197">
        <f t="shared" si="56"/>
        <v>-5138.9311141551971</v>
      </c>
      <c r="DN63" s="197">
        <f t="shared" si="56"/>
        <v>-5190.3204252967498</v>
      </c>
      <c r="DO63" s="197">
        <f t="shared" si="56"/>
        <v>-5242.2236295497187</v>
      </c>
      <c r="DP63" s="197">
        <f t="shared" si="56"/>
        <v>-5294.6458658452157</v>
      </c>
      <c r="DQ63" s="197">
        <f t="shared" si="56"/>
        <v>-5347.5923245036665</v>
      </c>
      <c r="DR63" s="197">
        <f t="shared" si="56"/>
        <v>-5401.0682477487044</v>
      </c>
      <c r="DS63" s="197">
        <f t="shared" si="56"/>
        <v>-5455.0789302261892</v>
      </c>
      <c r="DT63" s="197">
        <f t="shared" si="56"/>
        <v>-5509.6297195284515</v>
      </c>
      <c r="DU63" s="197">
        <f t="shared" si="56"/>
        <v>-224521.83555688764</v>
      </c>
      <c r="DV63" s="197">
        <f t="shared" si="56"/>
        <v>-192087.48381940994</v>
      </c>
      <c r="DW63" s="197">
        <f t="shared" si="56"/>
        <v>170499.79724713892</v>
      </c>
      <c r="DX63" s="197">
        <f t="shared" si="56"/>
        <v>-28554.865315235733</v>
      </c>
      <c r="DY63" s="197">
        <f t="shared" si="56"/>
        <v>-34475.442426049871</v>
      </c>
      <c r="DZ63" s="197">
        <f t="shared" si="56"/>
        <v>-38847.791450546632</v>
      </c>
      <c r="EA63" s="197">
        <f t="shared" si="56"/>
        <v>-43774.663771822692</v>
      </c>
      <c r="EB63" s="197">
        <f t="shared" si="56"/>
        <v>-49326.386823700952</v>
      </c>
      <c r="EC63" s="197">
        <f t="shared" si="56"/>
        <v>-55582.207318918023</v>
      </c>
      <c r="ED63" s="197">
        <f t="shared" si="56"/>
        <v>-62631.422436941175</v>
      </c>
    </row>
    <row r="64" spans="2:134" hidden="1" outlineLevel="1">
      <c r="B64" t="s">
        <v>236</v>
      </c>
      <c r="E64" s="197">
        <f>E58-E63</f>
        <v>0</v>
      </c>
      <c r="F64" s="197">
        <f t="shared" ref="F64:BQ64" si="57">F58-F63</f>
        <v>0</v>
      </c>
      <c r="G64" s="197">
        <f t="shared" si="57"/>
        <v>0</v>
      </c>
      <c r="H64" s="197">
        <f t="shared" si="57"/>
        <v>0</v>
      </c>
      <c r="I64" s="197">
        <f t="shared" si="57"/>
        <v>0</v>
      </c>
      <c r="J64" s="197">
        <f t="shared" si="57"/>
        <v>0</v>
      </c>
      <c r="K64" s="197">
        <f t="shared" si="57"/>
        <v>0</v>
      </c>
      <c r="L64" s="197">
        <f t="shared" si="57"/>
        <v>0</v>
      </c>
      <c r="M64" s="197">
        <f t="shared" si="57"/>
        <v>0</v>
      </c>
      <c r="N64" s="197">
        <f t="shared" si="57"/>
        <v>0</v>
      </c>
      <c r="O64" s="197">
        <f t="shared" si="57"/>
        <v>0</v>
      </c>
      <c r="P64" s="197">
        <f t="shared" si="57"/>
        <v>0</v>
      </c>
      <c r="Q64" s="197">
        <f t="shared" si="57"/>
        <v>-4.2746250983327627E-11</v>
      </c>
      <c r="R64" s="197">
        <f t="shared" si="57"/>
        <v>0</v>
      </c>
      <c r="S64" s="197">
        <f t="shared" si="57"/>
        <v>0</v>
      </c>
      <c r="T64" s="197">
        <f t="shared" si="57"/>
        <v>8.0035533756017685E-11</v>
      </c>
      <c r="U64" s="197">
        <f t="shared" si="57"/>
        <v>0</v>
      </c>
      <c r="V64" s="197">
        <f t="shared" si="57"/>
        <v>-3.2741809263825417E-11</v>
      </c>
      <c r="W64" s="197">
        <f t="shared" si="57"/>
        <v>6.5483618527650833E-11</v>
      </c>
      <c r="X64" s="197">
        <f t="shared" si="57"/>
        <v>-5.8207660913467407E-11</v>
      </c>
      <c r="Y64" s="197">
        <f t="shared" si="57"/>
        <v>0</v>
      </c>
      <c r="Z64" s="197">
        <f t="shared" si="57"/>
        <v>1.3096723705530167E-10</v>
      </c>
      <c r="AA64" s="197">
        <f t="shared" si="57"/>
        <v>0</v>
      </c>
      <c r="AB64" s="197">
        <f t="shared" si="57"/>
        <v>-1.0913936421275139E-10</v>
      </c>
      <c r="AC64" s="197">
        <f t="shared" si="57"/>
        <v>0</v>
      </c>
      <c r="AD64" s="197">
        <f t="shared" si="57"/>
        <v>0</v>
      </c>
      <c r="AE64" s="197">
        <f t="shared" si="57"/>
        <v>1.546140993013978E-11</v>
      </c>
      <c r="AF64" s="197">
        <f t="shared" si="57"/>
        <v>1.4551915228366852E-11</v>
      </c>
      <c r="AG64" s="197">
        <f t="shared" si="57"/>
        <v>1.4097167877480388E-11</v>
      </c>
      <c r="AH64" s="197">
        <f t="shared" si="57"/>
        <v>1.5006662579253316E-11</v>
      </c>
      <c r="AI64" s="197">
        <f t="shared" si="57"/>
        <v>1.546140993013978E-11</v>
      </c>
      <c r="AJ64" s="197">
        <f t="shared" si="57"/>
        <v>-1.0095391189679503E-10</v>
      </c>
      <c r="AK64" s="197">
        <f t="shared" si="57"/>
        <v>1.4551915228366852E-11</v>
      </c>
      <c r="AL64" s="197">
        <f t="shared" si="57"/>
        <v>1.4551915228366852E-11</v>
      </c>
      <c r="AM64" s="197">
        <f t="shared" si="57"/>
        <v>1.4551915228366852E-11</v>
      </c>
      <c r="AN64" s="197">
        <f t="shared" si="57"/>
        <v>1.4551915228366852E-11</v>
      </c>
      <c r="AO64" s="197">
        <f t="shared" si="57"/>
        <v>4.5474735088646412E-13</v>
      </c>
      <c r="AP64" s="197">
        <f t="shared" si="57"/>
        <v>0</v>
      </c>
      <c r="AQ64" s="197">
        <f t="shared" si="57"/>
        <v>0</v>
      </c>
      <c r="AR64" s="197">
        <f t="shared" si="57"/>
        <v>0</v>
      </c>
      <c r="AS64" s="197">
        <f t="shared" si="57"/>
        <v>0</v>
      </c>
      <c r="AT64" s="197">
        <f t="shared" si="57"/>
        <v>0</v>
      </c>
      <c r="AU64" s="197">
        <f t="shared" si="57"/>
        <v>0</v>
      </c>
      <c r="AV64" s="197">
        <f t="shared" si="57"/>
        <v>0</v>
      </c>
      <c r="AW64" s="197">
        <f t="shared" si="57"/>
        <v>0</v>
      </c>
      <c r="AX64" s="197">
        <f t="shared" si="57"/>
        <v>0</v>
      </c>
      <c r="AY64" s="197">
        <f t="shared" si="57"/>
        <v>0</v>
      </c>
      <c r="AZ64" s="197">
        <f t="shared" si="57"/>
        <v>0</v>
      </c>
      <c r="BA64" s="197">
        <f t="shared" si="57"/>
        <v>0</v>
      </c>
      <c r="BB64" s="197">
        <f t="shared" si="57"/>
        <v>0</v>
      </c>
      <c r="BC64" s="197">
        <f t="shared" si="57"/>
        <v>0</v>
      </c>
      <c r="BD64" s="197">
        <f t="shared" si="57"/>
        <v>0</v>
      </c>
      <c r="BE64" s="197">
        <f t="shared" si="57"/>
        <v>0</v>
      </c>
      <c r="BF64" s="197">
        <f t="shared" si="57"/>
        <v>0</v>
      </c>
      <c r="BG64" s="197">
        <f t="shared" si="57"/>
        <v>0</v>
      </c>
      <c r="BH64" s="197">
        <f t="shared" si="57"/>
        <v>0</v>
      </c>
      <c r="BI64" s="197">
        <f t="shared" si="57"/>
        <v>0</v>
      </c>
      <c r="BJ64" s="197">
        <f t="shared" si="57"/>
        <v>0</v>
      </c>
      <c r="BK64" s="197">
        <f t="shared" si="57"/>
        <v>0</v>
      </c>
      <c r="BL64" s="197">
        <f t="shared" si="57"/>
        <v>0</v>
      </c>
      <c r="BM64" s="197">
        <f t="shared" si="57"/>
        <v>0</v>
      </c>
      <c r="BN64" s="197">
        <f t="shared" si="57"/>
        <v>0</v>
      </c>
      <c r="BO64" s="197">
        <f t="shared" si="57"/>
        <v>0</v>
      </c>
      <c r="BP64" s="197">
        <f t="shared" si="57"/>
        <v>0</v>
      </c>
      <c r="BQ64" s="197">
        <f t="shared" si="57"/>
        <v>0</v>
      </c>
      <c r="BR64" s="197">
        <f t="shared" ref="BR64:EC64" si="58">BR58-BR63</f>
        <v>0</v>
      </c>
      <c r="BS64" s="197">
        <f t="shared" si="58"/>
        <v>0</v>
      </c>
      <c r="BT64" s="197">
        <f t="shared" si="58"/>
        <v>0</v>
      </c>
      <c r="BU64" s="197">
        <f t="shared" si="58"/>
        <v>0</v>
      </c>
      <c r="BV64" s="197">
        <f t="shared" si="58"/>
        <v>0</v>
      </c>
      <c r="BW64" s="197">
        <f t="shared" si="58"/>
        <v>0</v>
      </c>
      <c r="BX64" s="197">
        <f t="shared" si="58"/>
        <v>0</v>
      </c>
      <c r="BY64" s="197">
        <f t="shared" si="58"/>
        <v>0</v>
      </c>
      <c r="BZ64" s="197">
        <f t="shared" si="58"/>
        <v>0</v>
      </c>
      <c r="CA64" s="197">
        <f t="shared" si="58"/>
        <v>0</v>
      </c>
      <c r="CB64" s="197">
        <f t="shared" si="58"/>
        <v>0</v>
      </c>
      <c r="CC64" s="197">
        <f t="shared" si="58"/>
        <v>0</v>
      </c>
      <c r="CD64" s="197">
        <f t="shared" si="58"/>
        <v>0</v>
      </c>
      <c r="CE64" s="197">
        <f t="shared" si="58"/>
        <v>0</v>
      </c>
      <c r="CF64" s="197">
        <f t="shared" si="58"/>
        <v>0</v>
      </c>
      <c r="CG64" s="197">
        <f t="shared" si="58"/>
        <v>0</v>
      </c>
      <c r="CH64" s="197">
        <f t="shared" si="58"/>
        <v>0</v>
      </c>
      <c r="CI64" s="197">
        <f t="shared" si="58"/>
        <v>0</v>
      </c>
      <c r="CJ64" s="197">
        <f t="shared" si="58"/>
        <v>0</v>
      </c>
      <c r="CK64" s="197">
        <f t="shared" si="58"/>
        <v>0</v>
      </c>
      <c r="CL64" s="197">
        <f t="shared" si="58"/>
        <v>0</v>
      </c>
      <c r="CM64" s="197">
        <f t="shared" si="58"/>
        <v>0</v>
      </c>
      <c r="CN64" s="197">
        <f t="shared" si="58"/>
        <v>0</v>
      </c>
      <c r="CO64" s="197">
        <f t="shared" si="58"/>
        <v>0</v>
      </c>
      <c r="CP64" s="197">
        <f t="shared" si="58"/>
        <v>0</v>
      </c>
      <c r="CQ64" s="197">
        <f t="shared" si="58"/>
        <v>0</v>
      </c>
      <c r="CR64" s="197">
        <f t="shared" si="58"/>
        <v>0</v>
      </c>
      <c r="CS64" s="197">
        <f t="shared" si="58"/>
        <v>0</v>
      </c>
      <c r="CT64" s="197">
        <f t="shared" si="58"/>
        <v>0</v>
      </c>
      <c r="CU64" s="197">
        <f t="shared" si="58"/>
        <v>0</v>
      </c>
      <c r="CV64" s="197">
        <f t="shared" si="58"/>
        <v>0</v>
      </c>
      <c r="CW64" s="197">
        <f t="shared" si="58"/>
        <v>0</v>
      </c>
      <c r="CX64" s="197">
        <f t="shared" si="58"/>
        <v>0</v>
      </c>
      <c r="CY64" s="197">
        <f t="shared" si="58"/>
        <v>0</v>
      </c>
      <c r="CZ64" s="197">
        <f t="shared" si="58"/>
        <v>0</v>
      </c>
      <c r="DA64" s="197">
        <f t="shared" si="58"/>
        <v>0</v>
      </c>
      <c r="DB64" s="197">
        <f t="shared" si="58"/>
        <v>0</v>
      </c>
      <c r="DC64" s="197">
        <f t="shared" si="58"/>
        <v>0</v>
      </c>
      <c r="DD64" s="197">
        <f t="shared" si="58"/>
        <v>0</v>
      </c>
      <c r="DE64" s="197">
        <f t="shared" si="58"/>
        <v>0</v>
      </c>
      <c r="DF64" s="197">
        <f t="shared" si="58"/>
        <v>0</v>
      </c>
      <c r="DG64" s="197">
        <f t="shared" si="58"/>
        <v>0</v>
      </c>
      <c r="DH64" s="197">
        <f t="shared" si="58"/>
        <v>0</v>
      </c>
      <c r="DI64" s="197">
        <f t="shared" si="58"/>
        <v>0</v>
      </c>
      <c r="DJ64" s="197">
        <f t="shared" si="58"/>
        <v>0</v>
      </c>
      <c r="DK64" s="197">
        <f t="shared" si="58"/>
        <v>0</v>
      </c>
      <c r="DL64" s="197">
        <f t="shared" si="58"/>
        <v>0</v>
      </c>
      <c r="DM64" s="197">
        <f t="shared" si="58"/>
        <v>0</v>
      </c>
      <c r="DN64" s="197">
        <f t="shared" si="58"/>
        <v>0</v>
      </c>
      <c r="DO64" s="197">
        <f t="shared" si="58"/>
        <v>0</v>
      </c>
      <c r="DP64" s="197">
        <f t="shared" si="58"/>
        <v>0</v>
      </c>
      <c r="DQ64" s="197">
        <f t="shared" si="58"/>
        <v>0</v>
      </c>
      <c r="DR64" s="197">
        <f t="shared" si="58"/>
        <v>0</v>
      </c>
      <c r="DS64" s="197">
        <f t="shared" si="58"/>
        <v>0</v>
      </c>
      <c r="DT64" s="197">
        <f t="shared" si="58"/>
        <v>0</v>
      </c>
      <c r="DU64" s="197">
        <f t="shared" si="58"/>
        <v>0</v>
      </c>
      <c r="DV64" s="197">
        <f t="shared" si="58"/>
        <v>0</v>
      </c>
      <c r="DW64" s="197">
        <f t="shared" si="58"/>
        <v>0</v>
      </c>
      <c r="DX64" s="197">
        <f t="shared" si="58"/>
        <v>0</v>
      </c>
      <c r="DY64" s="197">
        <f t="shared" si="58"/>
        <v>0</v>
      </c>
      <c r="DZ64" s="197">
        <f t="shared" si="58"/>
        <v>0</v>
      </c>
      <c r="EA64" s="197">
        <f t="shared" si="58"/>
        <v>0</v>
      </c>
      <c r="EB64" s="197">
        <f t="shared" si="58"/>
        <v>0</v>
      </c>
      <c r="EC64" s="197">
        <f t="shared" si="58"/>
        <v>0</v>
      </c>
      <c r="ED64" s="197">
        <f t="shared" ref="ED64" si="59">ED58-ED63</f>
        <v>0</v>
      </c>
    </row>
    <row r="65" spans="2:134" hidden="1" outlineLevel="1">
      <c r="B65" t="s">
        <v>237</v>
      </c>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7"/>
      <c r="BR65" s="197"/>
      <c r="BS65" s="197"/>
      <c r="BT65" s="197"/>
      <c r="BU65" s="197"/>
      <c r="BV65" s="197"/>
      <c r="BW65" s="197"/>
      <c r="BX65" s="197"/>
      <c r="BY65" s="197"/>
      <c r="BZ65" s="197"/>
      <c r="CA65" s="197"/>
      <c r="CB65" s="197"/>
      <c r="CC65" s="197"/>
      <c r="CD65" s="197"/>
      <c r="CE65" s="197"/>
      <c r="CF65" s="197"/>
      <c r="CG65" s="197"/>
      <c r="CH65" s="197"/>
      <c r="CI65" s="197"/>
      <c r="CJ65" s="197"/>
      <c r="CK65" s="197"/>
      <c r="CL65" s="197"/>
      <c r="CM65" s="197"/>
      <c r="CN65" s="197"/>
      <c r="CO65" s="197"/>
      <c r="CP65" s="197"/>
      <c r="CQ65" s="197"/>
      <c r="CR65" s="197"/>
      <c r="CS65" s="197"/>
      <c r="CT65" s="197"/>
      <c r="CU65" s="197"/>
      <c r="CV65" s="197"/>
      <c r="CW65" s="197"/>
      <c r="CX65" s="197"/>
      <c r="CY65" s="197"/>
      <c r="CZ65" s="197"/>
      <c r="DA65" s="197"/>
      <c r="DB65" s="197"/>
      <c r="DC65" s="197"/>
      <c r="DD65" s="197"/>
      <c r="DE65" s="197"/>
      <c r="DF65" s="197"/>
      <c r="DG65" s="197"/>
      <c r="DH65" s="197"/>
      <c r="DI65" s="197"/>
      <c r="DJ65" s="197"/>
      <c r="DK65" s="197"/>
      <c r="DL65" s="197"/>
      <c r="DM65" s="197"/>
      <c r="DN65" s="197"/>
      <c r="DO65" s="197"/>
      <c r="DP65" s="197"/>
      <c r="DQ65" s="197"/>
      <c r="DR65" s="197"/>
      <c r="DS65" s="197"/>
      <c r="DT65" s="197"/>
      <c r="DU65" s="197"/>
      <c r="DV65" s="197"/>
      <c r="DW65" s="197"/>
      <c r="DX65" s="197"/>
      <c r="DY65" s="197"/>
      <c r="DZ65" s="197"/>
      <c r="EA65" s="197"/>
      <c r="EB65" s="197"/>
      <c r="EC65" s="197"/>
      <c r="ED65" s="197"/>
    </row>
    <row r="66" spans="2:134" collapsed="1"/>
  </sheetData>
  <pageMargins left="0.7" right="0.7" top="0.75" bottom="0.75" header="0.3" footer="0.3"/>
  <pageSetup scale="37"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1941416109A343A8B944C31AC0CE2B" ma:contentTypeVersion="17" ma:contentTypeDescription="Create a new document." ma:contentTypeScope="" ma:versionID="729e7ac7d2da1064828acaa6b5b20d82">
  <xsd:schema xmlns:xsd="http://www.w3.org/2001/XMLSchema" xmlns:xs="http://www.w3.org/2001/XMLSchema" xmlns:p="http://schemas.microsoft.com/office/2006/metadata/properties" xmlns:ns2="e368c3ce-e815-466d-8b20-e8fe13913104" xmlns:ns3="9f58953a-5ac2-4d4b-811f-c4e2542b455d" targetNamespace="http://schemas.microsoft.com/office/2006/metadata/properties" ma:root="true" ma:fieldsID="524c0350f9f506fe44396ea84843998f" ns2:_="" ns3:_="">
    <xsd:import namespace="e368c3ce-e815-466d-8b20-e8fe13913104"/>
    <xsd:import namespace="9f58953a-5ac2-4d4b-811f-c4e2542b45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8c3ce-e815-466d-8b20-e8fe139131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f7ee94d-42a4-434c-b57d-2307821e60d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58953a-5ac2-4d4b-811f-c4e2542b45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115697b-ca46-4d49-8745-421303db63c9}" ma:internalName="TaxCatchAll" ma:showField="CatchAllData" ma:web="9f58953a-5ac2-4d4b-811f-c4e2542b45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68c3ce-e815-466d-8b20-e8fe13913104">
      <Terms xmlns="http://schemas.microsoft.com/office/infopath/2007/PartnerControls"/>
    </lcf76f155ced4ddcb4097134ff3c332f>
    <TaxCatchAll xmlns="9f58953a-5ac2-4d4b-811f-c4e2542b45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9AD1A1-7B99-43C8-A42D-C288E8DBD467}"/>
</file>

<file path=customXml/itemProps2.xml><?xml version="1.0" encoding="utf-8"?>
<ds:datastoreItem xmlns:ds="http://schemas.openxmlformats.org/officeDocument/2006/customXml" ds:itemID="{8138777F-2E8E-4285-9F66-5A286040C08D}"/>
</file>

<file path=customXml/itemProps3.xml><?xml version="1.0" encoding="utf-8"?>
<ds:datastoreItem xmlns:ds="http://schemas.openxmlformats.org/officeDocument/2006/customXml" ds:itemID="{69615876-220F-490A-886E-64E5E17CCED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Kappell</dc:creator>
  <cp:keywords/>
  <dc:description/>
  <cp:lastModifiedBy>Katie Akins</cp:lastModifiedBy>
  <cp:revision/>
  <dcterms:created xsi:type="dcterms:W3CDTF">2024-01-16T16:18:14Z</dcterms:created>
  <dcterms:modified xsi:type="dcterms:W3CDTF">2024-01-18T21:45:42Z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0x010100201941416109A343A8B944C31AC0CE2B</vt:lpwstr>
  </property>
  <property fmtid="{D5CDD505-2E9C-101B-9397-08002B2CF9AE}" pid="3" name="MediaServiceImageTags">
    <vt:lpwstr/>
  </property>
</Properties>
</file>