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xlink.sharepoint.com/sites/strategy/Shared Documents/Grant Applications/NEBRASKA/NE CPF-2 2024 due 01.19.2024/2 Budgets/"/>
    </mc:Choice>
  </mc:AlternateContent>
  <xr:revisionPtr revIDLastSave="2" documentId="13_ncr:1_{D0A09583-418B-46C6-8201-5B95867F7E86}" xr6:coauthVersionLast="47" xr6:coauthVersionMax="47" xr10:uidLastSave="{3F01A490-C322-4231-9153-9DABD013EB6A}"/>
  <bookViews>
    <workbookView xWindow="-120" yWindow="-120" windowWidth="29040" windowHeight="15840" xr2:uid="{0734BE05-7214-4B08-8CF8-04D9321DEBA5}"/>
  </bookViews>
  <sheets>
    <sheet name="Budget Summary" sheetId="1" r:id="rId1"/>
  </sheets>
  <definedNames>
    <definedName name="_xlnm.Print_Area" localSheetId="0">'Budget Summary'!$A$1:$I$33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 l="1"/>
  <c r="F32" i="1"/>
  <c r="F31" i="1"/>
  <c r="F30" i="1"/>
  <c r="F29" i="1"/>
  <c r="F28" i="1"/>
  <c r="F27" i="1"/>
  <c r="F26" i="1"/>
  <c r="F25" i="1"/>
  <c r="F24" i="1"/>
  <c r="F23" i="1"/>
  <c r="F22" i="1"/>
  <c r="F21" i="1"/>
  <c r="F20" i="1"/>
  <c r="F19" i="1"/>
  <c r="F18" i="1"/>
  <c r="F17" i="1"/>
  <c r="F16" i="1"/>
  <c r="F15" i="1"/>
  <c r="F14" i="1"/>
  <c r="F13" i="1"/>
  <c r="F12" i="1"/>
  <c r="F11" i="1"/>
  <c r="G33" i="1" l="1"/>
  <c r="H33" i="1" s="1"/>
  <c r="G32" i="1"/>
  <c r="H32" i="1" s="1"/>
  <c r="H7" i="1"/>
  <c r="E7" i="1"/>
  <c r="G24" i="1" l="1"/>
  <c r="H24" i="1" s="1"/>
  <c r="G22" i="1"/>
  <c r="H22" i="1" s="1"/>
  <c r="G12" i="1"/>
  <c r="H12" i="1"/>
  <c r="G13" i="1"/>
  <c r="H13" i="1" s="1"/>
  <c r="G25" i="1"/>
  <c r="H25" i="1" s="1"/>
  <c r="G23" i="1"/>
  <c r="H23" i="1" s="1"/>
  <c r="G14" i="1"/>
  <c r="H14" i="1" s="1"/>
  <c r="G26" i="1"/>
  <c r="H26" i="1" s="1"/>
  <c r="G15" i="1"/>
  <c r="H15" i="1" s="1"/>
  <c r="G27" i="1"/>
  <c r="H27" i="1" s="1"/>
  <c r="G16" i="1"/>
  <c r="H16" i="1" s="1"/>
  <c r="G28" i="1"/>
  <c r="H28" i="1" s="1"/>
  <c r="G17" i="1"/>
  <c r="H17" i="1" s="1"/>
  <c r="G29" i="1"/>
  <c r="H29" i="1" s="1"/>
  <c r="G30" i="1"/>
  <c r="H30" i="1" s="1"/>
  <c r="G18" i="1"/>
  <c r="H18" i="1" s="1"/>
  <c r="G19" i="1"/>
  <c r="H19" i="1" s="1"/>
  <c r="G31" i="1"/>
  <c r="H31" i="1"/>
  <c r="G20" i="1"/>
  <c r="H20" i="1"/>
  <c r="G11" i="1"/>
  <c r="H11" i="1" s="1"/>
  <c r="G21" i="1"/>
  <c r="H21" i="1" s="1"/>
  <c r="H8" i="1" l="1"/>
</calcChain>
</file>

<file path=xl/sharedStrings.xml><?xml version="1.0" encoding="utf-8"?>
<sst xmlns="http://schemas.openxmlformats.org/spreadsheetml/2006/main" count="88" uniqueCount="74">
  <si>
    <t>Nebraska Capital Projects Fund</t>
  </si>
  <si>
    <t>Budget Template</t>
  </si>
  <si>
    <t>Applicant Name:</t>
  </si>
  <si>
    <t>Project Name:</t>
  </si>
  <si>
    <t>Match Contribution %</t>
  </si>
  <si>
    <t>Total Costs</t>
  </si>
  <si>
    <t>Total Allowable Costs</t>
  </si>
  <si>
    <t>Budget Summary</t>
  </si>
  <si>
    <t>Category of Expense</t>
  </si>
  <si>
    <t>Expense Type</t>
  </si>
  <si>
    <t>Quantity</t>
  </si>
  <si>
    <t>Cost Per Item</t>
  </si>
  <si>
    <t>Total Expense</t>
  </si>
  <si>
    <t>Match Contribution</t>
  </si>
  <si>
    <t>Grant Request</t>
  </si>
  <si>
    <t>Brief Explanation</t>
  </si>
  <si>
    <t>Design and Engineering</t>
  </si>
  <si>
    <t>Design of Network</t>
  </si>
  <si>
    <t>per hour/fixed</t>
  </si>
  <si>
    <t>Engineering of Network</t>
  </si>
  <si>
    <t>Permitting Approval</t>
  </si>
  <si>
    <t>Obtain Easements</t>
  </si>
  <si>
    <t>Per easement</t>
  </si>
  <si>
    <t>Obtain Right of Way</t>
  </si>
  <si>
    <t>Per ROW</t>
  </si>
  <si>
    <t>Obtain Permit</t>
  </si>
  <si>
    <t>Per Permit</t>
  </si>
  <si>
    <t>Construction Materials</t>
  </si>
  <si>
    <t>Fiber</t>
  </si>
  <si>
    <t>Per foot</t>
  </si>
  <si>
    <t>Conduit</t>
  </si>
  <si>
    <t>Tower</t>
  </si>
  <si>
    <t>Per tower</t>
  </si>
  <si>
    <t>Antenna</t>
  </si>
  <si>
    <t>Per antenna</t>
  </si>
  <si>
    <t>Per unit</t>
  </si>
  <si>
    <t>Make Ready Materials</t>
  </si>
  <si>
    <t>Network Equipment</t>
  </si>
  <si>
    <t>Switching Equipment</t>
  </si>
  <si>
    <t>Routing Equipment</t>
  </si>
  <si>
    <t>Optical Equipment</t>
  </si>
  <si>
    <t>Customer Premise Equipment</t>
  </si>
  <si>
    <t>Construction of Network</t>
  </si>
  <si>
    <t>Directional Drilling / Borinig</t>
  </si>
  <si>
    <t>Trenching</t>
  </si>
  <si>
    <t>Ariel Deployment</t>
  </si>
  <si>
    <t>Deploy Electronics</t>
  </si>
  <si>
    <t>Customer Drops</t>
  </si>
  <si>
    <t>Disallowed Expenses</t>
  </si>
  <si>
    <t>Real Estate Purchase</t>
  </si>
  <si>
    <t>General and administrative</t>
  </si>
  <si>
    <t>Other (explain)</t>
  </si>
  <si>
    <t>Contractor or internal labor network design costs at a rate per tower.</t>
  </si>
  <si>
    <t>Cost of researching and obtaining easements for construction tower placement sites with local individuals, companies, municipalities, county, etc., as needed, per tower.  Lease partner sites do not require these costs.</t>
  </si>
  <si>
    <t>FCC and tower permits</t>
  </si>
  <si>
    <t>Cost for fiber cable from one tower to a middle mile network splice connection.  One tower will have a middle mile fiber network connection which the other towers will have backhaul connection to.  Cost is estimated for a half mile of fiber cable and conduit needed to connect to middle mile network.</t>
  </si>
  <si>
    <t>Cost for conduit from one tower to a middle mile network splice connection.  One tower will have a middle mile fiber network connection which the other towers will have backhaul connection to.  Cost is estimated for a half mile of fiber cable and conduit needed to connect to middle mile network.</t>
  </si>
  <si>
    <t>Vault / Flowerpots / Tower APs, etc.</t>
  </si>
  <si>
    <t>Each tower will have 4 sectors of APs.  This line is for APs only.  Cost is per AP unit.</t>
  </si>
  <si>
    <t>Cabinet cost per tower plus additional material per tower, such as Lithium Batteries for power interruption, power cables, jumper cables, power distribution panels, electrical wire, breaker panels, pipes, clamps, mounting equipment, etc.</t>
  </si>
  <si>
    <t>1 DC power ethernet PoE switch per cabinet per tower.</t>
  </si>
  <si>
    <t>1 Cloud Core Router per cabinet per tower.</t>
  </si>
  <si>
    <t xml:space="preserve">Includes per household install: Household receiving dish and node, mounting kit, pole, tripod, one time license for node, surge box, and consumables such as Cat5e cable, grounding rod, wall plate, patch cables, etc..  Router and Mesh units are rented by customer and are excluded from costs.  </t>
  </si>
  <si>
    <t>Labor cost or contractor cost for construction of fiber connection from one tower to a middle mile network splice connection.  One tower will have a middle mile fiber network connection which the other towers will have backhaul connection to.  Cost is estimated for a half mile of fiber cable and conduit needed to connect to middle mile network.</t>
  </si>
  <si>
    <t>Labor cost per install, at $25.00 per hour for 4 hour average per install for one employee.  Customer is provided no charge install if allowable cost.</t>
  </si>
  <si>
    <t>Per project build</t>
  </si>
  <si>
    <t>Total Grant Request</t>
  </si>
  <si>
    <t>AMG Technology Investment Group, LLC</t>
  </si>
  <si>
    <t xml:space="preserve">Monopole tower construction via contractor, with cabinet support and precast base; local power company site electrical connection to local power. 3  tower(s) are constructed new tower(s), 1 tower(s) are leased partner tower(s).  </t>
  </si>
  <si>
    <t xml:space="preserve">Two 11Ghz OMT backhauls and two 2ft antennas per tower. 3  tower(s) are constructed new tower(s), 1 tower(s) are leased partner tower(s).  </t>
  </si>
  <si>
    <t>Direct internal labor team costs for deployment of tower equipment, including cabinet build, cabinet placement, cabinet and tower power connection, hanging of APs, Backhauls, antennas, and related cables and equipment, and supervision for safety and compliance.  Includes travel time, overtime, and regular time, no benefits, directly related to multiple visits by multiple specialized teams for each respective component of deployment.  480 hours for 6 people in multiple teams, or 80 hours per person per tower.  Also includes direct Project Manager costs of $6,565 and Construction Foreman costs of  $10,920. Project Manager is 5% of hours over course of project at $50.00 per hour incl. no benefits and Supervisor time is 10% of hours over course of project at $40.00 per hour incl. no benefits.</t>
  </si>
  <si>
    <t>Represents the operating expenses associated with this project over the build of 19 months as can be seen on the income statement forecast.  This includes sales and marketing activities to be directed at the household passings, technical operations expense which is network maintenance and monitoring services by our inhouse NOC, customer support expense for customer billing and technical issues staffing, and G&amp;A expense representing Management and other activities to support the previously mentioned services such as HR, payroll, accounting, etc.</t>
  </si>
  <si>
    <t>Represents the direct operating and recurring expenses associated with the project over the build of 19 months as can be seen on the income statement forecast. This includes fiber middle mile (bandwidth) costs, tower rent and utilities for partner towers and electrical services on constructed towers, data center costs, customer CPE monthly license fees, and fuel costs for installation, servicing, and maintenance in the project area.</t>
  </si>
  <si>
    <t>Barneston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</si>
</sst>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
  </numFmts>
  <fonts count="7"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9">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4" fillId="0" borderId="0" xfId="0" applyFont="1"/>
    <xf numFmtId="8" fontId="0" fillId="4" borderId="0" xfId="1" applyNumberFormat="1" applyFont="1" applyFill="1"/>
    <xf numFmtId="8" fontId="0" fillId="4" borderId="0" xfId="0" applyNumberFormat="1" applyFill="1"/>
    <xf numFmtId="0" fontId="0" fillId="0" borderId="1" xfId="0" applyBorder="1" applyAlignment="1">
      <alignment vertical="top"/>
    </xf>
    <xf numFmtId="43" fontId="0" fillId="0" borderId="1" xfId="0" applyNumberFormat="1" applyBorder="1" applyAlignment="1">
      <alignment vertical="top"/>
    </xf>
    <xf numFmtId="44" fontId="0" fillId="0" borderId="1" xfId="0" applyNumberFormat="1" applyBorder="1" applyAlignment="1">
      <alignment vertical="top"/>
    </xf>
    <xf numFmtId="8" fontId="5" fillId="0" borderId="1" xfId="0" applyNumberFormat="1" applyFont="1" applyBorder="1" applyAlignment="1">
      <alignment vertical="top"/>
    </xf>
    <xf numFmtId="8" fontId="0" fillId="0" borderId="1" xfId="0" applyNumberFormat="1" applyBorder="1" applyAlignment="1">
      <alignment vertical="top"/>
    </xf>
    <xf numFmtId="0" fontId="0" fillId="0" borderId="1" xfId="0" applyBorder="1" applyAlignment="1">
      <alignment vertical="top" wrapText="1"/>
    </xf>
    <xf numFmtId="164" fontId="0" fillId="0" borderId="1" xfId="2" applyNumberFormat="1" applyFont="1" applyBorder="1" applyAlignment="1">
      <alignment vertical="top"/>
    </xf>
    <xf numFmtId="44" fontId="0" fillId="0" borderId="1" xfId="1" applyFont="1" applyBorder="1" applyAlignment="1">
      <alignment vertical="top"/>
    </xf>
    <xf numFmtId="0" fontId="5" fillId="0" borderId="1" xfId="0" applyFont="1" applyBorder="1" applyAlignment="1">
      <alignment vertical="top"/>
    </xf>
    <xf numFmtId="165" fontId="0" fillId="0" borderId="0" xfId="3" applyNumberFormat="1" applyFont="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0" fillId="0" borderId="0" xfId="0" applyAlignment="1">
      <alignment horizontal="left"/>
    </xf>
    <xf numFmtId="0" fontId="1" fillId="2" borderId="0" xfId="0" applyFont="1" applyFill="1" applyAlignment="1">
      <alignment horizontal="center"/>
    </xf>
    <xf numFmtId="0" fontId="2" fillId="3" borderId="0" xfId="0" applyFont="1" applyFill="1" applyAlignment="1">
      <alignment horizontal="center"/>
    </xf>
    <xf numFmtId="0" fontId="4" fillId="0" borderId="0" xfId="0" applyFont="1" applyAlignment="1">
      <alignment horizontal="left"/>
    </xf>
    <xf numFmtId="8" fontId="0" fillId="0" borderId="0" xfId="0" applyNumberFormat="1"/>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dimension ref="A1:K33"/>
  <sheetViews>
    <sheetView showGridLines="0" tabSelected="1" zoomScaleNormal="100" workbookViewId="0">
      <selection activeCell="K7" sqref="K7"/>
    </sheetView>
  </sheetViews>
  <sheetFormatPr defaultRowHeight="15" x14ac:dyDescent="0.25"/>
  <cols>
    <col min="1" max="1" width="28.28515625" customWidth="1"/>
    <col min="2" max="2" width="27.5703125" customWidth="1"/>
    <col min="3" max="4" width="12.140625" customWidth="1"/>
    <col min="5" max="5" width="14.42578125" customWidth="1"/>
    <col min="6" max="6" width="17" customWidth="1"/>
    <col min="7" max="7" width="20.140625" customWidth="1"/>
    <col min="8" max="8" width="20.5703125" customWidth="1"/>
    <col min="9" max="9" width="48.42578125" customWidth="1"/>
    <col min="11" max="11" width="11.85546875" bestFit="1" customWidth="1"/>
  </cols>
  <sheetData>
    <row r="1" spans="1:11" ht="26.25" x14ac:dyDescent="0.4">
      <c r="A1" s="25" t="s">
        <v>0</v>
      </c>
      <c r="B1" s="25"/>
      <c r="C1" s="25"/>
      <c r="D1" s="25"/>
      <c r="E1" s="25"/>
      <c r="F1" s="25"/>
      <c r="G1" s="25"/>
      <c r="H1" s="25"/>
      <c r="I1" s="25"/>
    </row>
    <row r="2" spans="1:11" ht="26.25" x14ac:dyDescent="0.4">
      <c r="A2" s="25" t="s">
        <v>1</v>
      </c>
      <c r="B2" s="25"/>
      <c r="C2" s="25"/>
      <c r="D2" s="25"/>
      <c r="E2" s="25"/>
      <c r="F2" s="25"/>
      <c r="G2" s="25"/>
      <c r="H2" s="25"/>
      <c r="I2" s="25"/>
    </row>
    <row r="5" spans="1:11" x14ac:dyDescent="0.25">
      <c r="A5" s="4" t="s">
        <v>2</v>
      </c>
      <c r="B5" s="23" t="s">
        <v>67</v>
      </c>
      <c r="C5" s="23"/>
      <c r="D5" s="23"/>
      <c r="E5" s="23"/>
      <c r="F5" s="23"/>
      <c r="G5" s="23"/>
      <c r="H5" s="23"/>
    </row>
    <row r="6" spans="1:11" x14ac:dyDescent="0.25">
      <c r="A6" s="4" t="s">
        <v>3</v>
      </c>
      <c r="B6" s="24" t="s">
        <v>73</v>
      </c>
      <c r="C6" s="24"/>
      <c r="D6" s="24"/>
      <c r="E6" s="24"/>
      <c r="F6" s="24"/>
      <c r="G6" s="24"/>
      <c r="H6" s="24"/>
    </row>
    <row r="7" spans="1:11" x14ac:dyDescent="0.25">
      <c r="A7" s="4" t="s">
        <v>4</v>
      </c>
      <c r="B7" s="16">
        <v>0.20000000000000007</v>
      </c>
      <c r="C7" s="27" t="s">
        <v>5</v>
      </c>
      <c r="D7" s="27"/>
      <c r="E7" s="5">
        <f>SUM(F11:F33)</f>
        <v>663888.69256713381</v>
      </c>
      <c r="G7" s="4" t="s">
        <v>6</v>
      </c>
      <c r="H7" s="6">
        <f>SUM(F11:F30)</f>
        <v>637080.22555168439</v>
      </c>
      <c r="K7" s="28"/>
    </row>
    <row r="8" spans="1:11" x14ac:dyDescent="0.25">
      <c r="G8" s="4" t="s">
        <v>66</v>
      </c>
      <c r="H8" s="6">
        <f>SUM(H11:H33)</f>
        <v>509664.18044134742</v>
      </c>
    </row>
    <row r="9" spans="1:11" ht="18.75" x14ac:dyDescent="0.3">
      <c r="A9" s="26" t="s">
        <v>7</v>
      </c>
      <c r="B9" s="26"/>
      <c r="C9" s="26"/>
      <c r="D9" s="26"/>
      <c r="E9" s="26"/>
      <c r="F9" s="26"/>
      <c r="G9" s="26"/>
      <c r="H9" s="26"/>
      <c r="I9" s="26"/>
    </row>
    <row r="10" spans="1:11" x14ac:dyDescent="0.25">
      <c r="A10" s="1" t="s">
        <v>8</v>
      </c>
      <c r="B10" s="3" t="s">
        <v>9</v>
      </c>
      <c r="C10" s="2" t="s">
        <v>10</v>
      </c>
      <c r="D10" s="21" t="s">
        <v>11</v>
      </c>
      <c r="E10" s="22"/>
      <c r="F10" s="2" t="s">
        <v>12</v>
      </c>
      <c r="G10" s="2" t="s">
        <v>13</v>
      </c>
      <c r="H10" s="2" t="s">
        <v>14</v>
      </c>
      <c r="I10" s="2" t="s">
        <v>15</v>
      </c>
    </row>
    <row r="11" spans="1:11" ht="30" x14ac:dyDescent="0.25">
      <c r="A11" s="18" t="s">
        <v>16</v>
      </c>
      <c r="B11" s="7" t="s">
        <v>17</v>
      </c>
      <c r="C11" s="8">
        <v>4</v>
      </c>
      <c r="D11" s="9">
        <v>1000</v>
      </c>
      <c r="E11" s="10" t="s">
        <v>18</v>
      </c>
      <c r="F11" s="11">
        <f t="shared" ref="F11:F33" si="0">C11*D11</f>
        <v>4000</v>
      </c>
      <c r="G11" s="11">
        <f t="shared" ref="G11:G31" si="1">F11*$B$7</f>
        <v>800.00000000000023</v>
      </c>
      <c r="H11" s="11">
        <f t="shared" ref="H11:H33" si="2">F11-G11</f>
        <v>3200</v>
      </c>
      <c r="I11" s="12" t="s">
        <v>52</v>
      </c>
    </row>
    <row r="12" spans="1:11" x14ac:dyDescent="0.25">
      <c r="A12" s="20"/>
      <c r="B12" s="7" t="s">
        <v>19</v>
      </c>
      <c r="C12" s="7"/>
      <c r="D12" s="11"/>
      <c r="E12" s="10" t="s">
        <v>18</v>
      </c>
      <c r="F12" s="11">
        <f t="shared" si="0"/>
        <v>0</v>
      </c>
      <c r="G12" s="11">
        <f t="shared" si="1"/>
        <v>0</v>
      </c>
      <c r="H12" s="11">
        <f t="shared" si="2"/>
        <v>0</v>
      </c>
      <c r="I12" s="12"/>
    </row>
    <row r="13" spans="1:11" ht="75" x14ac:dyDescent="0.25">
      <c r="A13" s="18" t="s">
        <v>20</v>
      </c>
      <c r="B13" s="7" t="s">
        <v>21</v>
      </c>
      <c r="C13" s="8">
        <v>3</v>
      </c>
      <c r="D13" s="9">
        <v>2500</v>
      </c>
      <c r="E13" s="10" t="s">
        <v>22</v>
      </c>
      <c r="F13" s="11">
        <f t="shared" si="0"/>
        <v>7500</v>
      </c>
      <c r="G13" s="11">
        <f t="shared" si="1"/>
        <v>1500.0000000000005</v>
      </c>
      <c r="H13" s="11">
        <f t="shared" si="2"/>
        <v>6000</v>
      </c>
      <c r="I13" s="12" t="s">
        <v>53</v>
      </c>
    </row>
    <row r="14" spans="1:11" x14ac:dyDescent="0.25">
      <c r="A14" s="19"/>
      <c r="B14" s="7" t="s">
        <v>23</v>
      </c>
      <c r="C14" s="8"/>
      <c r="D14" s="11"/>
      <c r="E14" s="10" t="s">
        <v>24</v>
      </c>
      <c r="F14" s="11">
        <f t="shared" si="0"/>
        <v>0</v>
      </c>
      <c r="G14" s="11">
        <f t="shared" si="1"/>
        <v>0</v>
      </c>
      <c r="H14" s="11">
        <f t="shared" si="2"/>
        <v>0</v>
      </c>
      <c r="I14" s="12"/>
    </row>
    <row r="15" spans="1:11" x14ac:dyDescent="0.25">
      <c r="A15" s="20"/>
      <c r="B15" s="7" t="s">
        <v>25</v>
      </c>
      <c r="C15" s="8">
        <v>4</v>
      </c>
      <c r="D15" s="9">
        <v>440</v>
      </c>
      <c r="E15" s="10" t="s">
        <v>26</v>
      </c>
      <c r="F15" s="11">
        <f t="shared" si="0"/>
        <v>1760</v>
      </c>
      <c r="G15" s="11">
        <f t="shared" si="1"/>
        <v>352.00000000000011</v>
      </c>
      <c r="H15" s="11">
        <f t="shared" si="2"/>
        <v>1408</v>
      </c>
      <c r="I15" s="12" t="s">
        <v>54</v>
      </c>
    </row>
    <row r="16" spans="1:11" ht="90" x14ac:dyDescent="0.25">
      <c r="A16" s="18" t="s">
        <v>27</v>
      </c>
      <c r="B16" s="7" t="s">
        <v>28</v>
      </c>
      <c r="C16" s="13">
        <v>2640</v>
      </c>
      <c r="D16" s="11">
        <v>0.59</v>
      </c>
      <c r="E16" s="10" t="s">
        <v>29</v>
      </c>
      <c r="F16" s="11">
        <f t="shared" si="0"/>
        <v>1557.6</v>
      </c>
      <c r="G16" s="11">
        <f t="shared" si="1"/>
        <v>311.5200000000001</v>
      </c>
      <c r="H16" s="11">
        <f t="shared" si="2"/>
        <v>1246.08</v>
      </c>
      <c r="I16" s="12" t="s">
        <v>55</v>
      </c>
    </row>
    <row r="17" spans="1:9" ht="90" x14ac:dyDescent="0.25">
      <c r="A17" s="19"/>
      <c r="B17" s="7" t="s">
        <v>30</v>
      </c>
      <c r="C17" s="13">
        <v>2640</v>
      </c>
      <c r="D17" s="11">
        <v>1.0900000000000001</v>
      </c>
      <c r="E17" s="10" t="s">
        <v>29</v>
      </c>
      <c r="F17" s="11">
        <f t="shared" si="0"/>
        <v>2877.6000000000004</v>
      </c>
      <c r="G17" s="11">
        <f t="shared" si="1"/>
        <v>575.52000000000021</v>
      </c>
      <c r="H17" s="11">
        <f t="shared" si="2"/>
        <v>2302.08</v>
      </c>
      <c r="I17" s="12" t="s">
        <v>56</v>
      </c>
    </row>
    <row r="18" spans="1:9" ht="75" x14ac:dyDescent="0.25">
      <c r="A18" s="19"/>
      <c r="B18" s="7" t="s">
        <v>31</v>
      </c>
      <c r="C18" s="8">
        <v>3</v>
      </c>
      <c r="D18" s="9">
        <v>43545.9375</v>
      </c>
      <c r="E18" s="10" t="s">
        <v>32</v>
      </c>
      <c r="F18" s="11">
        <f t="shared" si="0"/>
        <v>130637.8125</v>
      </c>
      <c r="G18" s="11">
        <f t="shared" si="1"/>
        <v>26127.562500000007</v>
      </c>
      <c r="H18" s="11">
        <f t="shared" si="2"/>
        <v>104510.25</v>
      </c>
      <c r="I18" s="12" t="s">
        <v>68</v>
      </c>
    </row>
    <row r="19" spans="1:9" ht="45" x14ac:dyDescent="0.25">
      <c r="A19" s="19"/>
      <c r="B19" s="7" t="s">
        <v>33</v>
      </c>
      <c r="C19" s="8">
        <v>8</v>
      </c>
      <c r="D19" s="9">
        <v>2327.31</v>
      </c>
      <c r="E19" s="10" t="s">
        <v>34</v>
      </c>
      <c r="F19" s="11">
        <f t="shared" si="0"/>
        <v>18618.48</v>
      </c>
      <c r="G19" s="11">
        <f t="shared" si="1"/>
        <v>3723.6960000000013</v>
      </c>
      <c r="H19" s="11">
        <f t="shared" si="2"/>
        <v>14894.783999999998</v>
      </c>
      <c r="I19" s="12" t="s">
        <v>69</v>
      </c>
    </row>
    <row r="20" spans="1:9" ht="30" x14ac:dyDescent="0.25">
      <c r="A20" s="19"/>
      <c r="B20" s="12" t="s">
        <v>57</v>
      </c>
      <c r="C20" s="8">
        <v>16</v>
      </c>
      <c r="D20" s="9">
        <v>11130.800000000001</v>
      </c>
      <c r="E20" s="10" t="s">
        <v>35</v>
      </c>
      <c r="F20" s="11">
        <f t="shared" si="0"/>
        <v>178092.80000000002</v>
      </c>
      <c r="G20" s="11">
        <f t="shared" si="1"/>
        <v>35618.560000000012</v>
      </c>
      <c r="H20" s="11">
        <f t="shared" si="2"/>
        <v>142474.23999999999</v>
      </c>
      <c r="I20" s="12" t="s">
        <v>58</v>
      </c>
    </row>
    <row r="21" spans="1:9" ht="75" x14ac:dyDescent="0.25">
      <c r="A21" s="19"/>
      <c r="B21" s="7" t="s">
        <v>36</v>
      </c>
      <c r="C21" s="8">
        <v>4</v>
      </c>
      <c r="D21" s="9">
        <v>14136.564300000002</v>
      </c>
      <c r="E21" s="10" t="s">
        <v>32</v>
      </c>
      <c r="F21" s="11">
        <f t="shared" si="0"/>
        <v>56546.257200000007</v>
      </c>
      <c r="G21" s="11">
        <f t="shared" si="1"/>
        <v>11309.251440000005</v>
      </c>
      <c r="H21" s="11">
        <f t="shared" si="2"/>
        <v>45237.00576</v>
      </c>
      <c r="I21" s="12" t="s">
        <v>59</v>
      </c>
    </row>
    <row r="22" spans="1:9" ht="30" x14ac:dyDescent="0.25">
      <c r="A22" s="18" t="s">
        <v>37</v>
      </c>
      <c r="B22" s="7" t="s">
        <v>38</v>
      </c>
      <c r="C22" s="8">
        <v>4</v>
      </c>
      <c r="D22" s="11">
        <v>655.29</v>
      </c>
      <c r="E22" s="10" t="s">
        <v>35</v>
      </c>
      <c r="F22" s="11">
        <f t="shared" si="0"/>
        <v>2621.16</v>
      </c>
      <c r="G22" s="11">
        <f t="shared" si="1"/>
        <v>524.2320000000002</v>
      </c>
      <c r="H22" s="11">
        <f t="shared" si="2"/>
        <v>2096.9279999999999</v>
      </c>
      <c r="I22" s="12" t="s">
        <v>60</v>
      </c>
    </row>
    <row r="23" spans="1:9" x14ac:dyDescent="0.25">
      <c r="A23" s="19"/>
      <c r="B23" s="7" t="s">
        <v>39</v>
      </c>
      <c r="C23" s="8">
        <v>4</v>
      </c>
      <c r="D23" s="11">
        <v>537.34</v>
      </c>
      <c r="E23" s="10" t="s">
        <v>35</v>
      </c>
      <c r="F23" s="11">
        <f t="shared" si="0"/>
        <v>2149.36</v>
      </c>
      <c r="G23" s="11">
        <f t="shared" si="1"/>
        <v>429.87200000000018</v>
      </c>
      <c r="H23" s="11">
        <f t="shared" si="2"/>
        <v>1719.4879999999998</v>
      </c>
      <c r="I23" s="12" t="s">
        <v>61</v>
      </c>
    </row>
    <row r="24" spans="1:9" x14ac:dyDescent="0.25">
      <c r="A24" s="19"/>
      <c r="B24" s="7" t="s">
        <v>40</v>
      </c>
      <c r="C24" s="7"/>
      <c r="D24" s="11"/>
      <c r="E24" s="10" t="s">
        <v>35</v>
      </c>
      <c r="F24" s="11">
        <f t="shared" si="0"/>
        <v>0</v>
      </c>
      <c r="G24" s="11">
        <f t="shared" si="1"/>
        <v>0</v>
      </c>
      <c r="H24" s="11">
        <f t="shared" si="2"/>
        <v>0</v>
      </c>
      <c r="I24" s="12"/>
    </row>
    <row r="25" spans="1:9" ht="90" x14ac:dyDescent="0.25">
      <c r="A25" s="20"/>
      <c r="B25" s="7" t="s">
        <v>41</v>
      </c>
      <c r="C25" s="7">
        <v>140.69999999999999</v>
      </c>
      <c r="D25" s="9">
        <v>783.43000000000006</v>
      </c>
      <c r="E25" s="10" t="s">
        <v>35</v>
      </c>
      <c r="F25" s="11">
        <f t="shared" si="0"/>
        <v>110228.601</v>
      </c>
      <c r="G25" s="11">
        <f t="shared" si="1"/>
        <v>22045.720200000007</v>
      </c>
      <c r="H25" s="11">
        <f t="shared" si="2"/>
        <v>88182.880799999984</v>
      </c>
      <c r="I25" s="12" t="s">
        <v>62</v>
      </c>
    </row>
    <row r="26" spans="1:9" ht="105" x14ac:dyDescent="0.25">
      <c r="A26" s="18" t="s">
        <v>42</v>
      </c>
      <c r="B26" s="7" t="s">
        <v>43</v>
      </c>
      <c r="C26" s="7">
        <v>2640</v>
      </c>
      <c r="D26" s="9">
        <v>13.32</v>
      </c>
      <c r="E26" s="10" t="s">
        <v>29</v>
      </c>
      <c r="F26" s="11">
        <f t="shared" si="0"/>
        <v>35164.800000000003</v>
      </c>
      <c r="G26" s="11">
        <f t="shared" si="1"/>
        <v>7032.9600000000028</v>
      </c>
      <c r="H26" s="11">
        <f t="shared" si="2"/>
        <v>28131.84</v>
      </c>
      <c r="I26" s="12" t="s">
        <v>63</v>
      </c>
    </row>
    <row r="27" spans="1:9" x14ac:dyDescent="0.25">
      <c r="A27" s="19"/>
      <c r="B27" s="7" t="s">
        <v>44</v>
      </c>
      <c r="C27" s="7"/>
      <c r="D27" s="11"/>
      <c r="E27" s="10" t="s">
        <v>29</v>
      </c>
      <c r="F27" s="11">
        <f t="shared" si="0"/>
        <v>0</v>
      </c>
      <c r="G27" s="11">
        <f t="shared" si="1"/>
        <v>0</v>
      </c>
      <c r="H27" s="11">
        <f t="shared" si="2"/>
        <v>0</v>
      </c>
      <c r="I27" s="12"/>
    </row>
    <row r="28" spans="1:9" x14ac:dyDescent="0.25">
      <c r="A28" s="19"/>
      <c r="B28" s="7" t="s">
        <v>45</v>
      </c>
      <c r="C28" s="7"/>
      <c r="D28" s="11"/>
      <c r="E28" s="10" t="s">
        <v>29</v>
      </c>
      <c r="F28" s="11">
        <f t="shared" si="0"/>
        <v>0</v>
      </c>
      <c r="G28" s="11">
        <f t="shared" si="1"/>
        <v>0</v>
      </c>
      <c r="H28" s="11">
        <f t="shared" si="2"/>
        <v>0</v>
      </c>
      <c r="I28" s="12"/>
    </row>
    <row r="29" spans="1:9" ht="255" x14ac:dyDescent="0.25">
      <c r="A29" s="19"/>
      <c r="B29" s="7" t="s">
        <v>46</v>
      </c>
      <c r="C29" s="8">
        <v>4</v>
      </c>
      <c r="D29" s="9">
        <v>17813.938712921066</v>
      </c>
      <c r="E29" s="10" t="s">
        <v>32</v>
      </c>
      <c r="F29" s="9">
        <f t="shared" si="0"/>
        <v>71255.754851684265</v>
      </c>
      <c r="G29" s="11">
        <f t="shared" si="1"/>
        <v>14251.150970336857</v>
      </c>
      <c r="H29" s="11">
        <f t="shared" si="2"/>
        <v>57004.603881347408</v>
      </c>
      <c r="I29" s="12" t="s">
        <v>70</v>
      </c>
    </row>
    <row r="30" spans="1:9" ht="45" x14ac:dyDescent="0.25">
      <c r="A30" s="20"/>
      <c r="B30" s="7" t="s">
        <v>47</v>
      </c>
      <c r="C30" s="7">
        <v>140.69999999999999</v>
      </c>
      <c r="D30" s="9">
        <v>100</v>
      </c>
      <c r="E30" s="10" t="s">
        <v>35</v>
      </c>
      <c r="F30" s="11">
        <f t="shared" si="0"/>
        <v>14069.999999999998</v>
      </c>
      <c r="G30" s="11">
        <f t="shared" si="1"/>
        <v>2814.0000000000005</v>
      </c>
      <c r="H30" s="11">
        <f t="shared" si="2"/>
        <v>11255.999999999998</v>
      </c>
      <c r="I30" s="12" t="s">
        <v>64</v>
      </c>
    </row>
    <row r="31" spans="1:9" x14ac:dyDescent="0.25">
      <c r="A31" s="17" t="s">
        <v>48</v>
      </c>
      <c r="B31" s="7" t="s">
        <v>49</v>
      </c>
      <c r="C31" s="7"/>
      <c r="D31" s="7"/>
      <c r="E31" s="10" t="s">
        <v>35</v>
      </c>
      <c r="F31" s="11">
        <f t="shared" si="0"/>
        <v>0</v>
      </c>
      <c r="G31" s="11">
        <f t="shared" si="1"/>
        <v>0</v>
      </c>
      <c r="H31" s="11">
        <f t="shared" si="2"/>
        <v>0</v>
      </c>
      <c r="I31" s="7"/>
    </row>
    <row r="32" spans="1:9" ht="180" x14ac:dyDescent="0.25">
      <c r="A32" s="17"/>
      <c r="B32" s="7" t="s">
        <v>50</v>
      </c>
      <c r="C32" s="7">
        <v>1</v>
      </c>
      <c r="D32" s="14">
        <v>6788.7750000000005</v>
      </c>
      <c r="E32" s="10" t="s">
        <v>65</v>
      </c>
      <c r="F32" s="11">
        <f t="shared" si="0"/>
        <v>6788.7750000000005</v>
      </c>
      <c r="G32" s="11">
        <f>F32</f>
        <v>6788.7750000000005</v>
      </c>
      <c r="H32" s="11">
        <f t="shared" si="2"/>
        <v>0</v>
      </c>
      <c r="I32" s="12" t="s">
        <v>71</v>
      </c>
    </row>
    <row r="33" spans="1:9" ht="135" x14ac:dyDescent="0.25">
      <c r="A33" s="17"/>
      <c r="B33" s="7" t="s">
        <v>51</v>
      </c>
      <c r="C33" s="7">
        <v>1</v>
      </c>
      <c r="D33" s="14">
        <v>20019.69201544944</v>
      </c>
      <c r="E33" s="15" t="s">
        <v>65</v>
      </c>
      <c r="F33" s="11">
        <f t="shared" si="0"/>
        <v>20019.69201544944</v>
      </c>
      <c r="G33" s="11">
        <f>F33</f>
        <v>20019.69201544944</v>
      </c>
      <c r="H33" s="11">
        <f t="shared" si="2"/>
        <v>0</v>
      </c>
      <c r="I33" s="12" t="s">
        <v>72</v>
      </c>
    </row>
  </sheetData>
  <mergeCells count="13">
    <mergeCell ref="B5:H5"/>
    <mergeCell ref="B6:H6"/>
    <mergeCell ref="A1:I1"/>
    <mergeCell ref="A2:I2"/>
    <mergeCell ref="A9:I9"/>
    <mergeCell ref="C7:D7"/>
    <mergeCell ref="A31:A33"/>
    <mergeCell ref="A16:A21"/>
    <mergeCell ref="A22:A25"/>
    <mergeCell ref="A26:A30"/>
    <mergeCell ref="D10:E10"/>
    <mergeCell ref="A11:A12"/>
    <mergeCell ref="A13:A15"/>
  </mergeCells>
  <pageMargins left="0.7" right="0.7" top="0.75" bottom="0.75" header="0.3" footer="0.3"/>
  <pageSetup paperSize="5"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68c3ce-e815-466d-8b20-e8fe13913104">
      <Terms xmlns="http://schemas.microsoft.com/office/infopath/2007/PartnerControls"/>
    </lcf76f155ced4ddcb4097134ff3c332f>
    <TaxCatchAll xmlns="9f58953a-5ac2-4d4b-811f-c4e2542b45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1941416109A343A8B944C31AC0CE2B" ma:contentTypeVersion="17" ma:contentTypeDescription="Create a new document." ma:contentTypeScope="" ma:versionID="729e7ac7d2da1064828acaa6b5b20d82">
  <xsd:schema xmlns:xsd="http://www.w3.org/2001/XMLSchema" xmlns:xs="http://www.w3.org/2001/XMLSchema" xmlns:p="http://schemas.microsoft.com/office/2006/metadata/properties" xmlns:ns2="e368c3ce-e815-466d-8b20-e8fe13913104" xmlns:ns3="9f58953a-5ac2-4d4b-811f-c4e2542b455d" targetNamespace="http://schemas.microsoft.com/office/2006/metadata/properties" ma:root="true" ma:fieldsID="524c0350f9f506fe44396ea84843998f" ns2:_="" ns3:_="">
    <xsd:import namespace="e368c3ce-e815-466d-8b20-e8fe13913104"/>
    <xsd:import namespace="9f58953a-5ac2-4d4b-811f-c4e2542b45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8c3ce-e815-466d-8b20-e8fe139131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f7ee94d-42a4-434c-b57d-2307821e60d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58953a-5ac2-4d4b-811f-c4e2542b45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115697b-ca46-4d49-8745-421303db63c9}" ma:internalName="TaxCatchAll" ma:showField="CatchAllData" ma:web="9f58953a-5ac2-4d4b-811f-c4e2542b45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86BADF-515D-4C79-BD78-4F9F7B59390A}">
  <ds:schemaRefs>
    <ds:schemaRef ds:uri="e368c3ce-e815-466d-8b20-e8fe13913104"/>
    <ds:schemaRef ds:uri="http://schemas.openxmlformats.org/package/2006/metadata/core-properties"/>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9f58953a-5ac2-4d4b-811f-c4e2542b455d"/>
    <ds:schemaRef ds:uri="http://purl.org/dc/elements/1.1/"/>
  </ds:schemaRefs>
</ds:datastoreItem>
</file>

<file path=customXml/itemProps2.xml><?xml version="1.0" encoding="utf-8"?>
<ds:datastoreItem xmlns:ds="http://schemas.openxmlformats.org/officeDocument/2006/customXml" ds:itemID="{08D16F02-E2DA-49C4-83CF-8B919369ACAD}">
  <ds:schemaRefs>
    <ds:schemaRef ds:uri="http://schemas.microsoft.com/sharepoint/v3/contenttype/forms"/>
  </ds:schemaRefs>
</ds:datastoreItem>
</file>

<file path=customXml/itemProps3.xml><?xml version="1.0" encoding="utf-8"?>
<ds:datastoreItem xmlns:ds="http://schemas.openxmlformats.org/officeDocument/2006/customXml" ds:itemID="{6957ABA1-6FF9-4DA6-ACDD-7629C3265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8c3ce-e815-466d-8b20-e8fe13913104"/>
    <ds:schemaRef ds:uri="9f58953a-5ac2-4d4b-811f-c4e2542b45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Summary</vt:lpstr>
      <vt:lpstr>'Budget Summary'!Print_Area</vt:lpstr>
    </vt:vector>
  </TitlesOfParts>
  <Manager/>
  <Company>State of Nebraska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Camelia</dc:creator>
  <cp:keywords/>
  <dc:description/>
  <cp:lastModifiedBy>Katie Akins</cp:lastModifiedBy>
  <cp:revision/>
  <dcterms:created xsi:type="dcterms:W3CDTF">2023-11-14T16:34:51Z</dcterms:created>
  <dcterms:modified xsi:type="dcterms:W3CDTF">2024-01-18T16:26:39Z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0x010100201941416109A343A8B944C31AC0CE2B</vt:lpwstr>
  </property>
  <property fmtid="{D5CDD505-2E9C-101B-9397-08002B2CF9AE}" pid="3" name="MediaServiceImageTags">
    <vt:lpwstr/>
  </property>
</Properties>
</file>