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Kappell\Desktop\GRANTS\NBBP_2\"/>
    </mc:Choice>
  </mc:AlternateContent>
  <xr:revisionPtr revIDLastSave="0" documentId="8_{52E9784F-6E90-4817-AB01-6BFEF67AA795}" xr6:coauthVersionLast="47" xr6:coauthVersionMax="47" xr10:uidLastSave="{00000000-0000-0000-0000-000000000000}"/>
  <bookViews>
    <workbookView xWindow="14535" yWindow="-21915" windowWidth="36765" windowHeight="21840" xr2:uid="{2DFF368F-FB41-4B08-9A04-E106B41EB37F}"/>
  </bookViews>
  <sheets>
    <sheet name="Capex_summary_F" sheetId="1" r:id="rId1"/>
    <sheet name="Capex_F" sheetId="2" r:id="rId2"/>
    <sheet name="PF_IS_F" sheetId="3" r:id="rId3"/>
    <sheet name="PF_BS_F" sheetId="4" r:id="rId4"/>
    <sheet name="PF_SCF_F" sheetId="5" r:id="rId5"/>
  </sheets>
  <definedNames>
    <definedName name="___LYE2">#REF!</definedName>
    <definedName name="__123Graph_A" hidden="1">#REF!</definedName>
    <definedName name="__123Graph_ACurrent" hidden="1">#REF!</definedName>
    <definedName name="__123Graph_B" hidden="1">#REF!</definedName>
    <definedName name="__123Graph_BCurrent" hidden="1">#REF!</definedName>
    <definedName name="__123Graph_C" hidden="1">#REF!</definedName>
    <definedName name="__123Graph_CCurrent" hidden="1">#REF!</definedName>
    <definedName name="__123Graph_D" hidden="1">#REF!</definedName>
    <definedName name="__123Graph_DCurrent" hidden="1">#REF!</definedName>
    <definedName name="__123Graph_E" hidden="1">#REF!</definedName>
    <definedName name="__123Graph_ECurrent" hidden="1">#REF!</definedName>
    <definedName name="__LYE2">#REF!</definedName>
    <definedName name="_Key1" hidden="1">#REF!</definedName>
    <definedName name="_Key2" hidden="1">#REF!</definedName>
    <definedName name="_LYE2">#REF!</definedName>
    <definedName name="_Order1" hidden="1">0</definedName>
    <definedName name="_Order2" hidden="1">255</definedName>
    <definedName name="_Sort" hidden="1">#REF!</definedName>
    <definedName name="_Sort1" hidden="1">#REF!</definedName>
    <definedName name="_Table2_Out" hidden="1">#REF!</definedName>
    <definedName name="A">#REF!</definedName>
    <definedName name="AcctNum">#REF!</definedName>
    <definedName name="ae" hidden="1">{#N/A,#N/A,FALSE,"Performance Flash Report"}</definedName>
    <definedName name="AnnualBudget">#REF!</definedName>
    <definedName name="anscount" hidden="1">1</definedName>
    <definedName name="asdas" hidden="1">{#N/A,#N/A,FALSE,"Performance Flash Report"}</definedName>
    <definedName name="Assets">#REF!</definedName>
    <definedName name="Bid_Action">#REF!</definedName>
    <definedName name="Bid_BCP">#REF!</definedName>
    <definedName name="Bid_Current_Activity">#REF!</definedName>
    <definedName name="Bid_LR_BCP">#REF!</definedName>
    <definedName name="Bid_MaxSwitch">#REF!</definedName>
    <definedName name="Bid_Prev_Activity">#REF!</definedName>
    <definedName name="Bid_Prev_BCP_Activity">#REF!</definedName>
    <definedName name="blah2" hidden="1">{#N/A,#N/A,FALSE,"Performance Flash Report"}</definedName>
    <definedName name="BudgetCurMo">#REF!</definedName>
    <definedName name="BudgetYTD">#REF!</definedName>
    <definedName name="CFCYYTD">#REF!</definedName>
    <definedName name="CFPYYTD">#REF!</definedName>
    <definedName name="CIQWBGuid" hidden="1">"Projection Model Drivers RB.xlsx"</definedName>
    <definedName name="Circ">#REF!</definedName>
    <definedName name="Colorado">#REF!</definedName>
    <definedName name="CoverSheet">#REF!</definedName>
    <definedName name="CYCM">#REF!</definedName>
    <definedName name="CYCMYTD">#REF!</definedName>
    <definedName name="CYPMYTD">#REF!</definedName>
    <definedName name="CYTD">#REF!</definedName>
    <definedName name="d" hidden="1">{#N/A,#N/A,FALSE,"Performance Flash Report"}</definedName>
    <definedName name="Days">#REF!</definedName>
    <definedName name="dd" hidden="1">{#N/A,#N/A,FALSE,"Performance Flash Report"}</definedName>
    <definedName name="ddd" hidden="1">{#N/A,#N/A,FALSE,"Performance Flash Report"}</definedName>
    <definedName name="DVSVSDVsdvsD" hidden="1">{"'Planning Data'!$A$2:$X$120"}</definedName>
    <definedName name="FS1AndClass">#REF!</definedName>
    <definedName name="FS1RowName">#REF!</definedName>
    <definedName name="FS2AndClass">#REF!</definedName>
    <definedName name="FS2RowName">#REF!</definedName>
    <definedName name="FS3AndClass">#REF!</definedName>
    <definedName name="FS3RowName">#REF!</definedName>
    <definedName name="FS4AndClass">#REF!</definedName>
    <definedName name="FS4RowName">#REF!</definedName>
    <definedName name="HTML_CodePage" hidden="1">1252</definedName>
    <definedName name="HTML_Control" hidden="1">{"'Planning Data'!$A$2:$X$120"}</definedName>
    <definedName name="html_control2" hidden="1">{"'Planning Data'!$A$2:$X$120"}</definedName>
    <definedName name="HTML_Description" hidden="1">"Week Ending 8/26/99"</definedName>
    <definedName name="HTML_Email" hidden="1">"net-planning@mindspring.com"</definedName>
    <definedName name="HTML_Header" hidden="1">"MindSpring Planning Data Report"</definedName>
    <definedName name="HTML_LastUpdate" hidden="1">"08/27/1999"</definedName>
    <definedName name="HTML_LineAfter" hidden="1">FALSE</definedName>
    <definedName name="HTML_LineBefore" hidden="1">TRUE</definedName>
    <definedName name="HTML_Name" hidden="1">"jason cohn"</definedName>
    <definedName name="HTML_OBDlg2" hidden="1">TRUE</definedName>
    <definedName name="HTML_OBDlg4" hidden="1">TRUE</definedName>
    <definedName name="HTML_OS" hidden="1">0</definedName>
    <definedName name="HTML_PathFile" hidden="1">"C:\html\august2799.htm"</definedName>
    <definedName name="HTML_Title" hidden="1">"MindSpring Planning Data Report"</definedName>
    <definedName name="IQ_ADDIN" hidden="1">"AUTO"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H" hidden="1">110000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ONTRACTS_OTHER_COMMODITIES_EQUITIES._FDIC" hidden="1">"c6522"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Q" hidden="1">5000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Y" hidden="1">10000</definedName>
    <definedName name="IQ_DAILY" hidden="1">500000</definedName>
    <definedName name="IQ_DNTM" hidden="1">700000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ST_ACT_FFO_REUT" hidden="1">"c3843"</definedName>
    <definedName name="IQ_EST_ACT_FFO_SHARE_SHARE_REUT" hidden="1">"c3843"</definedName>
    <definedName name="IQ_EST_FFO_DIFF_REUT" hidden="1">"c3890"</definedName>
    <definedName name="IQ_EST_FFO_SHARE_SHARE_DIFF_REUT" hidden="1">"c3890"</definedName>
    <definedName name="IQ_EST_FFO_SHARE_SHARE_SURPRISE_PERCENT_REUT" hidden="1">"c3891"</definedName>
    <definedName name="IQ_EST_FFO_SURPRISE_PERCENT_REUT" hidden="1">"c3891"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CURRENCY_REUT" hidden="1">"c12536"</definedName>
    <definedName name="IQ_FFO_EST_DET_EST_DATE" hidden="1">"c12212"</definedName>
    <definedName name="IQ_FFO_EST_DET_EST_DATE_CIQ" hidden="1">"c12267"</definedName>
    <definedName name="IQ_FFO_EST_DET_EST_DATE_REUT" hidden="1">"c12295"</definedName>
    <definedName name="IQ_FFO_EST_DET_EST_INCL" hidden="1">"c12349"</definedName>
    <definedName name="IQ_FFO_EST_DET_EST_INCL_CIQ" hidden="1">"c12395"</definedName>
    <definedName name="IQ_FFO_EST_DET_EST_INCL_REUT" hidden="1">"c12419"</definedName>
    <definedName name="IQ_FFO_EST_DET_EST_ORIGIN" hidden="1">"c12722"</definedName>
    <definedName name="IQ_FFO_EST_DET_EST_ORIGIN_CIQ" hidden="1">"c12720"</definedName>
    <definedName name="IQ_FFO_EST_DET_EST_ORIGIN_REUT" hidden="1">"c12724"</definedName>
    <definedName name="IQ_FFO_EST_DET_EST_REUT" hidden="1">"c12153"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HARE_SHARE_EST_DET_EST" hidden="1">"c12059"</definedName>
    <definedName name="IQ_FFO_SHARE_SHARE_EST_DET_EST_CIQ" hidden="1">"c12121"</definedName>
    <definedName name="IQ_FFO_SHARE_SHARE_EST_DET_EST_CURRENCY" hidden="1">"c12466"</definedName>
    <definedName name="IQ_FFO_SHARE_SHARE_EST_DET_EST_CURRENCY_CIQ" hidden="1">"c12512"</definedName>
    <definedName name="IQ_FFO_SHARE_SHARE_EST_DET_EST_CURRENCY_REUT" hidden="1">"c12536"</definedName>
    <definedName name="IQ_FFO_SHARE_SHARE_EST_DET_EST_DATE" hidden="1">"c12212"</definedName>
    <definedName name="IQ_FFO_SHARE_SHARE_EST_DET_EST_DATE_CIQ" hidden="1">"c12267"</definedName>
    <definedName name="IQ_FFO_SHARE_SHARE_EST_DET_EST_DATE_REUT" hidden="1">"c12295"</definedName>
    <definedName name="IQ_FFO_SHARE_SHARE_EST_DET_EST_INCL" hidden="1">"c12349"</definedName>
    <definedName name="IQ_FFO_SHARE_SHARE_EST_DET_EST_INCL_CIQ" hidden="1">"c12395"</definedName>
    <definedName name="IQ_FFO_SHARE_SHARE_EST_DET_EST_INCL_REUT" hidden="1">"c12419"</definedName>
    <definedName name="IQ_FFO_SHARE_SHARE_EST_DET_EST_ORIGIN" hidden="1">"c12722"</definedName>
    <definedName name="IQ_FFO_SHARE_SHARE_EST_DET_EST_ORIGIN_CIQ" hidden="1">"c12720"</definedName>
    <definedName name="IQ_FFO_SHARE_SHARE_EST_DET_EST_ORIGIN_REUT" hidden="1">"c12724"</definedName>
    <definedName name="IQ_FFO_SHARE_SHARE_EST_DET_EST_REUT" hidden="1">"c12153"</definedName>
    <definedName name="IQ_FFO_SHARE_SHARE_EST_REUT" hidden="1">"c3837"</definedName>
    <definedName name="IQ_FFO_SHARE_SHARE_HIGH_EST_REUT" hidden="1">"c3839"</definedName>
    <definedName name="IQ_FFO_SHARE_SHARE_LOW_EST_REUT" hidden="1">"c3840"</definedName>
    <definedName name="IQ_FFO_SHARE_SHARE_MEDIAN_EST_REUT" hidden="1">"c3838"</definedName>
    <definedName name="IQ_FFO_SHARE_SHARE_NUM_EST_REUT" hidden="1">"c3841"</definedName>
    <definedName name="IQ_FFO_SHARE_SHARE_STDDEV_EST_REUT" hidden="1">"c3842"</definedName>
    <definedName name="IQ_FFO_STDDEV_EST_REUT" hidden="1">"c3842"</definedName>
    <definedName name="IQ_FH" hidden="1">100000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OREIGN_BRANCHES_U.S._BANKS_LOANS_FDIC" hidden="1">"c6438"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ONTH" hidden="1">15000</definedName>
    <definedName name="IQ_MTD" hidden="1">800000</definedName>
    <definedName name="IQ_NAMES_REVISION_DATE_" hidden="1">41466.5924305556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TM" hidden="1">6000</definedName>
    <definedName name="IQ_OPENED55" hidden="1">1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SHARE_SHARE_12MONTHS" hidden="1">"c1828"</definedName>
    <definedName name="IQ_PERCENT_CHANGE_EST_FFO_SHARE_SHARE_12MONTHS_CIQ" hidden="1">"c3769"</definedName>
    <definedName name="IQ_PERCENT_CHANGE_EST_FFO_SHARE_SHARE_12MONTHS_REUT" hidden="1">"c3938"</definedName>
    <definedName name="IQ_PERCENT_CHANGE_EST_FFO_SHARE_SHARE_18MONTHS" hidden="1">"c1829"</definedName>
    <definedName name="IQ_PERCENT_CHANGE_EST_FFO_SHARE_SHARE_18MONTHS_CIQ" hidden="1">"c3770"</definedName>
    <definedName name="IQ_PERCENT_CHANGE_EST_FFO_SHARE_SHARE_18MONTHS_REUT" hidden="1">"c3939"</definedName>
    <definedName name="IQ_PERCENT_CHANGE_EST_FFO_SHARE_SHARE_3MONTHS" hidden="1">"c1825"</definedName>
    <definedName name="IQ_PERCENT_CHANGE_EST_FFO_SHARE_SHARE_3MONTHS_CIQ" hidden="1">"c3766"</definedName>
    <definedName name="IQ_PERCENT_CHANGE_EST_FFO_SHARE_SHARE_3MONTHS_REUT" hidden="1">"c3935"</definedName>
    <definedName name="IQ_PERCENT_CHANGE_EST_FFO_SHARE_SHARE_6MONTHS" hidden="1">"c1826"</definedName>
    <definedName name="IQ_PERCENT_CHANGE_EST_FFO_SHARE_SHARE_6MONTHS_CIQ" hidden="1">"c3767"</definedName>
    <definedName name="IQ_PERCENT_CHANGE_EST_FFO_SHARE_SHARE_6MONTHS_REUT" hidden="1">"c3936"</definedName>
    <definedName name="IQ_PERCENT_CHANGE_EST_FFO_SHARE_SHARE_9MONTHS" hidden="1">"c1827"</definedName>
    <definedName name="IQ_PERCENT_CHANGE_EST_FFO_SHARE_SHARE_9MONTHS_CIQ" hidden="1">"c3768"</definedName>
    <definedName name="IQ_PERCENT_CHANGE_EST_FFO_SHARE_SHARE_9MONTHS_REUT" hidden="1">"c3937"</definedName>
    <definedName name="IQ_PERCENT_CHANGE_EST_FFO_SHARE_SHARE_DAY" hidden="1">"c1822"</definedName>
    <definedName name="IQ_PERCENT_CHANGE_EST_FFO_SHARE_SHARE_DAY_CIQ" hidden="1">"c3764"</definedName>
    <definedName name="IQ_PERCENT_CHANGE_EST_FFO_SHARE_SHARE_DAY_REUT" hidden="1">"c3933"</definedName>
    <definedName name="IQ_PERCENT_CHANGE_EST_FFO_SHARE_SHARE_MONTH" hidden="1">"c1824"</definedName>
    <definedName name="IQ_PERCENT_CHANGE_EST_FFO_SHARE_SHARE_MONTH_CIQ" hidden="1">"c3765"</definedName>
    <definedName name="IQ_PERCENT_CHANGE_EST_FFO_SHARE_SHARE_MONTH_REUT" hidden="1">"c3934"</definedName>
    <definedName name="IQ_PERCENT_CHANGE_EST_FFO_SHARE_SHARE_WEEK" hidden="1">"c1823"</definedName>
    <definedName name="IQ_PERCENT_CHANGE_EST_FFO_SHARE_SHARE_WEEK_CIQ" hidden="1">"c3795"</definedName>
    <definedName name="IQ_PERCENT_CHANGE_EST_FFO_SHARE_SHARE_WEEK_REUT" hidden="1">"c3964"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SHAREOUTSTANDING" hidden="1">"c1347"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QB_BOOKMARK_COUNT" hidden="1">2</definedName>
    <definedName name="IQB_BOOKMARK_LOCATION_0" hidden="1">#REF!</definedName>
    <definedName name="jumpstart">#REF!</definedName>
    <definedName name="k">#REF!</definedName>
    <definedName name="L">#REF!</definedName>
    <definedName name="ldsjglsgls" hidden="1">{#N/A,#N/A,FALSE,"Performance Flash Report"}</definedName>
    <definedName name="LYE">#REF!</definedName>
    <definedName name="MinCash">#REF!</definedName>
    <definedName name="NetIncome">#REF!</definedName>
    <definedName name="placeholder" hidden="1">{#N/A,#N/A,FALSE,"Performance Flash Report"}</definedName>
    <definedName name="PYCM">#REF!</definedName>
    <definedName name="PYCMYTD">#REF!</definedName>
    <definedName name="PYTD">#REF!</definedName>
    <definedName name="rtsslk" hidden="1">{"'Planning Data'!$A$2:$X$120"}</definedName>
    <definedName name="sasasdas" hidden="1">{#N/A,#N/A,FALSE,"Performance Flash Report"}</definedName>
    <definedName name="sds" hidden="1">{#N/A,#N/A,FALSE,"Performance Flash Report"}</definedName>
    <definedName name="sdvsdvsDVVd" hidden="1">{"'Planning Data'!$A$2:$X$120"}</definedName>
    <definedName name="sf" hidden="1">{#N/A,#N/A,FALSE,"Performance Flash Report"}</definedName>
    <definedName name="sgsG" hidden="1">{#N/A,#N/A,FALSE,"Performance Flash Report"}</definedName>
    <definedName name="sGSGkj" hidden="1">{"'Planning Data'!$A$2:$X$120"}</definedName>
    <definedName name="ss" hidden="1">{#N/A,#N/A,FALSE,"Performance Flash Report"}</definedName>
    <definedName name="ssasa" hidden="1">{#N/A,#N/A,FALSE,"Performance Flash Report"}</definedName>
    <definedName name="sUBS">#REF!</definedName>
    <definedName name="sUBSCRIBERS">#REF!</definedName>
    <definedName name="Sweep">#REF!</definedName>
    <definedName name="test2" hidden="1">{#N/A,#N/A,FALSE,"Performance Flash Report"}</definedName>
    <definedName name="test3" hidden="1">{#N/A,#N/A,FALSE,"Performance Flash Report"}</definedName>
    <definedName name="TEX_NIL">#REF!</definedName>
    <definedName name="V">#REF!</definedName>
    <definedName name="VariablesTable">#REF!</definedName>
    <definedName name="wrn.CS._.Flash._.Test." hidden="1">{#N/A,#N/A,FALSE,"Performance Flash Report"}</definedName>
    <definedName name="wrn.TP." hidden="1">{"Page 1",#N/A,TRUE,"Calculations";"Page 2",#N/A,TRUE,"Calculations";"Page 3",#N/A,TRUE,"Calculations";"Page 4",#N/A,TRUE,"Calculations";"Page 6",#N/A,TRUE,"Calculations";"Page 7",#N/A,TRUE,"Calculations";"Page 8",#N/A,TRUE,"Calculations";"Page 9",#N/A,TRUE,"Calculations";"Page 10",#N/A,TRUE,"Calculations";"Page 11",#N/A,TRUE,"Calculations";"Page 12",#N/A,TRUE,"Calculations";"Page 13",#N/A,TRUE,"Calculations";"Page 14",#N/A,TRUE,"Calculations"}</definedName>
    <definedName name="xzxzx" hidden="1">{#N/A,#N/A,FALSE,"Performance Flash Report"}</definedName>
    <definedName name="xzzx" hidden="1">{#N/A,#N/A,FALSE,"Performance Flash Report"}</definedName>
    <definedName name="xzzzdvdvd" hidden="1">{#N/A,#N/A,FALSE,"Performance Flash Report"}</definedName>
    <definedName name="Z_128D8F34_9864_4F93_98E2_12587B58B6EC_.wvu.Cols" hidden="1">#REF!,#REF!,#REF!,#REF!,#REF!</definedName>
    <definedName name="Z_128D8F34_9864_4F93_98E2_12587B58B6EC_.wvu.Rows" hidden="1">#REF!,#REF!,#REF!,#REF!,#REF!,#REF!,#REF!,#REF!,#REF!,#REF!,#REF!,#REF!,#REF!,#REF!,#REF!,#REF!,#REF!,#REF!,#REF!,#REF!,#REF!,#REF!,#REF!,#REF!,#REF!</definedName>
    <definedName name="Z_47939A2C_A55D_46B4_84FB_3CD5372CD5C0_.wvu.Cols" hidden="1">#REF!,#REF!,#REF!</definedName>
    <definedName name="Z_47939A2C_A55D_46B4_84FB_3CD5372CD5C0_.wvu.Rows" hidden="1">#REF!,#REF!,#REF!,#REF!,#REF!,#REF!,#REF!,#REF!,#REF!,#REF!,#REF!,#REF!,#REF!,#REF!,#REF!,#REF!,#REF!,#REF!,#REF!,#REF!,#REF!,#REF!,#REF!,#REF!,#REF!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T46" i="5" l="1"/>
  <c r="DS46" i="5"/>
  <c r="DR46" i="5"/>
  <c r="DQ46" i="5"/>
  <c r="DP46" i="5"/>
  <c r="DO46" i="5"/>
  <c r="DN46" i="5"/>
  <c r="DM46" i="5"/>
  <c r="DL46" i="5"/>
  <c r="DK46" i="5"/>
  <c r="DJ46" i="5"/>
  <c r="DI46" i="5"/>
  <c r="DH46" i="5"/>
  <c r="DG46" i="5"/>
  <c r="DF46" i="5"/>
  <c r="DE46" i="5"/>
  <c r="DD46" i="5"/>
  <c r="DC46" i="5"/>
  <c r="DB46" i="5"/>
  <c r="DA46" i="5"/>
  <c r="CZ46" i="5"/>
  <c r="CY46" i="5"/>
  <c r="CX46" i="5"/>
  <c r="CW46" i="5"/>
  <c r="CV46" i="5"/>
  <c r="CU46" i="5"/>
  <c r="CT46" i="5"/>
  <c r="CS46" i="5"/>
  <c r="CR46" i="5"/>
  <c r="CQ46" i="5"/>
  <c r="CP46" i="5"/>
  <c r="CO46" i="5"/>
  <c r="CN46" i="5"/>
  <c r="CM46" i="5"/>
  <c r="CL46" i="5"/>
  <c r="CK46" i="5"/>
  <c r="CJ46" i="5"/>
  <c r="CI46" i="5"/>
  <c r="CH46" i="5"/>
  <c r="CG46" i="5"/>
  <c r="CF46" i="5"/>
  <c r="CE46" i="5"/>
  <c r="CD46" i="5"/>
  <c r="CC46" i="5"/>
  <c r="CB46" i="5"/>
  <c r="CA46" i="5"/>
  <c r="BZ46" i="5"/>
  <c r="BY46" i="5"/>
  <c r="BX46" i="5"/>
  <c r="BW46" i="5"/>
  <c r="BV46" i="5"/>
  <c r="BU46" i="5"/>
  <c r="BT46" i="5"/>
  <c r="BS46" i="5"/>
  <c r="BR46" i="5"/>
  <c r="BQ46" i="5"/>
  <c r="BP46" i="5"/>
  <c r="BO46" i="5"/>
  <c r="BN46" i="5"/>
  <c r="BM46" i="5"/>
  <c r="BL46" i="5"/>
  <c r="BK46" i="5"/>
  <c r="BJ46" i="5"/>
  <c r="BI46" i="5"/>
  <c r="BH46" i="5"/>
  <c r="BG46" i="5"/>
  <c r="BF46" i="5"/>
  <c r="BE46" i="5"/>
  <c r="BD46" i="5"/>
  <c r="BC46" i="5"/>
  <c r="BB46" i="5"/>
  <c r="BA46" i="5"/>
  <c r="AZ46" i="5"/>
  <c r="AY46" i="5"/>
  <c r="AX46" i="5"/>
  <c r="AW46" i="5"/>
  <c r="AV46" i="5"/>
  <c r="AU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E45" i="5"/>
  <c r="H25" i="5"/>
  <c r="I25" i="5" s="1"/>
  <c r="J25" i="5" s="1"/>
  <c r="K25" i="5" s="1"/>
  <c r="L25" i="5" s="1"/>
  <c r="M25" i="5" s="1"/>
  <c r="N25" i="5" s="1"/>
  <c r="O25" i="5" s="1"/>
  <c r="P25" i="5" s="1"/>
  <c r="Q25" i="5" s="1"/>
  <c r="R25" i="5" s="1"/>
  <c r="S25" i="5" s="1"/>
  <c r="T25" i="5" s="1"/>
  <c r="U25" i="5" s="1"/>
  <c r="V25" i="5" s="1"/>
  <c r="W25" i="5" s="1"/>
  <c r="X25" i="5" s="1"/>
  <c r="Y25" i="5" s="1"/>
  <c r="Z25" i="5" s="1"/>
  <c r="AA25" i="5" s="1"/>
  <c r="AB25" i="5" s="1"/>
  <c r="AC25" i="5" s="1"/>
  <c r="AD25" i="5" s="1"/>
  <c r="AE25" i="5" s="1"/>
  <c r="AF25" i="5" s="1"/>
  <c r="AG25" i="5" s="1"/>
  <c r="AH25" i="5" s="1"/>
  <c r="AI25" i="5" s="1"/>
  <c r="AJ25" i="5" s="1"/>
  <c r="AK25" i="5" s="1"/>
  <c r="AL25" i="5" s="1"/>
  <c r="AM25" i="5" s="1"/>
  <c r="AN25" i="5" s="1"/>
  <c r="AO25" i="5" s="1"/>
  <c r="AP25" i="5" s="1"/>
  <c r="AQ25" i="5" s="1"/>
  <c r="AR25" i="5" s="1"/>
  <c r="AS25" i="5" s="1"/>
  <c r="AT25" i="5" s="1"/>
  <c r="AU25" i="5" s="1"/>
  <c r="AV25" i="5" s="1"/>
  <c r="AW25" i="5" s="1"/>
  <c r="AX25" i="5" s="1"/>
  <c r="AY25" i="5" s="1"/>
  <c r="AZ25" i="5" s="1"/>
  <c r="BA25" i="5" s="1"/>
  <c r="BB25" i="5" s="1"/>
  <c r="BC25" i="5" s="1"/>
  <c r="BD25" i="5" s="1"/>
  <c r="BE25" i="5" s="1"/>
  <c r="BF25" i="5" s="1"/>
  <c r="BG25" i="5" s="1"/>
  <c r="BH25" i="5" s="1"/>
  <c r="BI25" i="5" s="1"/>
  <c r="BJ25" i="5" s="1"/>
  <c r="BK25" i="5" s="1"/>
  <c r="BL25" i="5" s="1"/>
  <c r="BM25" i="5" s="1"/>
  <c r="BN25" i="5" s="1"/>
  <c r="BO25" i="5" s="1"/>
  <c r="BP25" i="5" s="1"/>
  <c r="BQ25" i="5" s="1"/>
  <c r="BR25" i="5" s="1"/>
  <c r="BS25" i="5" s="1"/>
  <c r="BT25" i="5" s="1"/>
  <c r="BU25" i="5" s="1"/>
  <c r="BV25" i="5" s="1"/>
  <c r="BW25" i="5" s="1"/>
  <c r="BX25" i="5" s="1"/>
  <c r="BY25" i="5" s="1"/>
  <c r="BZ25" i="5" s="1"/>
  <c r="CA25" i="5" s="1"/>
  <c r="CB25" i="5" s="1"/>
  <c r="CC25" i="5" s="1"/>
  <c r="CD25" i="5" s="1"/>
  <c r="CE25" i="5" s="1"/>
  <c r="CF25" i="5" s="1"/>
  <c r="CG25" i="5" s="1"/>
  <c r="CH25" i="5" s="1"/>
  <c r="CI25" i="5" s="1"/>
  <c r="CJ25" i="5" s="1"/>
  <c r="CK25" i="5" s="1"/>
  <c r="CL25" i="5" s="1"/>
  <c r="CM25" i="5" s="1"/>
  <c r="CN25" i="5" s="1"/>
  <c r="CO25" i="5" s="1"/>
  <c r="CP25" i="5" s="1"/>
  <c r="CQ25" i="5" s="1"/>
  <c r="CR25" i="5" s="1"/>
  <c r="CS25" i="5" s="1"/>
  <c r="CT25" i="5" s="1"/>
  <c r="CU25" i="5" s="1"/>
  <c r="CV25" i="5" s="1"/>
  <c r="CW25" i="5" s="1"/>
  <c r="CX25" i="5" s="1"/>
  <c r="CY25" i="5" s="1"/>
  <c r="CZ25" i="5" s="1"/>
  <c r="DA25" i="5" s="1"/>
  <c r="DB25" i="5" s="1"/>
  <c r="DC25" i="5" s="1"/>
  <c r="DD25" i="5" s="1"/>
  <c r="DE25" i="5" s="1"/>
  <c r="DF25" i="5" s="1"/>
  <c r="DG25" i="5" s="1"/>
  <c r="DH25" i="5" s="1"/>
  <c r="DI25" i="5" s="1"/>
  <c r="DJ25" i="5" s="1"/>
  <c r="DK25" i="5" s="1"/>
  <c r="DL25" i="5" s="1"/>
  <c r="DM25" i="5" s="1"/>
  <c r="DN25" i="5" s="1"/>
  <c r="DO25" i="5" s="1"/>
  <c r="DP25" i="5" s="1"/>
  <c r="DQ25" i="5" s="1"/>
  <c r="DR25" i="5" s="1"/>
  <c r="DS25" i="5" s="1"/>
  <c r="DT25" i="5" s="1"/>
  <c r="F25" i="5"/>
  <c r="G25" i="5" s="1"/>
  <c r="DV24" i="5"/>
  <c r="AB24" i="5"/>
  <c r="AN24" i="5" s="1"/>
  <c r="AZ24" i="5" s="1"/>
  <c r="BL24" i="5" s="1"/>
  <c r="BX24" i="5" s="1"/>
  <c r="CJ24" i="5" s="1"/>
  <c r="CV24" i="5" s="1"/>
  <c r="DH24" i="5" s="1"/>
  <c r="DT24" i="5" s="1"/>
  <c r="AA24" i="5"/>
  <c r="AM24" i="5" s="1"/>
  <c r="AY24" i="5" s="1"/>
  <c r="BK24" i="5" s="1"/>
  <c r="BW24" i="5" s="1"/>
  <c r="CI24" i="5" s="1"/>
  <c r="CU24" i="5" s="1"/>
  <c r="DG24" i="5" s="1"/>
  <c r="DS24" i="5" s="1"/>
  <c r="Z24" i="5"/>
  <c r="AL24" i="5" s="1"/>
  <c r="AX24" i="5" s="1"/>
  <c r="BJ24" i="5" s="1"/>
  <c r="BV24" i="5" s="1"/>
  <c r="CH24" i="5" s="1"/>
  <c r="CT24" i="5" s="1"/>
  <c r="DF24" i="5" s="1"/>
  <c r="DR24" i="5" s="1"/>
  <c r="Y24" i="5"/>
  <c r="AK24" i="5" s="1"/>
  <c r="AW24" i="5" s="1"/>
  <c r="BI24" i="5" s="1"/>
  <c r="BU24" i="5" s="1"/>
  <c r="CG24" i="5" s="1"/>
  <c r="CS24" i="5" s="1"/>
  <c r="DE24" i="5" s="1"/>
  <c r="DQ24" i="5" s="1"/>
  <c r="X24" i="5"/>
  <c r="AJ24" i="5" s="1"/>
  <c r="AV24" i="5" s="1"/>
  <c r="BH24" i="5" s="1"/>
  <c r="BT24" i="5" s="1"/>
  <c r="CF24" i="5" s="1"/>
  <c r="CR24" i="5" s="1"/>
  <c r="DD24" i="5" s="1"/>
  <c r="DP24" i="5" s="1"/>
  <c r="W24" i="5"/>
  <c r="AI24" i="5" s="1"/>
  <c r="AU24" i="5" s="1"/>
  <c r="BG24" i="5" s="1"/>
  <c r="BS24" i="5" s="1"/>
  <c r="CE24" i="5" s="1"/>
  <c r="CQ24" i="5" s="1"/>
  <c r="DC24" i="5" s="1"/>
  <c r="DO24" i="5" s="1"/>
  <c r="V24" i="5"/>
  <c r="AH24" i="5" s="1"/>
  <c r="AT24" i="5" s="1"/>
  <c r="BF24" i="5" s="1"/>
  <c r="BR24" i="5" s="1"/>
  <c r="CD24" i="5" s="1"/>
  <c r="CP24" i="5" s="1"/>
  <c r="DB24" i="5" s="1"/>
  <c r="DN24" i="5" s="1"/>
  <c r="U24" i="5"/>
  <c r="AG24" i="5" s="1"/>
  <c r="AS24" i="5" s="1"/>
  <c r="BE24" i="5" s="1"/>
  <c r="BQ24" i="5" s="1"/>
  <c r="CC24" i="5" s="1"/>
  <c r="CO24" i="5" s="1"/>
  <c r="DA24" i="5" s="1"/>
  <c r="DM24" i="5" s="1"/>
  <c r="T24" i="5"/>
  <c r="AF24" i="5" s="1"/>
  <c r="AR24" i="5" s="1"/>
  <c r="BD24" i="5" s="1"/>
  <c r="BP24" i="5" s="1"/>
  <c r="CB24" i="5" s="1"/>
  <c r="CN24" i="5" s="1"/>
  <c r="CZ24" i="5" s="1"/>
  <c r="DL24" i="5" s="1"/>
  <c r="S24" i="5"/>
  <c r="AE24" i="5" s="1"/>
  <c r="AQ24" i="5" s="1"/>
  <c r="BC24" i="5" s="1"/>
  <c r="BO24" i="5" s="1"/>
  <c r="CA24" i="5" s="1"/>
  <c r="CM24" i="5" s="1"/>
  <c r="CY24" i="5" s="1"/>
  <c r="DK24" i="5" s="1"/>
  <c r="R24" i="5"/>
  <c r="AD24" i="5" s="1"/>
  <c r="AP24" i="5" s="1"/>
  <c r="BB24" i="5" s="1"/>
  <c r="BN24" i="5" s="1"/>
  <c r="BZ24" i="5" s="1"/>
  <c r="CL24" i="5" s="1"/>
  <c r="CX24" i="5" s="1"/>
  <c r="DJ24" i="5" s="1"/>
  <c r="Q24" i="5"/>
  <c r="AB22" i="5"/>
  <c r="AN22" i="5" s="1"/>
  <c r="H12" i="5"/>
  <c r="I12" i="5" s="1"/>
  <c r="J12" i="5" s="1"/>
  <c r="K12" i="5" s="1"/>
  <c r="L12" i="5" s="1"/>
  <c r="M12" i="5" s="1"/>
  <c r="N12" i="5" s="1"/>
  <c r="G12" i="5"/>
  <c r="F12" i="5"/>
  <c r="DT75" i="4"/>
  <c r="DS75" i="4"/>
  <c r="DR75" i="4"/>
  <c r="DR72" i="4" s="1"/>
  <c r="DQ75" i="4"/>
  <c r="DQ72" i="4" s="1"/>
  <c r="DP75" i="4"/>
  <c r="DO75" i="4"/>
  <c r="DO72" i="4" s="1"/>
  <c r="DN75" i="4"/>
  <c r="DN72" i="4" s="1"/>
  <c r="DM75" i="4"/>
  <c r="DM72" i="4" s="1"/>
  <c r="DL75" i="4"/>
  <c r="DL72" i="4" s="1"/>
  <c r="DK75" i="4"/>
  <c r="DJ75" i="4"/>
  <c r="DI75" i="4"/>
  <c r="DH75" i="4"/>
  <c r="DG75" i="4"/>
  <c r="DF75" i="4"/>
  <c r="DF72" i="4" s="1"/>
  <c r="DE75" i="4"/>
  <c r="DE72" i="4" s="1"/>
  <c r="DD75" i="4"/>
  <c r="DC75" i="4"/>
  <c r="DC72" i="4" s="1"/>
  <c r="DB75" i="4"/>
  <c r="DB72" i="4" s="1"/>
  <c r="DA75" i="4"/>
  <c r="DA72" i="4" s="1"/>
  <c r="CZ75" i="4"/>
  <c r="CZ72" i="4" s="1"/>
  <c r="CY75" i="4"/>
  <c r="CX75" i="4"/>
  <c r="CX72" i="4" s="1"/>
  <c r="CW75" i="4"/>
  <c r="CV75" i="4"/>
  <c r="CU75" i="4"/>
  <c r="CT75" i="4"/>
  <c r="CT72" i="4" s="1"/>
  <c r="CS75" i="4"/>
  <c r="CS72" i="4" s="1"/>
  <c r="CR75" i="4"/>
  <c r="CQ75" i="4"/>
  <c r="CQ72" i="4" s="1"/>
  <c r="CP75" i="4"/>
  <c r="CP72" i="4" s="1"/>
  <c r="CO75" i="4"/>
  <c r="CO72" i="4" s="1"/>
  <c r="CN75" i="4"/>
  <c r="CN72" i="4" s="1"/>
  <c r="CM75" i="4"/>
  <c r="CM72" i="4" s="1"/>
  <c r="CL75" i="4"/>
  <c r="CL72" i="4" s="1"/>
  <c r="CK75" i="4"/>
  <c r="CJ75" i="4"/>
  <c r="CI75" i="4"/>
  <c r="CH75" i="4"/>
  <c r="CH72" i="4" s="1"/>
  <c r="CG75" i="4"/>
  <c r="CG72" i="4" s="1"/>
  <c r="CF75" i="4"/>
  <c r="CE75" i="4"/>
  <c r="CE72" i="4" s="1"/>
  <c r="CD75" i="4"/>
  <c r="CD72" i="4" s="1"/>
  <c r="CC75" i="4"/>
  <c r="CC72" i="4" s="1"/>
  <c r="CB75" i="4"/>
  <c r="CA75" i="4"/>
  <c r="BZ75" i="4"/>
  <c r="BY75" i="4"/>
  <c r="BX75" i="4"/>
  <c r="BW75" i="4"/>
  <c r="BV75" i="4"/>
  <c r="BV72" i="4" s="1"/>
  <c r="BU75" i="4"/>
  <c r="BU72" i="4" s="1"/>
  <c r="BT75" i="4"/>
  <c r="BS75" i="4"/>
  <c r="BS72" i="4" s="1"/>
  <c r="BR75" i="4"/>
  <c r="BR72" i="4" s="1"/>
  <c r="BQ75" i="4"/>
  <c r="BQ72" i="4" s="1"/>
  <c r="BP75" i="4"/>
  <c r="BP72" i="4" s="1"/>
  <c r="BO75" i="4"/>
  <c r="BO72" i="4" s="1"/>
  <c r="BN75" i="4"/>
  <c r="BM75" i="4"/>
  <c r="BL75" i="4"/>
  <c r="BK75" i="4"/>
  <c r="BJ75" i="4"/>
  <c r="BJ72" i="4" s="1"/>
  <c r="BI75" i="4"/>
  <c r="BH75" i="4"/>
  <c r="BG75" i="4"/>
  <c r="BG72" i="4" s="1"/>
  <c r="BF75" i="4"/>
  <c r="BF72" i="4" s="1"/>
  <c r="BE75" i="4"/>
  <c r="BE72" i="4" s="1"/>
  <c r="BD75" i="4"/>
  <c r="BD72" i="4" s="1"/>
  <c r="BC75" i="4"/>
  <c r="BC72" i="4" s="1"/>
  <c r="BB75" i="4"/>
  <c r="BB72" i="4" s="1"/>
  <c r="BA75" i="4"/>
  <c r="AZ75" i="4"/>
  <c r="AY75" i="4"/>
  <c r="AX75" i="4"/>
  <c r="AX72" i="4" s="1"/>
  <c r="AW75" i="4"/>
  <c r="AW72" i="4" s="1"/>
  <c r="AV75" i="4"/>
  <c r="AU75" i="4"/>
  <c r="AU72" i="4" s="1"/>
  <c r="AT75" i="4"/>
  <c r="AT72" i="4" s="1"/>
  <c r="AS75" i="4"/>
  <c r="AS72" i="4" s="1"/>
  <c r="AR75" i="4"/>
  <c r="AR72" i="4" s="1"/>
  <c r="AQ75" i="4"/>
  <c r="AP75" i="4"/>
  <c r="AP72" i="4" s="1"/>
  <c r="AO75" i="4"/>
  <c r="AN75" i="4"/>
  <c r="AM75" i="4"/>
  <c r="AL75" i="4"/>
  <c r="AL72" i="4" s="1"/>
  <c r="AK75" i="4"/>
  <c r="AK72" i="4" s="1"/>
  <c r="AJ75" i="4"/>
  <c r="AI75" i="4"/>
  <c r="AI72" i="4" s="1"/>
  <c r="AH75" i="4"/>
  <c r="AH72" i="4" s="1"/>
  <c r="AG75" i="4"/>
  <c r="AG72" i="4" s="1"/>
  <c r="AF75" i="4"/>
  <c r="AF72" i="4" s="1"/>
  <c r="AE75" i="4"/>
  <c r="AD75" i="4"/>
  <c r="AC75" i="4"/>
  <c r="AB75" i="4"/>
  <c r="AA75" i="4"/>
  <c r="Z75" i="4"/>
  <c r="Z72" i="4" s="1"/>
  <c r="Y75" i="4"/>
  <c r="Y72" i="4" s="1"/>
  <c r="X75" i="4"/>
  <c r="W75" i="4"/>
  <c r="W72" i="4" s="1"/>
  <c r="V75" i="4"/>
  <c r="V72" i="4" s="1"/>
  <c r="U75" i="4"/>
  <c r="U72" i="4" s="1"/>
  <c r="T75" i="4"/>
  <c r="T72" i="4" s="1"/>
  <c r="S75" i="4"/>
  <c r="S72" i="4" s="1"/>
  <c r="R75" i="4"/>
  <c r="Q75" i="4"/>
  <c r="P75" i="4"/>
  <c r="O75" i="4"/>
  <c r="N75" i="4"/>
  <c r="N72" i="4" s="1"/>
  <c r="M75" i="4"/>
  <c r="M72" i="4" s="1"/>
  <c r="L75" i="4"/>
  <c r="K75" i="4"/>
  <c r="K72" i="4" s="1"/>
  <c r="J75" i="4"/>
  <c r="J72" i="4" s="1"/>
  <c r="I75" i="4"/>
  <c r="I72" i="4" s="1"/>
  <c r="H75" i="4"/>
  <c r="H72" i="4" s="1"/>
  <c r="DT72" i="4"/>
  <c r="DS72" i="4"/>
  <c r="DP72" i="4"/>
  <c r="DK72" i="4"/>
  <c r="DJ72" i="4"/>
  <c r="DI72" i="4"/>
  <c r="DH72" i="4"/>
  <c r="DG72" i="4"/>
  <c r="DD72" i="4"/>
  <c r="CY72" i="4"/>
  <c r="CW72" i="4"/>
  <c r="CV72" i="4"/>
  <c r="CU72" i="4"/>
  <c r="CR72" i="4"/>
  <c r="CK72" i="4"/>
  <c r="CJ72" i="4"/>
  <c r="CI72" i="4"/>
  <c r="CF72" i="4"/>
  <c r="CB72" i="4"/>
  <c r="CA72" i="4"/>
  <c r="BZ72" i="4"/>
  <c r="BY72" i="4"/>
  <c r="BX72" i="4"/>
  <c r="BW72" i="4"/>
  <c r="BT72" i="4"/>
  <c r="BN72" i="4"/>
  <c r="BM72" i="4"/>
  <c r="BL72" i="4"/>
  <c r="BK72" i="4"/>
  <c r="BI72" i="4"/>
  <c r="BH72" i="4"/>
  <c r="BA72" i="4"/>
  <c r="AZ72" i="4"/>
  <c r="AY72" i="4"/>
  <c r="AV72" i="4"/>
  <c r="AQ72" i="4"/>
  <c r="AO72" i="4"/>
  <c r="AN72" i="4"/>
  <c r="AM72" i="4"/>
  <c r="AJ72" i="4"/>
  <c r="AE72" i="4"/>
  <c r="AD72" i="4"/>
  <c r="AC72" i="4"/>
  <c r="AB72" i="4"/>
  <c r="AA72" i="4"/>
  <c r="X72" i="4"/>
  <c r="R72" i="4"/>
  <c r="Q72" i="4"/>
  <c r="P72" i="4"/>
  <c r="O72" i="4"/>
  <c r="L72" i="4"/>
  <c r="F53" i="4"/>
  <c r="DT50" i="4"/>
  <c r="DS50" i="4"/>
  <c r="DR50" i="4"/>
  <c r="DQ50" i="4"/>
  <c r="DP50" i="4"/>
  <c r="DO50" i="4"/>
  <c r="DN50" i="4"/>
  <c r="DM50" i="4"/>
  <c r="DL50" i="4"/>
  <c r="DK50" i="4"/>
  <c r="DJ50" i="4"/>
  <c r="DI50" i="4"/>
  <c r="DH50" i="4"/>
  <c r="DG50" i="4"/>
  <c r="DF50" i="4"/>
  <c r="DE50" i="4"/>
  <c r="DD50" i="4"/>
  <c r="DC50" i="4"/>
  <c r="DB50" i="4"/>
  <c r="DA50" i="4"/>
  <c r="CZ50" i="4"/>
  <c r="CY50" i="4"/>
  <c r="CX50" i="4"/>
  <c r="CW50" i="4"/>
  <c r="CV50" i="4"/>
  <c r="CU50" i="4"/>
  <c r="CT50" i="4"/>
  <c r="CS50" i="4"/>
  <c r="CR50" i="4"/>
  <c r="CQ50" i="4"/>
  <c r="CP50" i="4"/>
  <c r="CO50" i="4"/>
  <c r="CN50" i="4"/>
  <c r="CM50" i="4"/>
  <c r="CL50" i="4"/>
  <c r="CK50" i="4"/>
  <c r="CJ50" i="4"/>
  <c r="CI50" i="4"/>
  <c r="CH50" i="4"/>
  <c r="CG50" i="4"/>
  <c r="CF50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H46" i="4"/>
  <c r="G46" i="4"/>
  <c r="F46" i="4"/>
  <c r="F37" i="5" s="1"/>
  <c r="E46" i="4"/>
  <c r="E37" i="5" s="1"/>
  <c r="F25" i="4"/>
  <c r="G25" i="4" s="1"/>
  <c r="H25" i="4" s="1"/>
  <c r="I25" i="4" s="1"/>
  <c r="J25" i="4" s="1"/>
  <c r="K25" i="4" s="1"/>
  <c r="L25" i="4" s="1"/>
  <c r="M25" i="4" s="1"/>
  <c r="N25" i="4" s="1"/>
  <c r="O25" i="4" s="1"/>
  <c r="P25" i="4" s="1"/>
  <c r="Q25" i="4" s="1"/>
  <c r="R25" i="4" s="1"/>
  <c r="S25" i="4" s="1"/>
  <c r="T25" i="4" s="1"/>
  <c r="U25" i="4" s="1"/>
  <c r="V25" i="4" s="1"/>
  <c r="W25" i="4" s="1"/>
  <c r="X25" i="4" s="1"/>
  <c r="Y25" i="4" s="1"/>
  <c r="Z25" i="4" s="1"/>
  <c r="AA25" i="4" s="1"/>
  <c r="AB25" i="4" s="1"/>
  <c r="AC25" i="4" s="1"/>
  <c r="AD25" i="4" s="1"/>
  <c r="AE25" i="4" s="1"/>
  <c r="AF25" i="4" s="1"/>
  <c r="AG25" i="4" s="1"/>
  <c r="AH25" i="4" s="1"/>
  <c r="AI25" i="4" s="1"/>
  <c r="AJ25" i="4" s="1"/>
  <c r="AK25" i="4" s="1"/>
  <c r="AL25" i="4" s="1"/>
  <c r="AM25" i="4" s="1"/>
  <c r="AN25" i="4" s="1"/>
  <c r="AO25" i="4" s="1"/>
  <c r="AP25" i="4" s="1"/>
  <c r="AQ25" i="4" s="1"/>
  <c r="AR25" i="4" s="1"/>
  <c r="AS25" i="4" s="1"/>
  <c r="AT25" i="4" s="1"/>
  <c r="AU25" i="4" s="1"/>
  <c r="AV25" i="4" s="1"/>
  <c r="AW25" i="4" s="1"/>
  <c r="AX25" i="4" s="1"/>
  <c r="AY25" i="4" s="1"/>
  <c r="AZ25" i="4" s="1"/>
  <c r="BA25" i="4" s="1"/>
  <c r="BB25" i="4" s="1"/>
  <c r="BC25" i="4" s="1"/>
  <c r="BD25" i="4" s="1"/>
  <c r="BE25" i="4" s="1"/>
  <c r="BF25" i="4" s="1"/>
  <c r="BG25" i="4" s="1"/>
  <c r="BH25" i="4" s="1"/>
  <c r="BI25" i="4" s="1"/>
  <c r="BJ25" i="4" s="1"/>
  <c r="BK25" i="4" s="1"/>
  <c r="BL25" i="4" s="1"/>
  <c r="BM25" i="4" s="1"/>
  <c r="BN25" i="4" s="1"/>
  <c r="BO25" i="4" s="1"/>
  <c r="BP25" i="4" s="1"/>
  <c r="BQ25" i="4" s="1"/>
  <c r="BR25" i="4" s="1"/>
  <c r="BS25" i="4" s="1"/>
  <c r="BT25" i="4" s="1"/>
  <c r="BU25" i="4" s="1"/>
  <c r="BV25" i="4" s="1"/>
  <c r="BW25" i="4" s="1"/>
  <c r="BX25" i="4" s="1"/>
  <c r="BY25" i="4" s="1"/>
  <c r="BZ25" i="4" s="1"/>
  <c r="CA25" i="4" s="1"/>
  <c r="CB25" i="4" s="1"/>
  <c r="CC25" i="4" s="1"/>
  <c r="CD25" i="4" s="1"/>
  <c r="CE25" i="4" s="1"/>
  <c r="CF25" i="4" s="1"/>
  <c r="CG25" i="4" s="1"/>
  <c r="CH25" i="4" s="1"/>
  <c r="CI25" i="4" s="1"/>
  <c r="CJ25" i="4" s="1"/>
  <c r="CK25" i="4" s="1"/>
  <c r="CL25" i="4" s="1"/>
  <c r="CM25" i="4" s="1"/>
  <c r="CN25" i="4" s="1"/>
  <c r="CO25" i="4" s="1"/>
  <c r="CP25" i="4" s="1"/>
  <c r="CQ25" i="4" s="1"/>
  <c r="CR25" i="4" s="1"/>
  <c r="CS25" i="4" s="1"/>
  <c r="CT25" i="4" s="1"/>
  <c r="CU25" i="4" s="1"/>
  <c r="CV25" i="4" s="1"/>
  <c r="CW25" i="4" s="1"/>
  <c r="CX25" i="4" s="1"/>
  <c r="CY25" i="4" s="1"/>
  <c r="CZ25" i="4" s="1"/>
  <c r="DA25" i="4" s="1"/>
  <c r="DB25" i="4" s="1"/>
  <c r="DC25" i="4" s="1"/>
  <c r="DD25" i="4" s="1"/>
  <c r="DE25" i="4" s="1"/>
  <c r="DF25" i="4" s="1"/>
  <c r="DG25" i="4" s="1"/>
  <c r="DH25" i="4" s="1"/>
  <c r="DI25" i="4" s="1"/>
  <c r="DJ25" i="4" s="1"/>
  <c r="DK25" i="4" s="1"/>
  <c r="DL25" i="4" s="1"/>
  <c r="DM25" i="4" s="1"/>
  <c r="DN25" i="4" s="1"/>
  <c r="DO25" i="4" s="1"/>
  <c r="DP25" i="4" s="1"/>
  <c r="DQ25" i="4" s="1"/>
  <c r="DR25" i="4" s="1"/>
  <c r="DS25" i="4" s="1"/>
  <c r="DT25" i="4" s="1"/>
  <c r="DV24" i="4"/>
  <c r="DW24" i="4" s="1"/>
  <c r="AB24" i="4"/>
  <c r="AN24" i="4" s="1"/>
  <c r="AZ24" i="4" s="1"/>
  <c r="BL24" i="4" s="1"/>
  <c r="BX24" i="4" s="1"/>
  <c r="CJ24" i="4" s="1"/>
  <c r="CV24" i="4" s="1"/>
  <c r="DH24" i="4" s="1"/>
  <c r="DT24" i="4" s="1"/>
  <c r="AA24" i="4"/>
  <c r="AM24" i="4" s="1"/>
  <c r="AY24" i="4" s="1"/>
  <c r="BK24" i="4" s="1"/>
  <c r="BW24" i="4" s="1"/>
  <c r="CI24" i="4" s="1"/>
  <c r="CU24" i="4" s="1"/>
  <c r="DG24" i="4" s="1"/>
  <c r="DS24" i="4" s="1"/>
  <c r="Z24" i="4"/>
  <c r="AL24" i="4" s="1"/>
  <c r="AX24" i="4" s="1"/>
  <c r="BJ24" i="4" s="1"/>
  <c r="BV24" i="4" s="1"/>
  <c r="CH24" i="4" s="1"/>
  <c r="CT24" i="4" s="1"/>
  <c r="DF24" i="4" s="1"/>
  <c r="DR24" i="4" s="1"/>
  <c r="Y24" i="4"/>
  <c r="AK24" i="4" s="1"/>
  <c r="AW24" i="4" s="1"/>
  <c r="BI24" i="4" s="1"/>
  <c r="BU24" i="4" s="1"/>
  <c r="CG24" i="4" s="1"/>
  <c r="CS24" i="4" s="1"/>
  <c r="DE24" i="4" s="1"/>
  <c r="DQ24" i="4" s="1"/>
  <c r="X24" i="4"/>
  <c r="AJ24" i="4" s="1"/>
  <c r="AV24" i="4" s="1"/>
  <c r="BH24" i="4" s="1"/>
  <c r="BT24" i="4" s="1"/>
  <c r="CF24" i="4" s="1"/>
  <c r="CR24" i="4" s="1"/>
  <c r="DD24" i="4" s="1"/>
  <c r="DP24" i="4" s="1"/>
  <c r="W24" i="4"/>
  <c r="AI24" i="4" s="1"/>
  <c r="AU24" i="4" s="1"/>
  <c r="BG24" i="4" s="1"/>
  <c r="BS24" i="4" s="1"/>
  <c r="CE24" i="4" s="1"/>
  <c r="CQ24" i="4" s="1"/>
  <c r="DC24" i="4" s="1"/>
  <c r="DO24" i="4" s="1"/>
  <c r="V24" i="4"/>
  <c r="AH24" i="4" s="1"/>
  <c r="AT24" i="4" s="1"/>
  <c r="BF24" i="4" s="1"/>
  <c r="BR24" i="4" s="1"/>
  <c r="CD24" i="4" s="1"/>
  <c r="CP24" i="4" s="1"/>
  <c r="DB24" i="4" s="1"/>
  <c r="DN24" i="4" s="1"/>
  <c r="U24" i="4"/>
  <c r="AG24" i="4" s="1"/>
  <c r="AS24" i="4" s="1"/>
  <c r="BE24" i="4" s="1"/>
  <c r="BQ24" i="4" s="1"/>
  <c r="CC24" i="4" s="1"/>
  <c r="CO24" i="4" s="1"/>
  <c r="DA24" i="4" s="1"/>
  <c r="DM24" i="4" s="1"/>
  <c r="T24" i="4"/>
  <c r="AF24" i="4" s="1"/>
  <c r="AR24" i="4" s="1"/>
  <c r="BD24" i="4" s="1"/>
  <c r="BP24" i="4" s="1"/>
  <c r="CB24" i="4" s="1"/>
  <c r="CN24" i="4" s="1"/>
  <c r="CZ24" i="4" s="1"/>
  <c r="DL24" i="4" s="1"/>
  <c r="S24" i="4"/>
  <c r="AE24" i="4" s="1"/>
  <c r="AQ24" i="4" s="1"/>
  <c r="BC24" i="4" s="1"/>
  <c r="BO24" i="4" s="1"/>
  <c r="CA24" i="4" s="1"/>
  <c r="CM24" i="4" s="1"/>
  <c r="CY24" i="4" s="1"/>
  <c r="DK24" i="4" s="1"/>
  <c r="R24" i="4"/>
  <c r="AD24" i="4" s="1"/>
  <c r="AP24" i="4" s="1"/>
  <c r="BB24" i="4" s="1"/>
  <c r="BN24" i="4" s="1"/>
  <c r="BZ24" i="4" s="1"/>
  <c r="CL24" i="4" s="1"/>
  <c r="CX24" i="4" s="1"/>
  <c r="DJ24" i="4" s="1"/>
  <c r="Q24" i="4"/>
  <c r="AC24" i="4" s="1"/>
  <c r="AO24" i="4" s="1"/>
  <c r="BA24" i="4" s="1"/>
  <c r="BM24" i="4" s="1"/>
  <c r="BY24" i="4" s="1"/>
  <c r="CK24" i="4" s="1"/>
  <c r="CW24" i="4" s="1"/>
  <c r="DI24" i="4" s="1"/>
  <c r="AB22" i="4"/>
  <c r="AN22" i="4" s="1"/>
  <c r="AZ22" i="4" s="1"/>
  <c r="BL22" i="4" s="1"/>
  <c r="BX22" i="4" s="1"/>
  <c r="CJ22" i="4" s="1"/>
  <c r="CV22" i="4" s="1"/>
  <c r="DH22" i="4" s="1"/>
  <c r="DT22" i="4" s="1"/>
  <c r="F12" i="4"/>
  <c r="G12" i="4" s="1"/>
  <c r="H12" i="4" s="1"/>
  <c r="I12" i="4" s="1"/>
  <c r="J12" i="4" s="1"/>
  <c r="K12" i="4" s="1"/>
  <c r="L12" i="4" s="1"/>
  <c r="M12" i="4" s="1"/>
  <c r="N12" i="4" s="1"/>
  <c r="DO60" i="3"/>
  <c r="BR60" i="3"/>
  <c r="AU60" i="3"/>
  <c r="BF59" i="3"/>
  <c r="BN57" i="3"/>
  <c r="BM57" i="3"/>
  <c r="K57" i="3"/>
  <c r="CP52" i="3"/>
  <c r="CB52" i="3"/>
  <c r="N52" i="3"/>
  <c r="DI52" i="3"/>
  <c r="DO50" i="3"/>
  <c r="DN50" i="3"/>
  <c r="DC50" i="3"/>
  <c r="DB50" i="3"/>
  <c r="CD50" i="3"/>
  <c r="BY50" i="3"/>
  <c r="BS50" i="3"/>
  <c r="BR50" i="3"/>
  <c r="BM50" i="3"/>
  <c r="BG50" i="3"/>
  <c r="BF50" i="3"/>
  <c r="BA50" i="3"/>
  <c r="AH50" i="3"/>
  <c r="AC50" i="3"/>
  <c r="W50" i="3"/>
  <c r="V50" i="3"/>
  <c r="S50" i="3"/>
  <c r="Q50" i="3"/>
  <c r="K50" i="3"/>
  <c r="J50" i="3"/>
  <c r="CP50" i="3"/>
  <c r="DR48" i="3"/>
  <c r="DQ48" i="3"/>
  <c r="DP48" i="3"/>
  <c r="DO48" i="3"/>
  <c r="DJ48" i="3"/>
  <c r="DI48" i="3"/>
  <c r="DF48" i="3"/>
  <c r="DE48" i="3"/>
  <c r="DD48" i="3"/>
  <c r="DC48" i="3"/>
  <c r="CX48" i="3"/>
  <c r="CW48" i="3"/>
  <c r="CT48" i="3"/>
  <c r="CS48" i="3"/>
  <c r="CR48" i="3"/>
  <c r="CQ48" i="3"/>
  <c r="CL48" i="3"/>
  <c r="CK48" i="3"/>
  <c r="CH48" i="3"/>
  <c r="CG48" i="3"/>
  <c r="CF48" i="3"/>
  <c r="CE48" i="3"/>
  <c r="BZ48" i="3"/>
  <c r="BY48" i="3"/>
  <c r="BW48" i="3"/>
  <c r="BV48" i="3"/>
  <c r="BU48" i="3"/>
  <c r="BT48" i="3"/>
  <c r="BS48" i="3"/>
  <c r="BN48" i="3"/>
  <c r="BM48" i="3"/>
  <c r="BK48" i="3"/>
  <c r="BJ48" i="3"/>
  <c r="BI48" i="3"/>
  <c r="BH48" i="3"/>
  <c r="BG48" i="3"/>
  <c r="BB48" i="3"/>
  <c r="BA48" i="3"/>
  <c r="AY48" i="3"/>
  <c r="AX48" i="3"/>
  <c r="AW48" i="3"/>
  <c r="AV48" i="3"/>
  <c r="AU48" i="3"/>
  <c r="AP48" i="3"/>
  <c r="AO48" i="3"/>
  <c r="AM48" i="3"/>
  <c r="AL48" i="3"/>
  <c r="AK48" i="3"/>
  <c r="AJ48" i="3"/>
  <c r="AI48" i="3"/>
  <c r="AD48" i="3"/>
  <c r="AC48" i="3"/>
  <c r="AA48" i="3"/>
  <c r="Z48" i="3"/>
  <c r="Y48" i="3"/>
  <c r="X48" i="3"/>
  <c r="W48" i="3"/>
  <c r="R48" i="3"/>
  <c r="Q48" i="3"/>
  <c r="O48" i="3"/>
  <c r="N48" i="3"/>
  <c r="M48" i="3"/>
  <c r="L48" i="3"/>
  <c r="K48" i="3"/>
  <c r="DS48" i="3"/>
  <c r="DQ57" i="3"/>
  <c r="DP57" i="3"/>
  <c r="DO57" i="3"/>
  <c r="DN59" i="3"/>
  <c r="DK57" i="3"/>
  <c r="DJ57" i="3"/>
  <c r="DE57" i="3"/>
  <c r="DD57" i="3"/>
  <c r="DB60" i="3"/>
  <c r="CY57" i="3"/>
  <c r="CX57" i="3"/>
  <c r="CW57" i="3"/>
  <c r="CS57" i="3"/>
  <c r="CR57" i="3"/>
  <c r="CQ57" i="3"/>
  <c r="CP59" i="3"/>
  <c r="CM57" i="3"/>
  <c r="CL57" i="3"/>
  <c r="CI58" i="3"/>
  <c r="CG57" i="3"/>
  <c r="CF57" i="3"/>
  <c r="CD60" i="3"/>
  <c r="CA57" i="3"/>
  <c r="BZ57" i="3"/>
  <c r="BY57" i="3"/>
  <c r="BU57" i="3"/>
  <c r="BT57" i="3"/>
  <c r="BS57" i="3"/>
  <c r="BP57" i="3"/>
  <c r="BO57" i="3"/>
  <c r="BM60" i="3"/>
  <c r="BI57" i="3"/>
  <c r="BH57" i="3"/>
  <c r="BC57" i="3"/>
  <c r="BB57" i="3"/>
  <c r="BA57" i="3"/>
  <c r="AW57" i="3"/>
  <c r="AV57" i="3"/>
  <c r="AU57" i="3"/>
  <c r="AQ57" i="3"/>
  <c r="AP57" i="3"/>
  <c r="AK57" i="3"/>
  <c r="AJ57" i="3"/>
  <c r="AE57" i="3"/>
  <c r="AD57" i="3"/>
  <c r="AC57" i="3"/>
  <c r="Y57" i="3"/>
  <c r="X57" i="3"/>
  <c r="W57" i="3"/>
  <c r="S57" i="3"/>
  <c r="R57" i="3"/>
  <c r="M57" i="3"/>
  <c r="L57" i="3"/>
  <c r="K60" i="3"/>
  <c r="G57" i="3"/>
  <c r="F57" i="3"/>
  <c r="E57" i="3"/>
  <c r="DT52" i="3"/>
  <c r="DS52" i="3"/>
  <c r="DP52" i="3"/>
  <c r="DO52" i="3"/>
  <c r="DN52" i="3"/>
  <c r="DL52" i="3"/>
  <c r="DK52" i="3"/>
  <c r="DH52" i="3"/>
  <c r="DG52" i="3"/>
  <c r="DE52" i="3"/>
  <c r="DD52" i="3"/>
  <c r="DB52" i="3"/>
  <c r="CZ52" i="3"/>
  <c r="CY52" i="3"/>
  <c r="CX52" i="3"/>
  <c r="CW52" i="3"/>
  <c r="CS52" i="3"/>
  <c r="CR52" i="3"/>
  <c r="CQ52" i="3"/>
  <c r="CM52" i="3"/>
  <c r="CL52" i="3"/>
  <c r="CK52" i="3"/>
  <c r="CJ52" i="3"/>
  <c r="CI52" i="3"/>
  <c r="CE52" i="3"/>
  <c r="CD52" i="3"/>
  <c r="CA52" i="3"/>
  <c r="BY52" i="3"/>
  <c r="BX52" i="3"/>
  <c r="BW52" i="3"/>
  <c r="BU52" i="3"/>
  <c r="BT52" i="3"/>
  <c r="BP52" i="3"/>
  <c r="BO52" i="3"/>
  <c r="BN52" i="3"/>
  <c r="BM52" i="3"/>
  <c r="BK52" i="3"/>
  <c r="BI52" i="3"/>
  <c r="BH52" i="3"/>
  <c r="BG52" i="3"/>
  <c r="BF52" i="3"/>
  <c r="BC52" i="3"/>
  <c r="BB52" i="3"/>
  <c r="BA52" i="3"/>
  <c r="AZ52" i="3"/>
  <c r="AW52" i="3"/>
  <c r="AV52" i="3"/>
  <c r="AU52" i="3"/>
  <c r="AT52" i="3"/>
  <c r="AS52" i="3"/>
  <c r="AQ52" i="3"/>
  <c r="AP52" i="3"/>
  <c r="AO52" i="3"/>
  <c r="AN52" i="3"/>
  <c r="AM52" i="3"/>
  <c r="AK52" i="3"/>
  <c r="AJ52" i="3"/>
  <c r="AI52" i="3"/>
  <c r="AH52" i="3"/>
  <c r="AG52" i="3"/>
  <c r="AF52" i="3"/>
  <c r="AD52" i="3"/>
  <c r="AC52" i="3"/>
  <c r="AB52" i="3"/>
  <c r="AA52" i="3"/>
  <c r="Z52" i="3"/>
  <c r="Y52" i="3"/>
  <c r="X52" i="3"/>
  <c r="W52" i="3"/>
  <c r="V52" i="3"/>
  <c r="U52" i="3"/>
  <c r="T52" i="3"/>
  <c r="R52" i="3"/>
  <c r="Q52" i="3"/>
  <c r="P52" i="3"/>
  <c r="O52" i="3"/>
  <c r="M52" i="3"/>
  <c r="L52" i="3"/>
  <c r="K52" i="3"/>
  <c r="J52" i="3"/>
  <c r="I52" i="3"/>
  <c r="H52" i="3"/>
  <c r="F29" i="3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Y29" i="3" s="1"/>
  <c r="Z29" i="3" s="1"/>
  <c r="AA29" i="3" s="1"/>
  <c r="AB29" i="3" s="1"/>
  <c r="AC29" i="3" s="1"/>
  <c r="AD29" i="3" s="1"/>
  <c r="AE29" i="3" s="1"/>
  <c r="AF29" i="3" s="1"/>
  <c r="AG29" i="3" s="1"/>
  <c r="AH29" i="3" s="1"/>
  <c r="AI29" i="3" s="1"/>
  <c r="AJ29" i="3" s="1"/>
  <c r="AK29" i="3" s="1"/>
  <c r="AL29" i="3" s="1"/>
  <c r="AM29" i="3" s="1"/>
  <c r="AN29" i="3" s="1"/>
  <c r="AO29" i="3" s="1"/>
  <c r="AP29" i="3" s="1"/>
  <c r="AQ29" i="3" s="1"/>
  <c r="AR29" i="3" s="1"/>
  <c r="AS29" i="3" s="1"/>
  <c r="AT29" i="3" s="1"/>
  <c r="AU29" i="3" s="1"/>
  <c r="AV29" i="3" s="1"/>
  <c r="AW29" i="3" s="1"/>
  <c r="AX29" i="3" s="1"/>
  <c r="AY29" i="3" s="1"/>
  <c r="AZ29" i="3" s="1"/>
  <c r="BA29" i="3" s="1"/>
  <c r="BB29" i="3" s="1"/>
  <c r="BC29" i="3" s="1"/>
  <c r="BD29" i="3" s="1"/>
  <c r="BE29" i="3" s="1"/>
  <c r="BF29" i="3" s="1"/>
  <c r="BG29" i="3" s="1"/>
  <c r="BH29" i="3" s="1"/>
  <c r="BI29" i="3" s="1"/>
  <c r="BJ29" i="3" s="1"/>
  <c r="BK29" i="3" s="1"/>
  <c r="BL29" i="3" s="1"/>
  <c r="BM29" i="3" s="1"/>
  <c r="BN29" i="3" s="1"/>
  <c r="BO29" i="3" s="1"/>
  <c r="BP29" i="3" s="1"/>
  <c r="BQ29" i="3" s="1"/>
  <c r="BR29" i="3" s="1"/>
  <c r="BS29" i="3" s="1"/>
  <c r="BT29" i="3" s="1"/>
  <c r="BU29" i="3" s="1"/>
  <c r="BV29" i="3" s="1"/>
  <c r="BW29" i="3" s="1"/>
  <c r="BX29" i="3" s="1"/>
  <c r="BY29" i="3" s="1"/>
  <c r="BZ29" i="3" s="1"/>
  <c r="CA29" i="3" s="1"/>
  <c r="CB29" i="3" s="1"/>
  <c r="CC29" i="3" s="1"/>
  <c r="CD29" i="3" s="1"/>
  <c r="CE29" i="3" s="1"/>
  <c r="CF29" i="3" s="1"/>
  <c r="CG29" i="3" s="1"/>
  <c r="CH29" i="3" s="1"/>
  <c r="CI29" i="3" s="1"/>
  <c r="CJ29" i="3" s="1"/>
  <c r="CK29" i="3" s="1"/>
  <c r="CL29" i="3" s="1"/>
  <c r="CM29" i="3" s="1"/>
  <c r="CN29" i="3" s="1"/>
  <c r="CO29" i="3" s="1"/>
  <c r="CP29" i="3" s="1"/>
  <c r="CQ29" i="3" s="1"/>
  <c r="CR29" i="3" s="1"/>
  <c r="CS29" i="3" s="1"/>
  <c r="CT29" i="3" s="1"/>
  <c r="CU29" i="3" s="1"/>
  <c r="CV29" i="3" s="1"/>
  <c r="CW29" i="3" s="1"/>
  <c r="CX29" i="3" s="1"/>
  <c r="CY29" i="3" s="1"/>
  <c r="CZ29" i="3" s="1"/>
  <c r="DA29" i="3" s="1"/>
  <c r="DB29" i="3" s="1"/>
  <c r="DC29" i="3" s="1"/>
  <c r="DD29" i="3" s="1"/>
  <c r="DE29" i="3" s="1"/>
  <c r="DF29" i="3" s="1"/>
  <c r="DG29" i="3" s="1"/>
  <c r="DH29" i="3" s="1"/>
  <c r="DI29" i="3" s="1"/>
  <c r="DJ29" i="3" s="1"/>
  <c r="DK29" i="3" s="1"/>
  <c r="DL29" i="3" s="1"/>
  <c r="DM29" i="3" s="1"/>
  <c r="DN29" i="3" s="1"/>
  <c r="DO29" i="3" s="1"/>
  <c r="DP29" i="3" s="1"/>
  <c r="DQ29" i="3" s="1"/>
  <c r="DR29" i="3" s="1"/>
  <c r="DS29" i="3" s="1"/>
  <c r="DT29" i="3" s="1"/>
  <c r="DV28" i="3"/>
  <c r="AB28" i="3"/>
  <c r="AN28" i="3" s="1"/>
  <c r="AZ28" i="3" s="1"/>
  <c r="BL28" i="3" s="1"/>
  <c r="BX28" i="3" s="1"/>
  <c r="CJ28" i="3" s="1"/>
  <c r="CV28" i="3" s="1"/>
  <c r="DH28" i="3" s="1"/>
  <c r="DT28" i="3" s="1"/>
  <c r="AA28" i="3"/>
  <c r="AM28" i="3" s="1"/>
  <c r="AY28" i="3" s="1"/>
  <c r="BK28" i="3" s="1"/>
  <c r="BW28" i="3" s="1"/>
  <c r="CI28" i="3" s="1"/>
  <c r="CU28" i="3" s="1"/>
  <c r="DG28" i="3" s="1"/>
  <c r="DS28" i="3" s="1"/>
  <c r="Z28" i="3"/>
  <c r="AL28" i="3" s="1"/>
  <c r="AX28" i="3" s="1"/>
  <c r="BJ28" i="3" s="1"/>
  <c r="BV28" i="3" s="1"/>
  <c r="CH28" i="3" s="1"/>
  <c r="CT28" i="3" s="1"/>
  <c r="DF28" i="3" s="1"/>
  <c r="DR28" i="3" s="1"/>
  <c r="Y28" i="3"/>
  <c r="AK28" i="3" s="1"/>
  <c r="AW28" i="3" s="1"/>
  <c r="BI28" i="3" s="1"/>
  <c r="BU28" i="3" s="1"/>
  <c r="CG28" i="3" s="1"/>
  <c r="CS28" i="3" s="1"/>
  <c r="DE28" i="3" s="1"/>
  <c r="DQ28" i="3" s="1"/>
  <c r="X28" i="3"/>
  <c r="AJ28" i="3" s="1"/>
  <c r="AV28" i="3" s="1"/>
  <c r="BH28" i="3" s="1"/>
  <c r="BT28" i="3" s="1"/>
  <c r="CF28" i="3" s="1"/>
  <c r="CR28" i="3" s="1"/>
  <c r="DD28" i="3" s="1"/>
  <c r="DP28" i="3" s="1"/>
  <c r="W28" i="3"/>
  <c r="AI28" i="3" s="1"/>
  <c r="AU28" i="3" s="1"/>
  <c r="BG28" i="3" s="1"/>
  <c r="BS28" i="3" s="1"/>
  <c r="CE28" i="3" s="1"/>
  <c r="CQ28" i="3" s="1"/>
  <c r="DC28" i="3" s="1"/>
  <c r="DO28" i="3" s="1"/>
  <c r="V28" i="3"/>
  <c r="AH28" i="3" s="1"/>
  <c r="AT28" i="3" s="1"/>
  <c r="BF28" i="3" s="1"/>
  <c r="BR28" i="3" s="1"/>
  <c r="CD28" i="3" s="1"/>
  <c r="CP28" i="3" s="1"/>
  <c r="DB28" i="3" s="1"/>
  <c r="DN28" i="3" s="1"/>
  <c r="U28" i="3"/>
  <c r="AG28" i="3" s="1"/>
  <c r="AS28" i="3" s="1"/>
  <c r="BE28" i="3" s="1"/>
  <c r="BQ28" i="3" s="1"/>
  <c r="CC28" i="3" s="1"/>
  <c r="CO28" i="3" s="1"/>
  <c r="DA28" i="3" s="1"/>
  <c r="DM28" i="3" s="1"/>
  <c r="T28" i="3"/>
  <c r="AF28" i="3" s="1"/>
  <c r="AR28" i="3" s="1"/>
  <c r="BD28" i="3" s="1"/>
  <c r="BP28" i="3" s="1"/>
  <c r="CB28" i="3" s="1"/>
  <c r="CN28" i="3" s="1"/>
  <c r="CZ28" i="3" s="1"/>
  <c r="DL28" i="3" s="1"/>
  <c r="S28" i="3"/>
  <c r="AE28" i="3" s="1"/>
  <c r="AQ28" i="3" s="1"/>
  <c r="BC28" i="3" s="1"/>
  <c r="BO28" i="3" s="1"/>
  <c r="CA28" i="3" s="1"/>
  <c r="CM28" i="3" s="1"/>
  <c r="CY28" i="3" s="1"/>
  <c r="DK28" i="3" s="1"/>
  <c r="R28" i="3"/>
  <c r="AD28" i="3" s="1"/>
  <c r="AP28" i="3" s="1"/>
  <c r="BB28" i="3" s="1"/>
  <c r="BN28" i="3" s="1"/>
  <c r="BZ28" i="3" s="1"/>
  <c r="CL28" i="3" s="1"/>
  <c r="CX28" i="3" s="1"/>
  <c r="DJ28" i="3" s="1"/>
  <c r="Q28" i="3"/>
  <c r="AC28" i="3" s="1"/>
  <c r="AO28" i="3" s="1"/>
  <c r="BA28" i="3" s="1"/>
  <c r="BM28" i="3" s="1"/>
  <c r="BY28" i="3" s="1"/>
  <c r="CK28" i="3" s="1"/>
  <c r="CW28" i="3" s="1"/>
  <c r="DI28" i="3" s="1"/>
  <c r="AB26" i="3"/>
  <c r="F12" i="3"/>
  <c r="G12" i="3" s="1"/>
  <c r="H12" i="3" s="1"/>
  <c r="I12" i="3" s="1"/>
  <c r="J12" i="3" s="1"/>
  <c r="K12" i="3" s="1"/>
  <c r="L12" i="3" s="1"/>
  <c r="M12" i="3" s="1"/>
  <c r="N12" i="3" s="1"/>
  <c r="E107" i="2"/>
  <c r="F107" i="2" s="1"/>
  <c r="G107" i="2" s="1"/>
  <c r="H107" i="2" s="1"/>
  <c r="I107" i="2" s="1"/>
  <c r="J107" i="2" s="1"/>
  <c r="K107" i="2" s="1"/>
  <c r="L107" i="2" s="1"/>
  <c r="M107" i="2" s="1"/>
  <c r="N107" i="2" s="1"/>
  <c r="O107" i="2" s="1"/>
  <c r="P107" i="2" s="1"/>
  <c r="DO101" i="2"/>
  <c r="DO65" i="3" s="1"/>
  <c r="DM101" i="2"/>
  <c r="DM65" i="3" s="1"/>
  <c r="DK101" i="2"/>
  <c r="DK65" i="3" s="1"/>
  <c r="DI101" i="2"/>
  <c r="DI65" i="3" s="1"/>
  <c r="DC101" i="2"/>
  <c r="DC65" i="3" s="1"/>
  <c r="DA101" i="2"/>
  <c r="DA65" i="3" s="1"/>
  <c r="CY101" i="2"/>
  <c r="CY65" i="3" s="1"/>
  <c r="CW101" i="2"/>
  <c r="CW65" i="3" s="1"/>
  <c r="CQ101" i="2"/>
  <c r="CQ65" i="3" s="1"/>
  <c r="CO101" i="2"/>
  <c r="CO65" i="3" s="1"/>
  <c r="CM101" i="2"/>
  <c r="CM65" i="3" s="1"/>
  <c r="CK101" i="2"/>
  <c r="CK65" i="3" s="1"/>
  <c r="CE101" i="2"/>
  <c r="CE65" i="3" s="1"/>
  <c r="CC101" i="2"/>
  <c r="CC65" i="3" s="1"/>
  <c r="CA101" i="2"/>
  <c r="CA65" i="3" s="1"/>
  <c r="BY101" i="2"/>
  <c r="BY65" i="3" s="1"/>
  <c r="BS101" i="2"/>
  <c r="BS65" i="3" s="1"/>
  <c r="BQ101" i="2"/>
  <c r="BQ65" i="3" s="1"/>
  <c r="BO101" i="2"/>
  <c r="BO65" i="3" s="1"/>
  <c r="BM101" i="2"/>
  <c r="BM65" i="3" s="1"/>
  <c r="BG101" i="2"/>
  <c r="BG65" i="3" s="1"/>
  <c r="BE101" i="2"/>
  <c r="BE65" i="3" s="1"/>
  <c r="BC101" i="2"/>
  <c r="BC65" i="3" s="1"/>
  <c r="BA101" i="2"/>
  <c r="BA65" i="3" s="1"/>
  <c r="AU101" i="2"/>
  <c r="AU65" i="3" s="1"/>
  <c r="AS101" i="2"/>
  <c r="AS65" i="3" s="1"/>
  <c r="AQ101" i="2"/>
  <c r="AQ65" i="3" s="1"/>
  <c r="AO101" i="2"/>
  <c r="AO65" i="3" s="1"/>
  <c r="AI101" i="2"/>
  <c r="AI65" i="3" s="1"/>
  <c r="AG101" i="2"/>
  <c r="AG65" i="3" s="1"/>
  <c r="AE101" i="2"/>
  <c r="AE65" i="3" s="1"/>
  <c r="AC101" i="2"/>
  <c r="AC65" i="3" s="1"/>
  <c r="W101" i="2"/>
  <c r="W65" i="3" s="1"/>
  <c r="U101" i="2"/>
  <c r="U65" i="3" s="1"/>
  <c r="S101" i="2"/>
  <c r="S65" i="3" s="1"/>
  <c r="Q101" i="2"/>
  <c r="Q65" i="3" s="1"/>
  <c r="K101" i="2"/>
  <c r="K65" i="3" s="1"/>
  <c r="I101" i="2"/>
  <c r="I65" i="3" s="1"/>
  <c r="G101" i="2"/>
  <c r="G65" i="3" s="1"/>
  <c r="E101" i="2"/>
  <c r="E108" i="2"/>
  <c r="F108" i="2" s="1"/>
  <c r="G108" i="2" s="1"/>
  <c r="H108" i="2" s="1"/>
  <c r="I108" i="2" s="1"/>
  <c r="J108" i="2" s="1"/>
  <c r="K108" i="2" s="1"/>
  <c r="L108" i="2" s="1"/>
  <c r="M108" i="2" s="1"/>
  <c r="N108" i="2" s="1"/>
  <c r="O108" i="2" s="1"/>
  <c r="P108" i="2" s="1"/>
  <c r="D100" i="2"/>
  <c r="D99" i="2"/>
  <c r="D98" i="2"/>
  <c r="D97" i="2"/>
  <c r="DT101" i="2"/>
  <c r="DT65" i="3" s="1"/>
  <c r="DS101" i="2"/>
  <c r="DS65" i="3" s="1"/>
  <c r="DR101" i="2"/>
  <c r="DR65" i="3" s="1"/>
  <c r="DQ101" i="2"/>
  <c r="DQ65" i="3" s="1"/>
  <c r="DP101" i="2"/>
  <c r="DP65" i="3" s="1"/>
  <c r="DN101" i="2"/>
  <c r="DN65" i="3" s="1"/>
  <c r="DH101" i="2"/>
  <c r="DH65" i="3" s="1"/>
  <c r="DG101" i="2"/>
  <c r="DG65" i="3" s="1"/>
  <c r="DF101" i="2"/>
  <c r="DF65" i="3" s="1"/>
  <c r="DE101" i="2"/>
  <c r="DE65" i="3" s="1"/>
  <c r="DD101" i="2"/>
  <c r="DD65" i="3" s="1"/>
  <c r="DB101" i="2"/>
  <c r="DB65" i="3" s="1"/>
  <c r="CV101" i="2"/>
  <c r="CV65" i="3" s="1"/>
  <c r="CU101" i="2"/>
  <c r="CU65" i="3" s="1"/>
  <c r="CT101" i="2"/>
  <c r="CT65" i="3" s="1"/>
  <c r="CS101" i="2"/>
  <c r="CS65" i="3" s="1"/>
  <c r="CR101" i="2"/>
  <c r="CR65" i="3" s="1"/>
  <c r="CP101" i="2"/>
  <c r="CP65" i="3" s="1"/>
  <c r="CJ101" i="2"/>
  <c r="CJ65" i="3" s="1"/>
  <c r="CI101" i="2"/>
  <c r="CI65" i="3" s="1"/>
  <c r="CH101" i="2"/>
  <c r="CH65" i="3" s="1"/>
  <c r="CG101" i="2"/>
  <c r="CG65" i="3" s="1"/>
  <c r="CF101" i="2"/>
  <c r="CF65" i="3" s="1"/>
  <c r="CD101" i="2"/>
  <c r="CD65" i="3" s="1"/>
  <c r="BX101" i="2"/>
  <c r="BX65" i="3" s="1"/>
  <c r="BW101" i="2"/>
  <c r="BW65" i="3" s="1"/>
  <c r="BV101" i="2"/>
  <c r="BV65" i="3" s="1"/>
  <c r="BU101" i="2"/>
  <c r="BU65" i="3" s="1"/>
  <c r="BT101" i="2"/>
  <c r="BT65" i="3" s="1"/>
  <c r="BR101" i="2"/>
  <c r="BR65" i="3" s="1"/>
  <c r="BL101" i="2"/>
  <c r="BL65" i="3" s="1"/>
  <c r="BK101" i="2"/>
  <c r="BK65" i="3" s="1"/>
  <c r="BJ101" i="2"/>
  <c r="BJ65" i="3" s="1"/>
  <c r="BI101" i="2"/>
  <c r="BI65" i="3" s="1"/>
  <c r="BH101" i="2"/>
  <c r="BH65" i="3" s="1"/>
  <c r="BF101" i="2"/>
  <c r="BF65" i="3" s="1"/>
  <c r="AZ101" i="2"/>
  <c r="AZ65" i="3" s="1"/>
  <c r="AY101" i="2"/>
  <c r="AY65" i="3" s="1"/>
  <c r="AX101" i="2"/>
  <c r="AX65" i="3" s="1"/>
  <c r="AW101" i="2"/>
  <c r="AW65" i="3" s="1"/>
  <c r="AV101" i="2"/>
  <c r="AV65" i="3" s="1"/>
  <c r="AT101" i="2"/>
  <c r="AT65" i="3" s="1"/>
  <c r="AN101" i="2"/>
  <c r="AN65" i="3" s="1"/>
  <c r="AM101" i="2"/>
  <c r="AM65" i="3" s="1"/>
  <c r="AL101" i="2"/>
  <c r="AL65" i="3" s="1"/>
  <c r="AK101" i="2"/>
  <c r="AK65" i="3" s="1"/>
  <c r="AJ101" i="2"/>
  <c r="AJ65" i="3" s="1"/>
  <c r="AH101" i="2"/>
  <c r="AH65" i="3" s="1"/>
  <c r="AB101" i="2"/>
  <c r="AB65" i="3" s="1"/>
  <c r="AA101" i="2"/>
  <c r="AA65" i="3" s="1"/>
  <c r="Z101" i="2"/>
  <c r="Z65" i="3" s="1"/>
  <c r="Y101" i="2"/>
  <c r="Y65" i="3" s="1"/>
  <c r="X101" i="2"/>
  <c r="X65" i="3" s="1"/>
  <c r="V101" i="2"/>
  <c r="V65" i="3" s="1"/>
  <c r="P101" i="2"/>
  <c r="P65" i="3" s="1"/>
  <c r="O101" i="2"/>
  <c r="O65" i="3" s="1"/>
  <c r="N101" i="2"/>
  <c r="N65" i="3" s="1"/>
  <c r="M101" i="2"/>
  <c r="M65" i="3" s="1"/>
  <c r="L101" i="2"/>
  <c r="L65" i="3" s="1"/>
  <c r="J101" i="2"/>
  <c r="J65" i="3" s="1"/>
  <c r="D96" i="2"/>
  <c r="CH82" i="2"/>
  <c r="CB82" i="2"/>
  <c r="D65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J43" i="2"/>
  <c r="I43" i="2"/>
  <c r="CC82" i="2"/>
  <c r="G32" i="2"/>
  <c r="G47" i="2" s="1"/>
  <c r="F32" i="2"/>
  <c r="E32" i="2"/>
  <c r="E31" i="2"/>
  <c r="D30" i="2"/>
  <c r="E36" i="2" s="1"/>
  <c r="DV29" i="2"/>
  <c r="DW29" i="2" s="1"/>
  <c r="DX29" i="2" s="1"/>
  <c r="AB29" i="2"/>
  <c r="AA29" i="2"/>
  <c r="Z29" i="2"/>
  <c r="AL29" i="2" s="1"/>
  <c r="Y29" i="2"/>
  <c r="AK29" i="2" s="1"/>
  <c r="AW29" i="2" s="1"/>
  <c r="X29" i="2"/>
  <c r="W29" i="2"/>
  <c r="AI29" i="2" s="1"/>
  <c r="V29" i="2"/>
  <c r="AH29" i="2" s="1"/>
  <c r="U29" i="2"/>
  <c r="T29" i="2"/>
  <c r="S29" i="2"/>
  <c r="R29" i="2"/>
  <c r="AD29" i="2" s="1"/>
  <c r="Q29" i="2"/>
  <c r="E27" i="2"/>
  <c r="AB26" i="2"/>
  <c r="AN26" i="2" s="1"/>
  <c r="AZ26" i="2" s="1"/>
  <c r="BL26" i="2" s="1"/>
  <c r="BX26" i="2" s="1"/>
  <c r="CJ26" i="2" s="1"/>
  <c r="CV26" i="2" s="1"/>
  <c r="DH26" i="2" s="1"/>
  <c r="DT26" i="2" s="1"/>
  <c r="K43" i="2"/>
  <c r="F12" i="2"/>
  <c r="G12" i="2" s="1"/>
  <c r="H12" i="2" s="1"/>
  <c r="I12" i="2" s="1"/>
  <c r="J12" i="2" s="1"/>
  <c r="K12" i="2" s="1"/>
  <c r="L12" i="2" s="1"/>
  <c r="M12" i="2" s="1"/>
  <c r="N12" i="2" s="1"/>
  <c r="H56" i="1"/>
  <c r="G55" i="1"/>
  <c r="H55" i="1" s="1"/>
  <c r="H54" i="1"/>
  <c r="K44" i="1"/>
  <c r="H41" i="1"/>
  <c r="H40" i="1"/>
  <c r="H35" i="1"/>
  <c r="D69" i="2" s="1"/>
  <c r="G69" i="2" s="1"/>
  <c r="H34" i="1"/>
  <c r="H33" i="1"/>
  <c r="D67" i="2" s="1"/>
  <c r="D66" i="2"/>
  <c r="E32" i="1"/>
  <c r="E31" i="1"/>
  <c r="D64" i="2"/>
  <c r="E30" i="1"/>
  <c r="D61" i="2"/>
  <c r="D60" i="2"/>
  <c r="D58" i="2"/>
  <c r="H22" i="1"/>
  <c r="D57" i="2" s="1"/>
  <c r="H21" i="1"/>
  <c r="H19" i="1"/>
  <c r="G28" i="1"/>
  <c r="H15" i="1"/>
  <c r="H14" i="1"/>
  <c r="G16" i="1"/>
  <c r="E9" i="1"/>
  <c r="H44" i="1" l="1"/>
  <c r="BI29" i="2"/>
  <c r="D56" i="2"/>
  <c r="DX89" i="2"/>
  <c r="DY29" i="2"/>
  <c r="DX34" i="2"/>
  <c r="AP29" i="2"/>
  <c r="D17" i="2"/>
  <c r="G9" i="1"/>
  <c r="G6" i="1"/>
  <c r="H6" i="1" s="1"/>
  <c r="G10" i="1"/>
  <c r="H10" i="1" s="1"/>
  <c r="D54" i="2"/>
  <c r="H16" i="1"/>
  <c r="D68" i="2"/>
  <c r="AX29" i="2"/>
  <c r="AP81" i="2"/>
  <c r="E60" i="2"/>
  <c r="G60" i="2"/>
  <c r="BE82" i="2"/>
  <c r="J82" i="2"/>
  <c r="AT82" i="2"/>
  <c r="CP82" i="2"/>
  <c r="E38" i="2"/>
  <c r="F82" i="2"/>
  <c r="E25" i="1"/>
  <c r="AM29" i="2"/>
  <c r="S82" i="2"/>
  <c r="AQ82" i="2"/>
  <c r="BC82" i="2"/>
  <c r="CA82" i="2"/>
  <c r="CY82" i="2"/>
  <c r="G58" i="2"/>
  <c r="F58" i="2"/>
  <c r="E58" i="2"/>
  <c r="G62" i="1"/>
  <c r="G63" i="1" s="1"/>
  <c r="AN29" i="2"/>
  <c r="F30" i="2"/>
  <c r="F36" i="2" s="1"/>
  <c r="H82" i="2"/>
  <c r="T82" i="2"/>
  <c r="AF82" i="2"/>
  <c r="AR82" i="2"/>
  <c r="BD82" i="2"/>
  <c r="BP82" i="2"/>
  <c r="CN82" i="2"/>
  <c r="CZ82" i="2"/>
  <c r="DL82" i="2"/>
  <c r="E64" i="2"/>
  <c r="AS82" i="2"/>
  <c r="H18" i="1"/>
  <c r="F39" i="2"/>
  <c r="E39" i="2"/>
  <c r="H20" i="1"/>
  <c r="DU89" i="2"/>
  <c r="AC29" i="2"/>
  <c r="DV89" i="2"/>
  <c r="DV34" i="2"/>
  <c r="L82" i="2"/>
  <c r="X82" i="2"/>
  <c r="AJ82" i="2"/>
  <c r="AV82" i="2"/>
  <c r="BH82" i="2"/>
  <c r="BT82" i="2"/>
  <c r="CF82" i="2"/>
  <c r="CR82" i="2"/>
  <c r="DD82" i="2"/>
  <c r="DP82" i="2"/>
  <c r="DU34" i="2"/>
  <c r="H29" i="1"/>
  <c r="D62" i="2"/>
  <c r="U82" i="2"/>
  <c r="E67" i="2"/>
  <c r="G67" i="2"/>
  <c r="F67" i="2"/>
  <c r="AH82" i="2"/>
  <c r="DB82" i="2"/>
  <c r="E26" i="5"/>
  <c r="E26" i="4"/>
  <c r="E30" i="3"/>
  <c r="E49" i="3" s="1"/>
  <c r="M82" i="2"/>
  <c r="AK82" i="2"/>
  <c r="BU82" i="2"/>
  <c r="CG82" i="2"/>
  <c r="CS82" i="2"/>
  <c r="DE82" i="2"/>
  <c r="DQ82" i="2"/>
  <c r="DW34" i="2"/>
  <c r="D59" i="2"/>
  <c r="E24" i="1"/>
  <c r="E26" i="1"/>
  <c r="G64" i="2"/>
  <c r="F64" i="2"/>
  <c r="AE29" i="2"/>
  <c r="F31" i="2"/>
  <c r="G65" i="2"/>
  <c r="F65" i="2"/>
  <c r="E65" i="2"/>
  <c r="DW89" i="2"/>
  <c r="BI82" i="2"/>
  <c r="G66" i="2"/>
  <c r="F66" i="2"/>
  <c r="E66" i="2"/>
  <c r="AF29" i="2"/>
  <c r="E27" i="5"/>
  <c r="E27" i="4"/>
  <c r="E31" i="3"/>
  <c r="F60" i="2"/>
  <c r="I82" i="2"/>
  <c r="BR82" i="2"/>
  <c r="Y82" i="2"/>
  <c r="G61" i="2"/>
  <c r="F61" i="2"/>
  <c r="E61" i="2"/>
  <c r="AG29" i="2"/>
  <c r="F27" i="5"/>
  <c r="F27" i="4"/>
  <c r="F31" i="3"/>
  <c r="F48" i="2"/>
  <c r="AG82" i="2"/>
  <c r="V82" i="2"/>
  <c r="DN82" i="2"/>
  <c r="F57" i="2"/>
  <c r="G57" i="2"/>
  <c r="E57" i="2"/>
  <c r="AW82" i="2"/>
  <c r="AT29" i="2"/>
  <c r="G27" i="5"/>
  <c r="G27" i="4"/>
  <c r="G31" i="3"/>
  <c r="E82" i="2"/>
  <c r="Q82" i="2"/>
  <c r="AC82" i="2"/>
  <c r="AO82" i="2"/>
  <c r="BA82" i="2"/>
  <c r="BM82" i="2"/>
  <c r="BY82" i="2"/>
  <c r="CK82" i="2"/>
  <c r="CW82" i="2"/>
  <c r="DI82" i="2"/>
  <c r="BF82" i="2"/>
  <c r="AU29" i="2"/>
  <c r="AD82" i="2"/>
  <c r="BB82" i="2"/>
  <c r="DJ82" i="2"/>
  <c r="D81" i="2"/>
  <c r="AT81" i="2" s="1"/>
  <c r="D80" i="2"/>
  <c r="BQ82" i="2"/>
  <c r="CD82" i="2"/>
  <c r="F69" i="2"/>
  <c r="E69" i="2"/>
  <c r="R82" i="2"/>
  <c r="AP82" i="2"/>
  <c r="BN82" i="2"/>
  <c r="BZ82" i="2"/>
  <c r="CL82" i="2"/>
  <c r="CX82" i="2"/>
  <c r="G82" i="2"/>
  <c r="AE82" i="2"/>
  <c r="BO81" i="2"/>
  <c r="BO82" i="2"/>
  <c r="CM82" i="2"/>
  <c r="DK82" i="2"/>
  <c r="P33" i="5"/>
  <c r="P67" i="3"/>
  <c r="AB33" i="5"/>
  <c r="AB67" i="3"/>
  <c r="AN33" i="5"/>
  <c r="AN67" i="3"/>
  <c r="AZ33" i="5"/>
  <c r="AZ67" i="3"/>
  <c r="BL33" i="5"/>
  <c r="BL67" i="3"/>
  <c r="BX33" i="5"/>
  <c r="BX67" i="3"/>
  <c r="CJ33" i="5"/>
  <c r="CJ67" i="3"/>
  <c r="CV33" i="5"/>
  <c r="CV67" i="3"/>
  <c r="DH33" i="5"/>
  <c r="DH67" i="3"/>
  <c r="DT33" i="5"/>
  <c r="DT67" i="3"/>
  <c r="N82" i="2"/>
  <c r="Z82" i="2"/>
  <c r="AL82" i="2"/>
  <c r="AX82" i="2"/>
  <c r="BJ82" i="2"/>
  <c r="BV82" i="2"/>
  <c r="BV81" i="2"/>
  <c r="CH81" i="2"/>
  <c r="CT82" i="2"/>
  <c r="DF82" i="2"/>
  <c r="DR82" i="2"/>
  <c r="Q107" i="2"/>
  <c r="R107" i="2" s="1"/>
  <c r="S107" i="2" s="1"/>
  <c r="T107" i="2" s="1"/>
  <c r="U107" i="2" s="1"/>
  <c r="V107" i="2" s="1"/>
  <c r="W107" i="2" s="1"/>
  <c r="X107" i="2" s="1"/>
  <c r="Y107" i="2" s="1"/>
  <c r="Z107" i="2" s="1"/>
  <c r="AA107" i="2" s="1"/>
  <c r="AB107" i="2" s="1"/>
  <c r="DU107" i="2"/>
  <c r="O82" i="2"/>
  <c r="AA82" i="2"/>
  <c r="AA81" i="2"/>
  <c r="AM82" i="2"/>
  <c r="AY82" i="2"/>
  <c r="BK82" i="2"/>
  <c r="BW82" i="2"/>
  <c r="CI82" i="2"/>
  <c r="CU82" i="2"/>
  <c r="DG82" i="2"/>
  <c r="DG81" i="2"/>
  <c r="DS81" i="2"/>
  <c r="DS82" i="2"/>
  <c r="AJ29" i="2"/>
  <c r="DT81" i="2"/>
  <c r="CU81" i="2"/>
  <c r="DU108" i="2"/>
  <c r="Q108" i="2"/>
  <c r="R108" i="2" s="1"/>
  <c r="S108" i="2" s="1"/>
  <c r="T108" i="2" s="1"/>
  <c r="U108" i="2" s="1"/>
  <c r="V108" i="2" s="1"/>
  <c r="W108" i="2" s="1"/>
  <c r="X108" i="2" s="1"/>
  <c r="Y108" i="2" s="1"/>
  <c r="Z108" i="2" s="1"/>
  <c r="AA108" i="2" s="1"/>
  <c r="AB108" i="2" s="1"/>
  <c r="AC108" i="2" s="1"/>
  <c r="AD108" i="2" s="1"/>
  <c r="AE108" i="2" s="1"/>
  <c r="AF108" i="2" s="1"/>
  <c r="AG108" i="2" s="1"/>
  <c r="AH108" i="2" s="1"/>
  <c r="AI108" i="2" s="1"/>
  <c r="AJ108" i="2" s="1"/>
  <c r="AK108" i="2" s="1"/>
  <c r="AL108" i="2" s="1"/>
  <c r="AM108" i="2" s="1"/>
  <c r="AN108" i="2" s="1"/>
  <c r="AO108" i="2" s="1"/>
  <c r="AP108" i="2" s="1"/>
  <c r="AQ108" i="2" s="1"/>
  <c r="AR108" i="2" s="1"/>
  <c r="AS108" i="2" s="1"/>
  <c r="AT108" i="2" s="1"/>
  <c r="AU108" i="2" s="1"/>
  <c r="AV108" i="2" s="1"/>
  <c r="AW108" i="2" s="1"/>
  <c r="AX108" i="2" s="1"/>
  <c r="AY108" i="2" s="1"/>
  <c r="AZ108" i="2" s="1"/>
  <c r="BA108" i="2" s="1"/>
  <c r="BB108" i="2" s="1"/>
  <c r="BC108" i="2" s="1"/>
  <c r="BD108" i="2" s="1"/>
  <c r="BE108" i="2" s="1"/>
  <c r="BF108" i="2" s="1"/>
  <c r="BG108" i="2" s="1"/>
  <c r="BH108" i="2" s="1"/>
  <c r="BI108" i="2" s="1"/>
  <c r="BJ108" i="2" s="1"/>
  <c r="BK108" i="2" s="1"/>
  <c r="BL108" i="2" s="1"/>
  <c r="BM108" i="2" s="1"/>
  <c r="BN108" i="2" s="1"/>
  <c r="BO108" i="2" s="1"/>
  <c r="BP108" i="2" s="1"/>
  <c r="BQ108" i="2" s="1"/>
  <c r="BR108" i="2" s="1"/>
  <c r="BS108" i="2" s="1"/>
  <c r="BT108" i="2" s="1"/>
  <c r="BU108" i="2" s="1"/>
  <c r="BV108" i="2" s="1"/>
  <c r="BW108" i="2" s="1"/>
  <c r="BX108" i="2" s="1"/>
  <c r="BY108" i="2" s="1"/>
  <c r="BZ108" i="2" s="1"/>
  <c r="CA108" i="2" s="1"/>
  <c r="CB108" i="2" s="1"/>
  <c r="CC108" i="2" s="1"/>
  <c r="CD108" i="2" s="1"/>
  <c r="CE108" i="2" s="1"/>
  <c r="CF108" i="2" s="1"/>
  <c r="CG108" i="2" s="1"/>
  <c r="CH108" i="2" s="1"/>
  <c r="CI108" i="2" s="1"/>
  <c r="CJ108" i="2" s="1"/>
  <c r="CK108" i="2" s="1"/>
  <c r="CL108" i="2" s="1"/>
  <c r="CM108" i="2" s="1"/>
  <c r="CN108" i="2" s="1"/>
  <c r="CO108" i="2" s="1"/>
  <c r="CP108" i="2" s="1"/>
  <c r="CQ108" i="2" s="1"/>
  <c r="CR108" i="2" s="1"/>
  <c r="CS108" i="2" s="1"/>
  <c r="CT108" i="2" s="1"/>
  <c r="CU108" i="2" s="1"/>
  <c r="CV108" i="2" s="1"/>
  <c r="CW108" i="2" s="1"/>
  <c r="CX108" i="2" s="1"/>
  <c r="CY108" i="2" s="1"/>
  <c r="CZ108" i="2" s="1"/>
  <c r="DA108" i="2" s="1"/>
  <c r="DB108" i="2" s="1"/>
  <c r="DC108" i="2" s="1"/>
  <c r="DD108" i="2" s="1"/>
  <c r="DE108" i="2" s="1"/>
  <c r="DF108" i="2" s="1"/>
  <c r="DG108" i="2" s="1"/>
  <c r="DH108" i="2" s="1"/>
  <c r="DI108" i="2" s="1"/>
  <c r="DJ108" i="2" s="1"/>
  <c r="DK108" i="2" s="1"/>
  <c r="DL108" i="2" s="1"/>
  <c r="DM108" i="2" s="1"/>
  <c r="DN108" i="2" s="1"/>
  <c r="DO108" i="2" s="1"/>
  <c r="DP108" i="2" s="1"/>
  <c r="DQ108" i="2" s="1"/>
  <c r="DR108" i="2" s="1"/>
  <c r="DS108" i="2" s="1"/>
  <c r="DT108" i="2" s="1"/>
  <c r="E48" i="2"/>
  <c r="CO82" i="2"/>
  <c r="DA82" i="2"/>
  <c r="DM82" i="2"/>
  <c r="H43" i="2"/>
  <c r="E47" i="2"/>
  <c r="G48" i="2"/>
  <c r="G50" i="2" s="1"/>
  <c r="Q33" i="5"/>
  <c r="Q67" i="3"/>
  <c r="BA33" i="5"/>
  <c r="BA67" i="3"/>
  <c r="CK33" i="5"/>
  <c r="CK67" i="3"/>
  <c r="F47" i="2"/>
  <c r="S33" i="5"/>
  <c r="S67" i="3"/>
  <c r="AE33" i="5"/>
  <c r="AE67" i="3"/>
  <c r="O33" i="5"/>
  <c r="O67" i="3"/>
  <c r="AA33" i="5"/>
  <c r="AA67" i="3"/>
  <c r="AM33" i="5"/>
  <c r="AM67" i="3"/>
  <c r="AY33" i="5"/>
  <c r="AY67" i="3"/>
  <c r="BK33" i="5"/>
  <c r="BK67" i="3"/>
  <c r="BW33" i="5"/>
  <c r="BW67" i="3"/>
  <c r="CI33" i="5"/>
  <c r="CI67" i="3"/>
  <c r="CU33" i="5"/>
  <c r="CU67" i="3"/>
  <c r="DG33" i="5"/>
  <c r="DG67" i="3"/>
  <c r="DS33" i="5"/>
  <c r="DS67" i="3"/>
  <c r="K33" i="5"/>
  <c r="K67" i="3"/>
  <c r="AU33" i="5"/>
  <c r="AU67" i="3"/>
  <c r="CE33" i="5"/>
  <c r="CE67" i="3"/>
  <c r="DO33" i="5"/>
  <c r="DO67" i="3"/>
  <c r="F101" i="2"/>
  <c r="R101" i="2"/>
  <c r="AD101" i="2"/>
  <c r="AD65" i="3" s="1"/>
  <c r="AP101" i="2"/>
  <c r="AP65" i="3" s="1"/>
  <c r="BB101" i="2"/>
  <c r="BB65" i="3" s="1"/>
  <c r="BN101" i="2"/>
  <c r="BN65" i="3" s="1"/>
  <c r="BZ101" i="2"/>
  <c r="BZ65" i="3" s="1"/>
  <c r="CL101" i="2"/>
  <c r="CL65" i="3" s="1"/>
  <c r="CX101" i="2"/>
  <c r="CX65" i="3" s="1"/>
  <c r="DJ101" i="2"/>
  <c r="DJ65" i="3" s="1"/>
  <c r="U33" i="5"/>
  <c r="U67" i="3"/>
  <c r="BE33" i="5"/>
  <c r="BE67" i="3"/>
  <c r="CO33" i="5"/>
  <c r="CO67" i="3"/>
  <c r="W33" i="5"/>
  <c r="W67" i="3"/>
  <c r="BG33" i="5"/>
  <c r="BG67" i="3"/>
  <c r="CQ33" i="5"/>
  <c r="CQ67" i="3"/>
  <c r="DG45" i="3"/>
  <c r="H101" i="2"/>
  <c r="H65" i="3" s="1"/>
  <c r="T101" i="2"/>
  <c r="T65" i="3" s="1"/>
  <c r="AF101" i="2"/>
  <c r="AF65" i="3" s="1"/>
  <c r="AR101" i="2"/>
  <c r="AR65" i="3" s="1"/>
  <c r="BD101" i="2"/>
  <c r="BD65" i="3" s="1"/>
  <c r="BP101" i="2"/>
  <c r="BP65" i="3" s="1"/>
  <c r="CB101" i="2"/>
  <c r="CB65" i="3" s="1"/>
  <c r="CN101" i="2"/>
  <c r="CN65" i="3" s="1"/>
  <c r="CZ101" i="2"/>
  <c r="CZ65" i="3" s="1"/>
  <c r="DL101" i="2"/>
  <c r="DL65" i="3" s="1"/>
  <c r="AC33" i="5"/>
  <c r="AC67" i="3"/>
  <c r="BM33" i="5"/>
  <c r="BM67" i="3"/>
  <c r="CW33" i="5"/>
  <c r="CW67" i="3"/>
  <c r="J33" i="5"/>
  <c r="J67" i="3"/>
  <c r="V33" i="5"/>
  <c r="V67" i="3"/>
  <c r="AH33" i="5"/>
  <c r="AH67" i="3"/>
  <c r="AT33" i="5"/>
  <c r="AT67" i="3"/>
  <c r="BF33" i="5"/>
  <c r="BF67" i="3"/>
  <c r="BR33" i="5"/>
  <c r="BR67" i="3"/>
  <c r="CD33" i="5"/>
  <c r="CD67" i="3"/>
  <c r="CP33" i="5"/>
  <c r="CP67" i="3"/>
  <c r="DB33" i="5"/>
  <c r="DB67" i="3"/>
  <c r="DN33" i="5"/>
  <c r="DN67" i="3"/>
  <c r="AG33" i="5"/>
  <c r="AG67" i="3"/>
  <c r="BQ33" i="5"/>
  <c r="BQ67" i="3"/>
  <c r="DA33" i="5"/>
  <c r="DA67" i="3"/>
  <c r="AN26" i="3"/>
  <c r="AZ26" i="3" s="1"/>
  <c r="BL26" i="3" s="1"/>
  <c r="BX26" i="3" s="1"/>
  <c r="CJ26" i="3" s="1"/>
  <c r="CV26" i="3" s="1"/>
  <c r="DH26" i="3" s="1"/>
  <c r="DT26" i="3" s="1"/>
  <c r="I58" i="3"/>
  <c r="I59" i="3"/>
  <c r="U59" i="3"/>
  <c r="U58" i="3"/>
  <c r="AG58" i="3"/>
  <c r="AG59" i="3"/>
  <c r="AS59" i="3"/>
  <c r="AS58" i="3"/>
  <c r="BE58" i="3"/>
  <c r="BE59" i="3"/>
  <c r="BQ59" i="3"/>
  <c r="BQ58" i="3"/>
  <c r="CC58" i="3"/>
  <c r="CC59" i="3"/>
  <c r="CO59" i="3"/>
  <c r="CO58" i="3"/>
  <c r="DA58" i="3"/>
  <c r="DA59" i="3"/>
  <c r="DM59" i="3"/>
  <c r="DM58" i="3"/>
  <c r="AI33" i="5"/>
  <c r="AI67" i="3"/>
  <c r="BS33" i="5"/>
  <c r="BS67" i="3"/>
  <c r="DC33" i="5"/>
  <c r="DC67" i="3"/>
  <c r="DT82" i="2"/>
  <c r="L33" i="5"/>
  <c r="L67" i="3"/>
  <c r="X33" i="5"/>
  <c r="X67" i="3"/>
  <c r="AJ33" i="5"/>
  <c r="AJ67" i="3"/>
  <c r="AV33" i="5"/>
  <c r="AV67" i="3"/>
  <c r="BH33" i="5"/>
  <c r="BH67" i="3"/>
  <c r="BT33" i="5"/>
  <c r="BT67" i="3"/>
  <c r="CF33" i="5"/>
  <c r="CF67" i="3"/>
  <c r="CR33" i="5"/>
  <c r="CR67" i="3"/>
  <c r="DD33" i="5"/>
  <c r="DD67" i="3"/>
  <c r="DP33" i="5"/>
  <c r="DP67" i="3"/>
  <c r="E65" i="3"/>
  <c r="E109" i="2"/>
  <c r="AO33" i="5"/>
  <c r="AO67" i="3"/>
  <c r="BY33" i="5"/>
  <c r="BY67" i="3"/>
  <c r="DI33" i="5"/>
  <c r="DI67" i="3"/>
  <c r="M33" i="5"/>
  <c r="M67" i="3"/>
  <c r="Y33" i="5"/>
  <c r="Y67" i="3"/>
  <c r="AK33" i="5"/>
  <c r="AK67" i="3"/>
  <c r="AW33" i="5"/>
  <c r="AW67" i="3"/>
  <c r="BI33" i="5"/>
  <c r="BI67" i="3"/>
  <c r="BU33" i="5"/>
  <c r="BU67" i="3"/>
  <c r="CG33" i="5"/>
  <c r="CG67" i="3"/>
  <c r="CS33" i="5"/>
  <c r="CS67" i="3"/>
  <c r="DE33" i="5"/>
  <c r="DE67" i="3"/>
  <c r="DQ33" i="5"/>
  <c r="DQ67" i="3"/>
  <c r="G33" i="5"/>
  <c r="DV66" i="3"/>
  <c r="DV33" i="3"/>
  <c r="F15" i="3" s="1"/>
  <c r="DV32" i="3"/>
  <c r="DW28" i="3"/>
  <c r="N33" i="5"/>
  <c r="N67" i="3"/>
  <c r="Z33" i="5"/>
  <c r="Z67" i="3"/>
  <c r="AL33" i="5"/>
  <c r="AL67" i="3"/>
  <c r="AX33" i="5"/>
  <c r="AX67" i="3"/>
  <c r="BJ33" i="5"/>
  <c r="BJ67" i="3"/>
  <c r="BV33" i="5"/>
  <c r="BV67" i="3"/>
  <c r="CH33" i="5"/>
  <c r="CH67" i="3"/>
  <c r="CT33" i="5"/>
  <c r="CT67" i="3"/>
  <c r="DF33" i="5"/>
  <c r="DF67" i="3"/>
  <c r="DR33" i="5"/>
  <c r="DR67" i="3"/>
  <c r="I33" i="5"/>
  <c r="I67" i="3"/>
  <c r="AS33" i="5"/>
  <c r="AS67" i="3"/>
  <c r="CC33" i="5"/>
  <c r="CC67" i="3"/>
  <c r="DM33" i="5"/>
  <c r="DM67" i="3"/>
  <c r="K82" i="2"/>
  <c r="W82" i="2"/>
  <c r="AI82" i="2"/>
  <c r="AU82" i="2"/>
  <c r="BG82" i="2"/>
  <c r="BS82" i="2"/>
  <c r="CE82" i="2"/>
  <c r="CQ82" i="2"/>
  <c r="DC82" i="2"/>
  <c r="DO82" i="2"/>
  <c r="H58" i="3"/>
  <c r="H57" i="3"/>
  <c r="T57" i="3"/>
  <c r="T58" i="3"/>
  <c r="AF58" i="3"/>
  <c r="AF57" i="3"/>
  <c r="AR57" i="3"/>
  <c r="AR58" i="3"/>
  <c r="BD57" i="3"/>
  <c r="BD58" i="3"/>
  <c r="CB57" i="3"/>
  <c r="CB58" i="3"/>
  <c r="CN57" i="3"/>
  <c r="CN58" i="3"/>
  <c r="CZ58" i="3"/>
  <c r="CZ57" i="3"/>
  <c r="DL57" i="3"/>
  <c r="DL58" i="3"/>
  <c r="P82" i="2"/>
  <c r="AB82" i="2"/>
  <c r="AN82" i="2"/>
  <c r="AZ82" i="2"/>
  <c r="BL82" i="2"/>
  <c r="BX82" i="2"/>
  <c r="CJ82" i="2"/>
  <c r="CV82" i="2"/>
  <c r="DH82" i="2"/>
  <c r="S45" i="3"/>
  <c r="S71" i="3" s="1"/>
  <c r="BP58" i="3"/>
  <c r="E104" i="2"/>
  <c r="F104" i="2" s="1"/>
  <c r="G104" i="2" s="1"/>
  <c r="H104" i="2" s="1"/>
  <c r="I104" i="2" s="1"/>
  <c r="J104" i="2" s="1"/>
  <c r="K104" i="2" s="1"/>
  <c r="L104" i="2" s="1"/>
  <c r="M104" i="2" s="1"/>
  <c r="N104" i="2" s="1"/>
  <c r="O104" i="2" s="1"/>
  <c r="P104" i="2" s="1"/>
  <c r="DV43" i="3"/>
  <c r="CC45" i="3"/>
  <c r="CC71" i="3" s="1"/>
  <c r="E105" i="2"/>
  <c r="F105" i="2" s="1"/>
  <c r="G105" i="2" s="1"/>
  <c r="H105" i="2" s="1"/>
  <c r="I105" i="2" s="1"/>
  <c r="J105" i="2" s="1"/>
  <c r="K105" i="2" s="1"/>
  <c r="L105" i="2" s="1"/>
  <c r="M105" i="2" s="1"/>
  <c r="N105" i="2" s="1"/>
  <c r="O105" i="2" s="1"/>
  <c r="P105" i="2" s="1"/>
  <c r="E106" i="2"/>
  <c r="F106" i="2" s="1"/>
  <c r="G106" i="2" s="1"/>
  <c r="H106" i="2" s="1"/>
  <c r="I106" i="2" s="1"/>
  <c r="J106" i="2" s="1"/>
  <c r="K106" i="2" s="1"/>
  <c r="L106" i="2" s="1"/>
  <c r="M106" i="2" s="1"/>
  <c r="N106" i="2" s="1"/>
  <c r="O106" i="2" s="1"/>
  <c r="P106" i="2" s="1"/>
  <c r="DU32" i="3"/>
  <c r="N58" i="3"/>
  <c r="N57" i="3"/>
  <c r="Z57" i="3"/>
  <c r="Z58" i="3"/>
  <c r="AL58" i="3"/>
  <c r="AL57" i="3"/>
  <c r="AX58" i="3"/>
  <c r="AX57" i="3"/>
  <c r="BJ57" i="3"/>
  <c r="BJ58" i="3"/>
  <c r="BV57" i="3"/>
  <c r="BV58" i="3"/>
  <c r="CH58" i="3"/>
  <c r="CH57" i="3"/>
  <c r="CT57" i="3"/>
  <c r="CT58" i="3"/>
  <c r="DF58" i="3"/>
  <c r="DF57" i="3"/>
  <c r="DR57" i="3"/>
  <c r="DR58" i="3"/>
  <c r="BO45" i="3"/>
  <c r="BO71" i="3" s="1"/>
  <c r="CY45" i="3"/>
  <c r="CY71" i="3" s="1"/>
  <c r="AQ33" i="5"/>
  <c r="AQ67" i="3"/>
  <c r="BC33" i="5"/>
  <c r="BC67" i="3"/>
  <c r="BO33" i="5"/>
  <c r="BO67" i="3"/>
  <c r="CA33" i="5"/>
  <c r="CA67" i="3"/>
  <c r="CM33" i="5"/>
  <c r="CM67" i="3"/>
  <c r="CY33" i="5"/>
  <c r="CY67" i="3"/>
  <c r="DK33" i="5"/>
  <c r="DK67" i="3"/>
  <c r="Q60" i="3"/>
  <c r="Q57" i="3"/>
  <c r="AO60" i="3"/>
  <c r="AO57" i="3"/>
  <c r="CK60" i="3"/>
  <c r="CK57" i="3"/>
  <c r="DI60" i="3"/>
  <c r="DI57" i="3"/>
  <c r="DK45" i="3"/>
  <c r="DK71" i="3" s="1"/>
  <c r="DU52" i="3"/>
  <c r="J57" i="3"/>
  <c r="J60" i="3"/>
  <c r="V57" i="3"/>
  <c r="V59" i="3"/>
  <c r="AH57" i="3"/>
  <c r="AH60" i="3"/>
  <c r="AT57" i="3"/>
  <c r="AT59" i="3"/>
  <c r="BF57" i="3"/>
  <c r="BF60" i="3"/>
  <c r="BR57" i="3"/>
  <c r="BR59" i="3"/>
  <c r="Z45" i="3"/>
  <c r="Z71" i="3" s="1"/>
  <c r="AN45" i="3"/>
  <c r="AN71" i="3" s="1"/>
  <c r="I45" i="3"/>
  <c r="I71" i="3" s="1"/>
  <c r="AZ45" i="3"/>
  <c r="DV41" i="3"/>
  <c r="CK45" i="3"/>
  <c r="AT45" i="3"/>
  <c r="AT71" i="3" s="1"/>
  <c r="CD45" i="3"/>
  <c r="AI50" i="3"/>
  <c r="CE50" i="3"/>
  <c r="BS60" i="3"/>
  <c r="AI60" i="3"/>
  <c r="AI57" i="3"/>
  <c r="BG57" i="3"/>
  <c r="BG60" i="3"/>
  <c r="CE57" i="3"/>
  <c r="CE60" i="3"/>
  <c r="DC57" i="3"/>
  <c r="DC60" i="3"/>
  <c r="L45" i="3"/>
  <c r="L71" i="3" s="1"/>
  <c r="AA45" i="3"/>
  <c r="J45" i="3"/>
  <c r="J71" i="3" s="1"/>
  <c r="AM45" i="3"/>
  <c r="DM45" i="3"/>
  <c r="DM71" i="3" s="1"/>
  <c r="AO50" i="3"/>
  <c r="CK50" i="3"/>
  <c r="CI57" i="3"/>
  <c r="CD59" i="3"/>
  <c r="CP60" i="3"/>
  <c r="AB45" i="3"/>
  <c r="AB71" i="3" s="1"/>
  <c r="AP45" i="3"/>
  <c r="AP71" i="3" s="1"/>
  <c r="BE45" i="3"/>
  <c r="BS45" i="3"/>
  <c r="BS71" i="3" s="1"/>
  <c r="CX45" i="3"/>
  <c r="CX71" i="3" s="1"/>
  <c r="DN45" i="3"/>
  <c r="DN71" i="3" s="1"/>
  <c r="AE45" i="3"/>
  <c r="AE71" i="3" s="1"/>
  <c r="AT50" i="3"/>
  <c r="CQ60" i="3"/>
  <c r="O45" i="3"/>
  <c r="AC45" i="3"/>
  <c r="CI45" i="3"/>
  <c r="CW45" i="3"/>
  <c r="CW71" i="3" s="1"/>
  <c r="CJ45" i="3"/>
  <c r="CJ71" i="3" s="1"/>
  <c r="DP45" i="3"/>
  <c r="DP71" i="3" s="1"/>
  <c r="X45" i="3"/>
  <c r="X71" i="3" s="1"/>
  <c r="DT45" i="3"/>
  <c r="DL50" i="3"/>
  <c r="CZ50" i="3"/>
  <c r="CN50" i="3"/>
  <c r="CB50" i="3"/>
  <c r="BP50" i="3"/>
  <c r="BD50" i="3"/>
  <c r="AR50" i="3"/>
  <c r="AF50" i="3"/>
  <c r="T50" i="3"/>
  <c r="H50" i="3"/>
  <c r="DK50" i="3"/>
  <c r="CY50" i="3"/>
  <c r="CM50" i="3"/>
  <c r="CA50" i="3"/>
  <c r="BO50" i="3"/>
  <c r="BC50" i="3"/>
  <c r="AQ50" i="3"/>
  <c r="AE50" i="3"/>
  <c r="DJ50" i="3"/>
  <c r="CX50" i="3"/>
  <c r="CL50" i="3"/>
  <c r="BZ50" i="3"/>
  <c r="BN50" i="3"/>
  <c r="BB50" i="3"/>
  <c r="AP50" i="3"/>
  <c r="AD50" i="3"/>
  <c r="R50" i="3"/>
  <c r="DI50" i="3"/>
  <c r="CW50" i="3"/>
  <c r="DT50" i="3"/>
  <c r="DH50" i="3"/>
  <c r="CV50" i="3"/>
  <c r="CJ50" i="3"/>
  <c r="BX50" i="3"/>
  <c r="BL50" i="3"/>
  <c r="AZ50" i="3"/>
  <c r="AN50" i="3"/>
  <c r="AB50" i="3"/>
  <c r="P50" i="3"/>
  <c r="DS50" i="3"/>
  <c r="DG50" i="3"/>
  <c r="CU50" i="3"/>
  <c r="CI50" i="3"/>
  <c r="BW50" i="3"/>
  <c r="BK50" i="3"/>
  <c r="AY50" i="3"/>
  <c r="AM50" i="3"/>
  <c r="AA50" i="3"/>
  <c r="O50" i="3"/>
  <c r="DR50" i="3"/>
  <c r="DF50" i="3"/>
  <c r="CT50" i="3"/>
  <c r="CH50" i="3"/>
  <c r="BV50" i="3"/>
  <c r="BJ50" i="3"/>
  <c r="AX50" i="3"/>
  <c r="AL50" i="3"/>
  <c r="Z50" i="3"/>
  <c r="N50" i="3"/>
  <c r="DQ50" i="3"/>
  <c r="DE50" i="3"/>
  <c r="CS50" i="3"/>
  <c r="CG50" i="3"/>
  <c r="BU50" i="3"/>
  <c r="BI50" i="3"/>
  <c r="AW50" i="3"/>
  <c r="AK50" i="3"/>
  <c r="Y50" i="3"/>
  <c r="M50" i="3"/>
  <c r="DP50" i="3"/>
  <c r="DD50" i="3"/>
  <c r="CR50" i="3"/>
  <c r="CF50" i="3"/>
  <c r="BT50" i="3"/>
  <c r="BH50" i="3"/>
  <c r="AV50" i="3"/>
  <c r="AJ50" i="3"/>
  <c r="X50" i="3"/>
  <c r="L50" i="3"/>
  <c r="DM50" i="3"/>
  <c r="DA50" i="3"/>
  <c r="CO50" i="3"/>
  <c r="CC50" i="3"/>
  <c r="BQ50" i="3"/>
  <c r="BE50" i="3"/>
  <c r="AS50" i="3"/>
  <c r="AG50" i="3"/>
  <c r="U50" i="3"/>
  <c r="I50" i="3"/>
  <c r="AU50" i="3"/>
  <c r="CQ50" i="3"/>
  <c r="DB59" i="3"/>
  <c r="DN60" i="3"/>
  <c r="O58" i="3"/>
  <c r="O57" i="3"/>
  <c r="AA58" i="3"/>
  <c r="AA57" i="3"/>
  <c r="AM58" i="3"/>
  <c r="AM57" i="3"/>
  <c r="AY58" i="3"/>
  <c r="AY57" i="3"/>
  <c r="BK58" i="3"/>
  <c r="BK57" i="3"/>
  <c r="BW57" i="3"/>
  <c r="BW58" i="3"/>
  <c r="CU57" i="3"/>
  <c r="CU58" i="3"/>
  <c r="DG58" i="3"/>
  <c r="DG57" i="3"/>
  <c r="DS57" i="3"/>
  <c r="DS58" i="3"/>
  <c r="DS59" i="3"/>
  <c r="P58" i="3"/>
  <c r="P60" i="3"/>
  <c r="AN58" i="3"/>
  <c r="AN60" i="3"/>
  <c r="BL58" i="3"/>
  <c r="BL60" i="3"/>
  <c r="CJ58" i="3"/>
  <c r="CJ60" i="3"/>
  <c r="DH58" i="3"/>
  <c r="DH60" i="3"/>
  <c r="AA46" i="3"/>
  <c r="CS45" i="3"/>
  <c r="BP45" i="3"/>
  <c r="BP71" i="3" s="1"/>
  <c r="AG45" i="3"/>
  <c r="AG71" i="3" s="1"/>
  <c r="AS45" i="3"/>
  <c r="AS71" i="3" s="1"/>
  <c r="BG45" i="3"/>
  <c r="CM45" i="3"/>
  <c r="BW45" i="3"/>
  <c r="DK58" i="3"/>
  <c r="DM60" i="3"/>
  <c r="DB45" i="3"/>
  <c r="DB71" i="3" s="1"/>
  <c r="J59" i="3"/>
  <c r="V60" i="3"/>
  <c r="DU28" i="4"/>
  <c r="F17" i="3"/>
  <c r="CC46" i="3"/>
  <c r="AI45" i="3"/>
  <c r="AX45" i="3"/>
  <c r="AX71" i="3" s="1"/>
  <c r="CO45" i="3"/>
  <c r="CO71" i="3" s="1"/>
  <c r="DF45" i="3"/>
  <c r="DF71" i="3" s="1"/>
  <c r="BV45" i="3"/>
  <c r="BV71" i="3" s="1"/>
  <c r="BK45" i="3"/>
  <c r="BY45" i="3"/>
  <c r="BY71" i="3" s="1"/>
  <c r="W60" i="3"/>
  <c r="AP46" i="3"/>
  <c r="G45" i="3"/>
  <c r="V45" i="3"/>
  <c r="AY45" i="3"/>
  <c r="AY71" i="3" s="1"/>
  <c r="BM45" i="3"/>
  <c r="CA45" i="3"/>
  <c r="CA71" i="3" s="1"/>
  <c r="CP45" i="3"/>
  <c r="CP71" i="3" s="1"/>
  <c r="DD45" i="3"/>
  <c r="DD46" i="3" s="1"/>
  <c r="AH45" i="3"/>
  <c r="AH71" i="3" s="1"/>
  <c r="AV45" i="3"/>
  <c r="BN45" i="3"/>
  <c r="W45" i="3"/>
  <c r="AH59" i="3"/>
  <c r="AT60" i="3"/>
  <c r="P48" i="3"/>
  <c r="AB48" i="3"/>
  <c r="AN48" i="3"/>
  <c r="AZ48" i="3"/>
  <c r="BL48" i="3"/>
  <c r="BX48" i="3"/>
  <c r="CJ48" i="3"/>
  <c r="CV48" i="3"/>
  <c r="DH48" i="3"/>
  <c r="DT48" i="3"/>
  <c r="AY52" i="3"/>
  <c r="BL52" i="3"/>
  <c r="BZ52" i="3"/>
  <c r="CN52" i="3"/>
  <c r="DC52" i="3"/>
  <c r="DQ52" i="3"/>
  <c r="S58" i="3"/>
  <c r="AQ58" i="3"/>
  <c r="AQ61" i="3" s="1"/>
  <c r="BO58" i="3"/>
  <c r="CM58" i="3"/>
  <c r="H59" i="3"/>
  <c r="AF59" i="3"/>
  <c r="BD59" i="3"/>
  <c r="CB59" i="3"/>
  <c r="CZ59" i="3"/>
  <c r="U60" i="3"/>
  <c r="AS60" i="3"/>
  <c r="BQ60" i="3"/>
  <c r="CO60" i="3"/>
  <c r="S48" i="3"/>
  <c r="AE48" i="3"/>
  <c r="AQ48" i="3"/>
  <c r="BC48" i="3"/>
  <c r="BO48" i="3"/>
  <c r="CA48" i="3"/>
  <c r="CM48" i="3"/>
  <c r="CY48" i="3"/>
  <c r="DK48" i="3"/>
  <c r="O59" i="3"/>
  <c r="AM59" i="3"/>
  <c r="BK59" i="3"/>
  <c r="CI59" i="3"/>
  <c r="DG59" i="3"/>
  <c r="DL60" i="3"/>
  <c r="CZ60" i="3"/>
  <c r="CN60" i="3"/>
  <c r="CB60" i="3"/>
  <c r="BP60" i="3"/>
  <c r="BD60" i="3"/>
  <c r="AR60" i="3"/>
  <c r="AF60" i="3"/>
  <c r="T60" i="3"/>
  <c r="H60" i="3"/>
  <c r="DK60" i="3"/>
  <c r="CY60" i="3"/>
  <c r="CM60" i="3"/>
  <c r="CA60" i="3"/>
  <c r="CA61" i="3" s="1"/>
  <c r="BO60" i="3"/>
  <c r="BC60" i="3"/>
  <c r="AQ60" i="3"/>
  <c r="AE60" i="3"/>
  <c r="S60" i="3"/>
  <c r="G60" i="3"/>
  <c r="DS60" i="3"/>
  <c r="DG60" i="3"/>
  <c r="CU60" i="3"/>
  <c r="CI60" i="3"/>
  <c r="BW60" i="3"/>
  <c r="BK60" i="3"/>
  <c r="AY60" i="3"/>
  <c r="AM60" i="3"/>
  <c r="AA60" i="3"/>
  <c r="O60" i="3"/>
  <c r="DR60" i="3"/>
  <c r="DF60" i="3"/>
  <c r="CT60" i="3"/>
  <c r="CH60" i="3"/>
  <c r="BV60" i="3"/>
  <c r="BJ60" i="3"/>
  <c r="AX60" i="3"/>
  <c r="AL60" i="3"/>
  <c r="Z60" i="3"/>
  <c r="N60" i="3"/>
  <c r="DQ60" i="3"/>
  <c r="DE60" i="3"/>
  <c r="CS60" i="3"/>
  <c r="CG60" i="3"/>
  <c r="BU60" i="3"/>
  <c r="BI60" i="3"/>
  <c r="AW60" i="3"/>
  <c r="AK60" i="3"/>
  <c r="Y60" i="3"/>
  <c r="M60" i="3"/>
  <c r="DP60" i="3"/>
  <c r="DD60" i="3"/>
  <c r="CR60" i="3"/>
  <c r="CF60" i="3"/>
  <c r="BT60" i="3"/>
  <c r="BH60" i="3"/>
  <c r="AV60" i="3"/>
  <c r="AJ60" i="3"/>
  <c r="X60" i="3"/>
  <c r="L60" i="3"/>
  <c r="AB60" i="3"/>
  <c r="AZ60" i="3"/>
  <c r="BX60" i="3"/>
  <c r="CV60" i="3"/>
  <c r="DT60" i="3"/>
  <c r="H48" i="3"/>
  <c r="T48" i="3"/>
  <c r="AF48" i="3"/>
  <c r="AR48" i="3"/>
  <c r="BD48" i="3"/>
  <c r="BP48" i="3"/>
  <c r="CB48" i="3"/>
  <c r="CN48" i="3"/>
  <c r="CZ48" i="3"/>
  <c r="DL48" i="3"/>
  <c r="P59" i="3"/>
  <c r="AN59" i="3"/>
  <c r="BL59" i="3"/>
  <c r="CJ59" i="3"/>
  <c r="DH59" i="3"/>
  <c r="E60" i="3"/>
  <c r="AC60" i="3"/>
  <c r="BA60" i="3"/>
  <c r="BY60" i="3"/>
  <c r="CW60" i="3"/>
  <c r="I48" i="3"/>
  <c r="U48" i="3"/>
  <c r="AG48" i="3"/>
  <c r="AS48" i="3"/>
  <c r="BE48" i="3"/>
  <c r="BQ48" i="3"/>
  <c r="CC48" i="3"/>
  <c r="CO48" i="3"/>
  <c r="DA48" i="3"/>
  <c r="DM48" i="3"/>
  <c r="BD52" i="3"/>
  <c r="BR52" i="3"/>
  <c r="CF52" i="3"/>
  <c r="CU52" i="3"/>
  <c r="DJ58" i="3"/>
  <c r="CX58" i="3"/>
  <c r="CL58" i="3"/>
  <c r="CL61" i="3" s="1"/>
  <c r="BZ58" i="3"/>
  <c r="BZ61" i="3" s="1"/>
  <c r="BN58" i="3"/>
  <c r="BB58" i="3"/>
  <c r="BB61" i="3" s="1"/>
  <c r="AP58" i="3"/>
  <c r="AD58" i="3"/>
  <c r="R58" i="3"/>
  <c r="F58" i="3"/>
  <c r="DI58" i="3"/>
  <c r="CW58" i="3"/>
  <c r="CK58" i="3"/>
  <c r="BY58" i="3"/>
  <c r="BM58" i="3"/>
  <c r="BA58" i="3"/>
  <c r="AO58" i="3"/>
  <c r="AC58" i="3"/>
  <c r="AC61" i="3" s="1"/>
  <c r="Q58" i="3"/>
  <c r="E58" i="3"/>
  <c r="DQ58" i="3"/>
  <c r="DE58" i="3"/>
  <c r="CS58" i="3"/>
  <c r="CG58" i="3"/>
  <c r="BU58" i="3"/>
  <c r="BI58" i="3"/>
  <c r="AW58" i="3"/>
  <c r="AK58" i="3"/>
  <c r="Y58" i="3"/>
  <c r="M58" i="3"/>
  <c r="M61" i="3" s="1"/>
  <c r="DP58" i="3"/>
  <c r="DD58" i="3"/>
  <c r="CR58" i="3"/>
  <c r="CF58" i="3"/>
  <c r="BT58" i="3"/>
  <c r="BT61" i="3" s="1"/>
  <c r="BH58" i="3"/>
  <c r="AV58" i="3"/>
  <c r="AJ58" i="3"/>
  <c r="X58" i="3"/>
  <c r="L58" i="3"/>
  <c r="DO58" i="3"/>
  <c r="DC58" i="3"/>
  <c r="CQ58" i="3"/>
  <c r="CE58" i="3"/>
  <c r="BS58" i="3"/>
  <c r="BG58" i="3"/>
  <c r="AU58" i="3"/>
  <c r="AI58" i="3"/>
  <c r="W58" i="3"/>
  <c r="K58" i="3"/>
  <c r="DN58" i="3"/>
  <c r="DB58" i="3"/>
  <c r="CP58" i="3"/>
  <c r="CD58" i="3"/>
  <c r="BR58" i="3"/>
  <c r="BF58" i="3"/>
  <c r="AT58" i="3"/>
  <c r="AH58" i="3"/>
  <c r="V58" i="3"/>
  <c r="J58" i="3"/>
  <c r="AB58" i="3"/>
  <c r="AZ58" i="3"/>
  <c r="BX58" i="3"/>
  <c r="CV58" i="3"/>
  <c r="DT58" i="3"/>
  <c r="Q59" i="3"/>
  <c r="DV59" i="3" s="1"/>
  <c r="AO59" i="3"/>
  <c r="BM59" i="3"/>
  <c r="CK59" i="3"/>
  <c r="DI59" i="3"/>
  <c r="F60" i="3"/>
  <c r="AD60" i="3"/>
  <c r="BB60" i="3"/>
  <c r="BZ60" i="3"/>
  <c r="CX60" i="3"/>
  <c r="J48" i="3"/>
  <c r="V48" i="3"/>
  <c r="AH48" i="3"/>
  <c r="AT48" i="3"/>
  <c r="BF48" i="3"/>
  <c r="BR48" i="3"/>
  <c r="CD48" i="3"/>
  <c r="CP48" i="3"/>
  <c r="DB48" i="3"/>
  <c r="DN48" i="3"/>
  <c r="DM52" i="3"/>
  <c r="DA52" i="3"/>
  <c r="CO52" i="3"/>
  <c r="CC52" i="3"/>
  <c r="BQ52" i="3"/>
  <c r="DR52" i="3"/>
  <c r="DF52" i="3"/>
  <c r="CT52" i="3"/>
  <c r="CH52" i="3"/>
  <c r="BV52" i="3"/>
  <c r="BJ52" i="3"/>
  <c r="AX52" i="3"/>
  <c r="AL52" i="3"/>
  <c r="S52" i="3"/>
  <c r="DV52" i="3" s="1"/>
  <c r="AE52" i="3"/>
  <c r="AR52" i="3"/>
  <c r="BE52" i="3"/>
  <c r="BS52" i="3"/>
  <c r="CG52" i="3"/>
  <c r="CV52" i="3"/>
  <c r="DJ52" i="3"/>
  <c r="G58" i="3"/>
  <c r="AE58" i="3"/>
  <c r="BC58" i="3"/>
  <c r="CA58" i="3"/>
  <c r="CY58" i="3"/>
  <c r="CY61" i="3" s="1"/>
  <c r="T59" i="3"/>
  <c r="AR59" i="3"/>
  <c r="BP59" i="3"/>
  <c r="CN59" i="3"/>
  <c r="DL59" i="3"/>
  <c r="I60" i="3"/>
  <c r="AG60" i="3"/>
  <c r="BE60" i="3"/>
  <c r="CC60" i="3"/>
  <c r="DA60" i="3"/>
  <c r="DT57" i="3"/>
  <c r="AA59" i="3"/>
  <c r="AY59" i="3"/>
  <c r="BW59" i="3"/>
  <c r="CU59" i="3"/>
  <c r="DK59" i="3"/>
  <c r="CY59" i="3"/>
  <c r="CM59" i="3"/>
  <c r="CM61" i="3" s="1"/>
  <c r="CA59" i="3"/>
  <c r="BO59" i="3"/>
  <c r="BC59" i="3"/>
  <c r="AQ59" i="3"/>
  <c r="AE59" i="3"/>
  <c r="S59" i="3"/>
  <c r="S61" i="3" s="1"/>
  <c r="G59" i="3"/>
  <c r="DJ59" i="3"/>
  <c r="DJ61" i="3" s="1"/>
  <c r="CX59" i="3"/>
  <c r="CL59" i="3"/>
  <c r="BZ59" i="3"/>
  <c r="BN59" i="3"/>
  <c r="BB59" i="3"/>
  <c r="AP59" i="3"/>
  <c r="AD59" i="3"/>
  <c r="R59" i="3"/>
  <c r="F59" i="3"/>
  <c r="DR59" i="3"/>
  <c r="DF59" i="3"/>
  <c r="CT59" i="3"/>
  <c r="CH59" i="3"/>
  <c r="BV59" i="3"/>
  <c r="BJ59" i="3"/>
  <c r="AX59" i="3"/>
  <c r="AL59" i="3"/>
  <c r="Z59" i="3"/>
  <c r="N59" i="3"/>
  <c r="DQ59" i="3"/>
  <c r="DE59" i="3"/>
  <c r="CS59" i="3"/>
  <c r="CG59" i="3"/>
  <c r="BU59" i="3"/>
  <c r="BI59" i="3"/>
  <c r="AW59" i="3"/>
  <c r="AK59" i="3"/>
  <c r="Y59" i="3"/>
  <c r="M59" i="3"/>
  <c r="DP59" i="3"/>
  <c r="DD59" i="3"/>
  <c r="CR59" i="3"/>
  <c r="CF59" i="3"/>
  <c r="BT59" i="3"/>
  <c r="BH59" i="3"/>
  <c r="AV59" i="3"/>
  <c r="AJ59" i="3"/>
  <c r="X59" i="3"/>
  <c r="L59" i="3"/>
  <c r="DO59" i="3"/>
  <c r="DC59" i="3"/>
  <c r="CQ59" i="3"/>
  <c r="CE59" i="3"/>
  <c r="BS59" i="3"/>
  <c r="BG59" i="3"/>
  <c r="AU59" i="3"/>
  <c r="AI59" i="3"/>
  <c r="W59" i="3"/>
  <c r="K59" i="3"/>
  <c r="AB59" i="3"/>
  <c r="AZ59" i="3"/>
  <c r="BX59" i="3"/>
  <c r="CV59" i="3"/>
  <c r="DT59" i="3"/>
  <c r="CI48" i="3"/>
  <c r="CU48" i="3"/>
  <c r="DG48" i="3"/>
  <c r="E59" i="3"/>
  <c r="AC59" i="3"/>
  <c r="BA59" i="3"/>
  <c r="BY59" i="3"/>
  <c r="CW59" i="3"/>
  <c r="R60" i="3"/>
  <c r="DV60" i="3" s="1"/>
  <c r="AP60" i="3"/>
  <c r="BN60" i="3"/>
  <c r="CL60" i="3"/>
  <c r="DJ60" i="3"/>
  <c r="I57" i="3"/>
  <c r="U57" i="3"/>
  <c r="U61" i="3" s="1"/>
  <c r="AG57" i="3"/>
  <c r="AG61" i="3" s="1"/>
  <c r="AS57" i="3"/>
  <c r="BE57" i="3"/>
  <c r="BQ57" i="3"/>
  <c r="BQ61" i="3" s="1"/>
  <c r="CC57" i="3"/>
  <c r="CO57" i="3"/>
  <c r="CO61" i="3" s="1"/>
  <c r="DA57" i="3"/>
  <c r="DA61" i="3" s="1"/>
  <c r="DM57" i="3"/>
  <c r="CD57" i="3"/>
  <c r="CP57" i="3"/>
  <c r="DB57" i="3"/>
  <c r="DN57" i="3"/>
  <c r="CW33" i="4"/>
  <c r="DU55" i="4"/>
  <c r="DU49" i="4"/>
  <c r="DU50" i="4"/>
  <c r="E19" i="4" s="1"/>
  <c r="P57" i="3"/>
  <c r="AB57" i="3"/>
  <c r="AB61" i="3" s="1"/>
  <c r="AN57" i="3"/>
  <c r="AN61" i="3" s="1"/>
  <c r="AZ57" i="3"/>
  <c r="BL57" i="3"/>
  <c r="BL61" i="3" s="1"/>
  <c r="BX57" i="3"/>
  <c r="CJ57" i="3"/>
  <c r="CV57" i="3"/>
  <c r="DH57" i="3"/>
  <c r="DH61" i="3" s="1"/>
  <c r="DX24" i="4"/>
  <c r="CJ33" i="4"/>
  <c r="DV28" i="4"/>
  <c r="DW28" i="4"/>
  <c r="BV33" i="4"/>
  <c r="AX33" i="4"/>
  <c r="DP33" i="4"/>
  <c r="CP33" i="4"/>
  <c r="AT33" i="4"/>
  <c r="AH33" i="4"/>
  <c r="DM33" i="4"/>
  <c r="CO33" i="4"/>
  <c r="CC33" i="4"/>
  <c r="BP33" i="4"/>
  <c r="DK33" i="4"/>
  <c r="BO33" i="4"/>
  <c r="AE33" i="4"/>
  <c r="S33" i="4"/>
  <c r="AP33" i="4"/>
  <c r="DV50" i="4"/>
  <c r="F19" i="4" s="1"/>
  <c r="DV49" i="4"/>
  <c r="DV29" i="4"/>
  <c r="DU29" i="4"/>
  <c r="DW50" i="4"/>
  <c r="G19" i="4" s="1"/>
  <c r="DW49" i="4"/>
  <c r="DW29" i="4"/>
  <c r="F44" i="5"/>
  <c r="G53" i="4"/>
  <c r="H37" i="5"/>
  <c r="E44" i="5"/>
  <c r="G37" i="5"/>
  <c r="AZ22" i="5"/>
  <c r="BL22" i="5" s="1"/>
  <c r="BX22" i="5" s="1"/>
  <c r="CJ22" i="5" s="1"/>
  <c r="CV22" i="5" s="1"/>
  <c r="DH22" i="5" s="1"/>
  <c r="DT22" i="5" s="1"/>
  <c r="DU41" i="5"/>
  <c r="AC24" i="5"/>
  <c r="AO24" i="5" s="1"/>
  <c r="BA24" i="5" s="1"/>
  <c r="BM24" i="5" s="1"/>
  <c r="BY24" i="5" s="1"/>
  <c r="CK24" i="5" s="1"/>
  <c r="CW24" i="5" s="1"/>
  <c r="DI24" i="5" s="1"/>
  <c r="DV41" i="5"/>
  <c r="DW24" i="5"/>
  <c r="DV28" i="5"/>
  <c r="H35" i="3" l="1"/>
  <c r="J33" i="4"/>
  <c r="AN33" i="4"/>
  <c r="DW33" i="4" s="1"/>
  <c r="AG33" i="4"/>
  <c r="AH34" i="5" s="1"/>
  <c r="DU60" i="3"/>
  <c r="BE61" i="3"/>
  <c r="DO61" i="3"/>
  <c r="Y61" i="3"/>
  <c r="BN61" i="3"/>
  <c r="G61" i="3"/>
  <c r="DR61" i="3"/>
  <c r="CV61" i="3"/>
  <c r="DE61" i="3"/>
  <c r="F61" i="3"/>
  <c r="BY61" i="3"/>
  <c r="CX61" i="3"/>
  <c r="CJ61" i="3"/>
  <c r="W61" i="3"/>
  <c r="BW61" i="3"/>
  <c r="AE61" i="3"/>
  <c r="CW61" i="3"/>
  <c r="BK61" i="3"/>
  <c r="AU61" i="3"/>
  <c r="CS61" i="3"/>
  <c r="CA33" i="4"/>
  <c r="BS61" i="3"/>
  <c r="CR61" i="3"/>
  <c r="DQ61" i="3"/>
  <c r="R61" i="3"/>
  <c r="AB33" i="4"/>
  <c r="DV33" i="4" s="1"/>
  <c r="CY33" i="4"/>
  <c r="DB33" i="4"/>
  <c r="CP46" i="3"/>
  <c r="I33" i="4"/>
  <c r="J34" i="5" s="1"/>
  <c r="AY33" i="4"/>
  <c r="AY34" i="5" s="1"/>
  <c r="AS33" i="4"/>
  <c r="AT34" i="5" s="1"/>
  <c r="BS33" i="4"/>
  <c r="Z33" i="4"/>
  <c r="AB46" i="3"/>
  <c r="DN81" i="2"/>
  <c r="F50" i="2"/>
  <c r="BN81" i="2"/>
  <c r="CW81" i="2"/>
  <c r="DH81" i="2"/>
  <c r="AE81" i="2"/>
  <c r="DJ81" i="2"/>
  <c r="X81" i="2"/>
  <c r="E81" i="2"/>
  <c r="DM81" i="2"/>
  <c r="CV81" i="2"/>
  <c r="O81" i="2"/>
  <c r="BJ81" i="2"/>
  <c r="BY81" i="2"/>
  <c r="V81" i="2"/>
  <c r="BR81" i="2"/>
  <c r="DP81" i="2"/>
  <c r="CJ81" i="2"/>
  <c r="BB81" i="2"/>
  <c r="AG81" i="2"/>
  <c r="DA81" i="2"/>
  <c r="BX81" i="2"/>
  <c r="BW81" i="2"/>
  <c r="G81" i="2"/>
  <c r="AH81" i="2"/>
  <c r="BL81" i="2"/>
  <c r="CX81" i="2"/>
  <c r="BG81" i="2"/>
  <c r="AD81" i="2"/>
  <c r="BM81" i="2"/>
  <c r="I81" i="2"/>
  <c r="DE81" i="2"/>
  <c r="AN81" i="2"/>
  <c r="BK81" i="2"/>
  <c r="AL81" i="2"/>
  <c r="K81" i="2"/>
  <c r="AW81" i="2"/>
  <c r="BD81" i="2"/>
  <c r="J81" i="2"/>
  <c r="CO81" i="2"/>
  <c r="AB81" i="2"/>
  <c r="Z81" i="2"/>
  <c r="CL81" i="2"/>
  <c r="CD81" i="2"/>
  <c r="BA81" i="2"/>
  <c r="P81" i="2"/>
  <c r="DF81" i="2"/>
  <c r="DK81" i="2"/>
  <c r="AU81" i="2"/>
  <c r="BT81" i="2"/>
  <c r="AY81" i="2"/>
  <c r="CT81" i="2"/>
  <c r="CM81" i="2"/>
  <c r="BZ81" i="2"/>
  <c r="BQ81" i="2"/>
  <c r="AM81" i="2"/>
  <c r="N81" i="2"/>
  <c r="AC81" i="2"/>
  <c r="AK81" i="2"/>
  <c r="U81" i="2"/>
  <c r="AI81" i="2"/>
  <c r="CM71" i="3"/>
  <c r="CM33" i="4"/>
  <c r="BK71" i="3"/>
  <c r="BK33" i="4"/>
  <c r="BW71" i="3"/>
  <c r="BW33" i="4"/>
  <c r="BW34" i="5" s="1"/>
  <c r="CS71" i="3"/>
  <c r="CS33" i="4"/>
  <c r="DU28" i="5"/>
  <c r="DV46" i="5"/>
  <c r="DX50" i="4"/>
  <c r="H19" i="4" s="1"/>
  <c r="DX49" i="4"/>
  <c r="DX29" i="4"/>
  <c r="DX28" i="4"/>
  <c r="DY24" i="4"/>
  <c r="CC61" i="3"/>
  <c r="X61" i="3"/>
  <c r="AW61" i="3"/>
  <c r="CQ61" i="3"/>
  <c r="DP61" i="3"/>
  <c r="DV58" i="3"/>
  <c r="AP61" i="3"/>
  <c r="CQ45" i="3"/>
  <c r="P45" i="3"/>
  <c r="AR45" i="3"/>
  <c r="BU45" i="3"/>
  <c r="BU46" i="3" s="1"/>
  <c r="O46" i="3"/>
  <c r="AA33" i="4"/>
  <c r="AA71" i="3"/>
  <c r="CT45" i="3"/>
  <c r="AS46" i="3"/>
  <c r="E33" i="5"/>
  <c r="E67" i="3"/>
  <c r="DN61" i="3"/>
  <c r="AS61" i="3"/>
  <c r="L61" i="3"/>
  <c r="AK61" i="3"/>
  <c r="BA61" i="3"/>
  <c r="AV71" i="3"/>
  <c r="AV33" i="4"/>
  <c r="G71" i="3"/>
  <c r="G33" i="4"/>
  <c r="DR45" i="3"/>
  <c r="DU41" i="3"/>
  <c r="AM71" i="3"/>
  <c r="AM33" i="4"/>
  <c r="V61" i="3"/>
  <c r="DV57" i="3"/>
  <c r="G44" i="5"/>
  <c r="H53" i="4"/>
  <c r="BY33" i="4"/>
  <c r="BM61" i="3"/>
  <c r="DC45" i="3"/>
  <c r="BN46" i="3"/>
  <c r="AY61" i="3"/>
  <c r="CI33" i="4"/>
  <c r="CJ34" i="5" s="1"/>
  <c r="CI71" i="3"/>
  <c r="CD71" i="3"/>
  <c r="CD33" i="4"/>
  <c r="CD34" i="5" s="1"/>
  <c r="G46" i="3"/>
  <c r="W71" i="3"/>
  <c r="W33" i="4"/>
  <c r="DV29" i="5"/>
  <c r="BP34" i="5"/>
  <c r="CP61" i="3"/>
  <c r="DT61" i="3"/>
  <c r="K61" i="3"/>
  <c r="AJ61" i="3"/>
  <c r="BI61" i="3"/>
  <c r="DV40" i="3"/>
  <c r="S46" i="3"/>
  <c r="DU42" i="3"/>
  <c r="BJ45" i="3"/>
  <c r="CI61" i="3"/>
  <c r="V71" i="3"/>
  <c r="V33" i="4"/>
  <c r="AZ61" i="3"/>
  <c r="CD61" i="3"/>
  <c r="I61" i="3"/>
  <c r="BC61" i="3"/>
  <c r="AV61" i="3"/>
  <c r="BU61" i="3"/>
  <c r="DV42" i="3"/>
  <c r="AD33" i="5"/>
  <c r="AD67" i="3"/>
  <c r="BH61" i="3"/>
  <c r="CG61" i="3"/>
  <c r="BN71" i="3"/>
  <c r="BN33" i="4"/>
  <c r="BO34" i="5" s="1"/>
  <c r="M45" i="3"/>
  <c r="M46" i="3" s="1"/>
  <c r="AZ33" i="4"/>
  <c r="DX33" i="4" s="1"/>
  <c r="AZ71" i="3"/>
  <c r="R65" i="3"/>
  <c r="BE71" i="3"/>
  <c r="BE33" i="4"/>
  <c r="DD71" i="3"/>
  <c r="DD33" i="4"/>
  <c r="DV39" i="3"/>
  <c r="DV50" i="3"/>
  <c r="CR45" i="3"/>
  <c r="CR46" i="3" s="1"/>
  <c r="AC33" i="4"/>
  <c r="AC71" i="3"/>
  <c r="CF45" i="3"/>
  <c r="CF46" i="3" s="1"/>
  <c r="AH46" i="3"/>
  <c r="T61" i="3"/>
  <c r="DA45" i="3"/>
  <c r="DA46" i="3" s="1"/>
  <c r="DU29" i="5"/>
  <c r="DN33" i="4"/>
  <c r="DN34" i="5" s="1"/>
  <c r="AI71" i="3"/>
  <c r="AI33" i="4"/>
  <c r="AI34" i="5" s="1"/>
  <c r="E17" i="3"/>
  <c r="DK61" i="3"/>
  <c r="BG33" i="4"/>
  <c r="BG71" i="3"/>
  <c r="O71" i="3"/>
  <c r="O33" i="4"/>
  <c r="AX61" i="3"/>
  <c r="H61" i="3"/>
  <c r="DU57" i="3"/>
  <c r="H33" i="5"/>
  <c r="H67" i="3"/>
  <c r="BP61" i="3"/>
  <c r="L33" i="4"/>
  <c r="BO61" i="3"/>
  <c r="CK71" i="3"/>
  <c r="CK33" i="4"/>
  <c r="CK34" i="5" s="1"/>
  <c r="CN61" i="3"/>
  <c r="DG33" i="4"/>
  <c r="DG71" i="3"/>
  <c r="AO29" i="2"/>
  <c r="DT33" i="4"/>
  <c r="DT71" i="3"/>
  <c r="CX33" i="4"/>
  <c r="CY34" i="5" s="1"/>
  <c r="CP34" i="5"/>
  <c r="X33" i="4"/>
  <c r="DF33" i="4"/>
  <c r="DD61" i="3"/>
  <c r="DU58" i="3"/>
  <c r="E61" i="3"/>
  <c r="AD61" i="3"/>
  <c r="DV48" i="3"/>
  <c r="BM71" i="3"/>
  <c r="BM33" i="4"/>
  <c r="F45" i="3"/>
  <c r="F46" i="3" s="1"/>
  <c r="DU39" i="3"/>
  <c r="AD45" i="3"/>
  <c r="AD46" i="3" s="1"/>
  <c r="AF45" i="3"/>
  <c r="BI45" i="3"/>
  <c r="BI46" i="3" s="1"/>
  <c r="AL45" i="3"/>
  <c r="AT61" i="3"/>
  <c r="DU43" i="3"/>
  <c r="AC107" i="2"/>
  <c r="AD107" i="2" s="1"/>
  <c r="AE107" i="2" s="1"/>
  <c r="AF107" i="2" s="1"/>
  <c r="AG107" i="2" s="1"/>
  <c r="AH107" i="2" s="1"/>
  <c r="AI107" i="2" s="1"/>
  <c r="AJ107" i="2" s="1"/>
  <c r="AK107" i="2" s="1"/>
  <c r="AL107" i="2" s="1"/>
  <c r="AM107" i="2" s="1"/>
  <c r="AN107" i="2" s="1"/>
  <c r="DV107" i="2"/>
  <c r="G54" i="2"/>
  <c r="F54" i="2"/>
  <c r="E54" i="2"/>
  <c r="DW46" i="5"/>
  <c r="DW41" i="5"/>
  <c r="DW29" i="5"/>
  <c r="DX24" i="5"/>
  <c r="DW28" i="5"/>
  <c r="BX61" i="3"/>
  <c r="DB61" i="3"/>
  <c r="DU59" i="3"/>
  <c r="DU48" i="3"/>
  <c r="AJ45" i="3"/>
  <c r="BL45" i="3"/>
  <c r="T45" i="3"/>
  <c r="AW45" i="3"/>
  <c r="AW46" i="3" s="1"/>
  <c r="AM46" i="3"/>
  <c r="AQ45" i="3"/>
  <c r="AQ46" i="3" s="1"/>
  <c r="CH45" i="3"/>
  <c r="AO45" i="3"/>
  <c r="BB45" i="3"/>
  <c r="BB46" i="3" s="1"/>
  <c r="I46" i="3"/>
  <c r="CK61" i="3"/>
  <c r="BJ61" i="3"/>
  <c r="DU105" i="2"/>
  <c r="Q105" i="2"/>
  <c r="R105" i="2" s="1"/>
  <c r="S105" i="2" s="1"/>
  <c r="T105" i="2" s="1"/>
  <c r="U105" i="2" s="1"/>
  <c r="V105" i="2" s="1"/>
  <c r="W105" i="2" s="1"/>
  <c r="X105" i="2" s="1"/>
  <c r="Y105" i="2" s="1"/>
  <c r="Z105" i="2" s="1"/>
  <c r="AA105" i="2" s="1"/>
  <c r="AB105" i="2" s="1"/>
  <c r="DW59" i="3"/>
  <c r="DW60" i="3"/>
  <c r="DW66" i="3"/>
  <c r="DW50" i="3"/>
  <c r="DW58" i="3"/>
  <c r="DW52" i="3"/>
  <c r="DW48" i="3"/>
  <c r="DW40" i="3"/>
  <c r="DW33" i="3"/>
  <c r="G15" i="3" s="1"/>
  <c r="DW42" i="3"/>
  <c r="DW57" i="3"/>
  <c r="DW41" i="3"/>
  <c r="DW39" i="3"/>
  <c r="G17" i="3"/>
  <c r="DW43" i="3"/>
  <c r="DW65" i="3"/>
  <c r="DW67" i="3" s="1"/>
  <c r="G24" i="3" s="1"/>
  <c r="DX28" i="3"/>
  <c r="DW32" i="3"/>
  <c r="E40" i="4"/>
  <c r="F109" i="2"/>
  <c r="T33" i="5"/>
  <c r="T67" i="3"/>
  <c r="AP33" i="5"/>
  <c r="AP67" i="3"/>
  <c r="AV29" i="2"/>
  <c r="DR81" i="2"/>
  <c r="BF81" i="2"/>
  <c r="CK81" i="2"/>
  <c r="AO81" i="2"/>
  <c r="BI81" i="2"/>
  <c r="CC81" i="2"/>
  <c r="DL81" i="2"/>
  <c r="F81" i="2"/>
  <c r="DG46" i="3"/>
  <c r="U45" i="3"/>
  <c r="U46" i="3" s="1"/>
  <c r="CA46" i="3"/>
  <c r="DO45" i="3"/>
  <c r="BD45" i="3"/>
  <c r="CG45" i="3"/>
  <c r="DU50" i="3"/>
  <c r="DN46" i="3"/>
  <c r="BA45" i="3"/>
  <c r="DK46" i="3"/>
  <c r="K45" i="3"/>
  <c r="J61" i="3"/>
  <c r="AE46" i="3"/>
  <c r="DF61" i="3"/>
  <c r="AL61" i="3"/>
  <c r="F65" i="3"/>
  <c r="DU65" i="3" s="1"/>
  <c r="BF29" i="2"/>
  <c r="CS81" i="2"/>
  <c r="M81" i="2"/>
  <c r="BH81" i="2"/>
  <c r="L81" i="2"/>
  <c r="D53" i="2"/>
  <c r="H28" i="1"/>
  <c r="CZ81" i="2"/>
  <c r="AY29" i="2"/>
  <c r="CY46" i="3"/>
  <c r="DC61" i="3"/>
  <c r="AO61" i="3"/>
  <c r="CB61" i="3"/>
  <c r="DL33" i="5"/>
  <c r="DL67" i="3"/>
  <c r="AR29" i="2"/>
  <c r="CQ81" i="2"/>
  <c r="H81" i="2"/>
  <c r="CA81" i="2"/>
  <c r="BJ29" i="2"/>
  <c r="P61" i="3"/>
  <c r="DM61" i="3"/>
  <c r="CF61" i="3"/>
  <c r="DU40" i="3"/>
  <c r="CD46" i="3"/>
  <c r="DT46" i="3"/>
  <c r="AZ46" i="3"/>
  <c r="CS46" i="3"/>
  <c r="CL45" i="3"/>
  <c r="CB45" i="3"/>
  <c r="DE45" i="3"/>
  <c r="DE46" i="3" s="1"/>
  <c r="N45" i="3"/>
  <c r="CI46" i="3"/>
  <c r="BR61" i="3"/>
  <c r="DU33" i="3"/>
  <c r="E15" i="3" s="1"/>
  <c r="CZ33" i="5"/>
  <c r="CZ67" i="3"/>
  <c r="AZ81" i="2"/>
  <c r="CI81" i="2"/>
  <c r="AX81" i="2"/>
  <c r="R81" i="2"/>
  <c r="DO81" i="2"/>
  <c r="DT80" i="2"/>
  <c r="DT83" i="2" s="1"/>
  <c r="DH80" i="2"/>
  <c r="CV80" i="2"/>
  <c r="CJ80" i="2"/>
  <c r="BX80" i="2"/>
  <c r="BL80" i="2"/>
  <c r="AZ80" i="2"/>
  <c r="AN80" i="2"/>
  <c r="AB80" i="2"/>
  <c r="P80" i="2"/>
  <c r="DO80" i="2"/>
  <c r="DC80" i="2"/>
  <c r="CQ80" i="2"/>
  <c r="CQ83" i="2" s="1"/>
  <c r="CE80" i="2"/>
  <c r="BS80" i="2"/>
  <c r="BG80" i="2"/>
  <c r="AU80" i="2"/>
  <c r="AI80" i="2"/>
  <c r="W80" i="2"/>
  <c r="K80" i="2"/>
  <c r="DI80" i="2"/>
  <c r="CT80" i="2"/>
  <c r="CF80" i="2"/>
  <c r="BQ80" i="2"/>
  <c r="BQ83" i="2" s="1"/>
  <c r="BC80" i="2"/>
  <c r="AO80" i="2"/>
  <c r="Z80" i="2"/>
  <c r="L80" i="2"/>
  <c r="DG80" i="2"/>
  <c r="DG83" i="2" s="1"/>
  <c r="CS80" i="2"/>
  <c r="CD80" i="2"/>
  <c r="BP80" i="2"/>
  <c r="BB80" i="2"/>
  <c r="AM80" i="2"/>
  <c r="Y80" i="2"/>
  <c r="J80" i="2"/>
  <c r="DF80" i="2"/>
  <c r="CR80" i="2"/>
  <c r="CC80" i="2"/>
  <c r="CC83" i="2" s="1"/>
  <c r="BO80" i="2"/>
  <c r="BO83" i="2" s="1"/>
  <c r="BA80" i="2"/>
  <c r="AL80" i="2"/>
  <c r="X80" i="2"/>
  <c r="I80" i="2"/>
  <c r="DS80" i="2"/>
  <c r="DS83" i="2" s="1"/>
  <c r="DE80" i="2"/>
  <c r="CP80" i="2"/>
  <c r="CB80" i="2"/>
  <c r="BN80" i="2"/>
  <c r="BN83" i="2" s="1"/>
  <c r="AY80" i="2"/>
  <c r="AY83" i="2" s="1"/>
  <c r="AK80" i="2"/>
  <c r="V80" i="2"/>
  <c r="H80" i="2"/>
  <c r="DR80" i="2"/>
  <c r="DD80" i="2"/>
  <c r="CO80" i="2"/>
  <c r="CA80" i="2"/>
  <c r="BM80" i="2"/>
  <c r="AX80" i="2"/>
  <c r="AX83" i="2" s="1"/>
  <c r="AJ80" i="2"/>
  <c r="U80" i="2"/>
  <c r="G80" i="2"/>
  <c r="DP80" i="2"/>
  <c r="DP83" i="2" s="1"/>
  <c r="DA80" i="2"/>
  <c r="CM80" i="2"/>
  <c r="CM83" i="2" s="1"/>
  <c r="BY80" i="2"/>
  <c r="BJ80" i="2"/>
  <c r="AV80" i="2"/>
  <c r="AG80" i="2"/>
  <c r="S80" i="2"/>
  <c r="E80" i="2"/>
  <c r="DN80" i="2"/>
  <c r="DN83" i="2" s="1"/>
  <c r="CZ80" i="2"/>
  <c r="CZ83" i="2" s="1"/>
  <c r="CL80" i="2"/>
  <c r="BW80" i="2"/>
  <c r="BI80" i="2"/>
  <c r="AT80" i="2"/>
  <c r="AT83" i="2" s="1"/>
  <c r="AF80" i="2"/>
  <c r="R80" i="2"/>
  <c r="DM80" i="2"/>
  <c r="CY80" i="2"/>
  <c r="CK80" i="2"/>
  <c r="BV80" i="2"/>
  <c r="BV83" i="2" s="1"/>
  <c r="BH80" i="2"/>
  <c r="AS80" i="2"/>
  <c r="AE80" i="2"/>
  <c r="Q80" i="2"/>
  <c r="DJ80" i="2"/>
  <c r="CU80" i="2"/>
  <c r="CU83" i="2" s="1"/>
  <c r="CG80" i="2"/>
  <c r="BR80" i="2"/>
  <c r="BD80" i="2"/>
  <c r="AP80" i="2"/>
  <c r="AP83" i="2" s="1"/>
  <c r="AA80" i="2"/>
  <c r="AA83" i="2" s="1"/>
  <c r="M80" i="2"/>
  <c r="DK80" i="2"/>
  <c r="DK83" i="2" s="1"/>
  <c r="BE80" i="2"/>
  <c r="DB80" i="2"/>
  <c r="AW80" i="2"/>
  <c r="AW83" i="2" s="1"/>
  <c r="CX80" i="2"/>
  <c r="AR80" i="2"/>
  <c r="CW80" i="2"/>
  <c r="AQ80" i="2"/>
  <c r="CN80" i="2"/>
  <c r="AH80" i="2"/>
  <c r="CI80" i="2"/>
  <c r="AD80" i="2"/>
  <c r="AD83" i="2" s="1"/>
  <c r="CH80" i="2"/>
  <c r="CH83" i="2" s="1"/>
  <c r="AC80" i="2"/>
  <c r="BZ80" i="2"/>
  <c r="T80" i="2"/>
  <c r="BU80" i="2"/>
  <c r="O80" i="2"/>
  <c r="O83" i="2" s="1"/>
  <c r="DL80" i="2"/>
  <c r="BT80" i="2"/>
  <c r="BK80" i="2"/>
  <c r="BF80" i="2"/>
  <c r="N80" i="2"/>
  <c r="F80" i="2"/>
  <c r="DQ80" i="2"/>
  <c r="DI81" i="2"/>
  <c r="Y81" i="2"/>
  <c r="E53" i="3"/>
  <c r="DD81" i="2"/>
  <c r="AS81" i="2"/>
  <c r="AR81" i="2"/>
  <c r="BC81" i="2"/>
  <c r="H9" i="1"/>
  <c r="DS45" i="3"/>
  <c r="DS46" i="3" s="1"/>
  <c r="BO46" i="3"/>
  <c r="AN46" i="3"/>
  <c r="BX45" i="3"/>
  <c r="CN45" i="3"/>
  <c r="DQ45" i="3"/>
  <c r="DP46" i="3"/>
  <c r="AM61" i="3"/>
  <c r="BW46" i="3"/>
  <c r="DM46" i="3"/>
  <c r="CT61" i="3"/>
  <c r="Z61" i="3"/>
  <c r="E45" i="3"/>
  <c r="CN33" i="5"/>
  <c r="CN67" i="3"/>
  <c r="DJ33" i="5"/>
  <c r="DJ67" i="3"/>
  <c r="Q81" i="2"/>
  <c r="CG81" i="2"/>
  <c r="G62" i="2"/>
  <c r="F62" i="2"/>
  <c r="E62" i="2"/>
  <c r="AV81" i="2"/>
  <c r="CN81" i="2"/>
  <c r="G30" i="2"/>
  <c r="F27" i="2"/>
  <c r="F38" i="2" s="1"/>
  <c r="F40" i="2" s="1"/>
  <c r="F75" i="2" s="1"/>
  <c r="F76" i="2" s="1"/>
  <c r="CE81" i="2"/>
  <c r="DY108" i="2"/>
  <c r="DY89" i="2"/>
  <c r="DZ29" i="2"/>
  <c r="DY34" i="2"/>
  <c r="DX108" i="2"/>
  <c r="CZ45" i="3"/>
  <c r="DB46" i="3"/>
  <c r="DS61" i="3"/>
  <c r="CX46" i="3"/>
  <c r="DI45" i="3"/>
  <c r="CE61" i="3"/>
  <c r="BF61" i="3"/>
  <c r="Q61" i="3"/>
  <c r="CH61" i="3"/>
  <c r="N61" i="3"/>
  <c r="BD61" i="3"/>
  <c r="CB33" i="5"/>
  <c r="CB67" i="3"/>
  <c r="CX33" i="5"/>
  <c r="CX67" i="3"/>
  <c r="BG29" i="2"/>
  <c r="DW108" i="2"/>
  <c r="G59" i="2"/>
  <c r="E59" i="2"/>
  <c r="F59" i="2"/>
  <c r="D63" i="2"/>
  <c r="CR81" i="2"/>
  <c r="D55" i="2"/>
  <c r="AZ29" i="2"/>
  <c r="BE81" i="2"/>
  <c r="G68" i="2"/>
  <c r="F68" i="2"/>
  <c r="E68" i="2"/>
  <c r="G56" i="2"/>
  <c r="F56" i="2"/>
  <c r="E56" i="2"/>
  <c r="P46" i="3"/>
  <c r="AU45" i="3"/>
  <c r="DL45" i="3"/>
  <c r="CO46" i="3"/>
  <c r="CM46" i="3"/>
  <c r="DG61" i="3"/>
  <c r="AA61" i="3"/>
  <c r="AV46" i="3"/>
  <c r="CJ46" i="3"/>
  <c r="CU45" i="3"/>
  <c r="CU46" i="3" s="1"/>
  <c r="AT46" i="3"/>
  <c r="DH45" i="3"/>
  <c r="BE46" i="3"/>
  <c r="DU104" i="2"/>
  <c r="Q104" i="2"/>
  <c r="R104" i="2" s="1"/>
  <c r="S104" i="2" s="1"/>
  <c r="T104" i="2" s="1"/>
  <c r="U104" i="2" s="1"/>
  <c r="V104" i="2" s="1"/>
  <c r="W104" i="2" s="1"/>
  <c r="X104" i="2" s="1"/>
  <c r="Y104" i="2" s="1"/>
  <c r="Z104" i="2" s="1"/>
  <c r="AA104" i="2" s="1"/>
  <c r="AB104" i="2" s="1"/>
  <c r="BP33" i="5"/>
  <c r="BP67" i="3"/>
  <c r="CL33" i="5"/>
  <c r="CL67" i="3"/>
  <c r="AS29" i="2"/>
  <c r="F26" i="5"/>
  <c r="F26" i="4"/>
  <c r="F30" i="3"/>
  <c r="F49" i="3" s="1"/>
  <c r="F53" i="3" s="1"/>
  <c r="F45" i="4" s="1"/>
  <c r="G31" i="2"/>
  <c r="CF81" i="2"/>
  <c r="AF81" i="2"/>
  <c r="BB29" i="2"/>
  <c r="BU29" i="2"/>
  <c r="DI61" i="3"/>
  <c r="AR61" i="3"/>
  <c r="BD33" i="5"/>
  <c r="BD67" i="3"/>
  <c r="BZ33" i="5"/>
  <c r="BZ67" i="3"/>
  <c r="E50" i="2"/>
  <c r="AQ29" i="2"/>
  <c r="DQ81" i="2"/>
  <c r="BU81" i="2"/>
  <c r="W81" i="2"/>
  <c r="E40" i="2"/>
  <c r="DC81" i="2"/>
  <c r="AQ81" i="2"/>
  <c r="CP81" i="2"/>
  <c r="R45" i="3"/>
  <c r="R46" i="3" s="1"/>
  <c r="Y45" i="3"/>
  <c r="BL46" i="3"/>
  <c r="BK46" i="3"/>
  <c r="O61" i="3"/>
  <c r="BH45" i="3"/>
  <c r="BH46" i="3" s="1"/>
  <c r="BT45" i="3"/>
  <c r="X46" i="3"/>
  <c r="DJ45" i="3"/>
  <c r="DJ46" i="3" s="1"/>
  <c r="BR45" i="3"/>
  <c r="BR46" i="3" s="1"/>
  <c r="V46" i="3"/>
  <c r="BG61" i="3"/>
  <c r="CE45" i="3"/>
  <c r="AG46" i="3"/>
  <c r="BV61" i="3"/>
  <c r="Q106" i="2"/>
  <c r="R106" i="2" s="1"/>
  <c r="S106" i="2" s="1"/>
  <c r="T106" i="2" s="1"/>
  <c r="U106" i="2" s="1"/>
  <c r="V106" i="2" s="1"/>
  <c r="W106" i="2" s="1"/>
  <c r="X106" i="2" s="1"/>
  <c r="Y106" i="2" s="1"/>
  <c r="Z106" i="2" s="1"/>
  <c r="AA106" i="2" s="1"/>
  <c r="AB106" i="2" s="1"/>
  <c r="DU106" i="2"/>
  <c r="DL61" i="3"/>
  <c r="AF61" i="3"/>
  <c r="AR33" i="5"/>
  <c r="AR67" i="3"/>
  <c r="BN33" i="5"/>
  <c r="BN67" i="3"/>
  <c r="DB81" i="2"/>
  <c r="AJ81" i="2"/>
  <c r="DV108" i="2"/>
  <c r="CB81" i="2"/>
  <c r="BZ45" i="3"/>
  <c r="BZ46" i="3" s="1"/>
  <c r="H45" i="3"/>
  <c r="AK45" i="3"/>
  <c r="AK46" i="3" s="1"/>
  <c r="AY46" i="3"/>
  <c r="CU61" i="3"/>
  <c r="BF45" i="3"/>
  <c r="BF46" i="3" s="1"/>
  <c r="L46" i="3"/>
  <c r="CV45" i="3"/>
  <c r="BC45" i="3"/>
  <c r="J46" i="3"/>
  <c r="AI61" i="3"/>
  <c r="Q45" i="3"/>
  <c r="BQ45" i="3"/>
  <c r="BQ46" i="3" s="1"/>
  <c r="AH61" i="3"/>
  <c r="CZ61" i="3"/>
  <c r="AF33" i="5"/>
  <c r="DW33" i="5" s="1"/>
  <c r="AF67" i="3"/>
  <c r="BB33" i="5"/>
  <c r="BB67" i="3"/>
  <c r="BS81" i="2"/>
  <c r="BP81" i="2"/>
  <c r="T81" i="2"/>
  <c r="CY81" i="2"/>
  <c r="S81" i="2"/>
  <c r="D52" i="2"/>
  <c r="E16" i="1"/>
  <c r="AN34" i="5" l="1"/>
  <c r="CO83" i="2"/>
  <c r="J83" i="2"/>
  <c r="AB34" i="5"/>
  <c r="AC34" i="5"/>
  <c r="DW45" i="3"/>
  <c r="DW71" i="3" s="1"/>
  <c r="E45" i="4"/>
  <c r="E47" i="4" s="1"/>
  <c r="DV61" i="3"/>
  <c r="F22" i="3" s="1"/>
  <c r="BN34" i="5"/>
  <c r="DV45" i="3"/>
  <c r="DV71" i="3" s="1"/>
  <c r="DG34" i="5"/>
  <c r="AB83" i="2"/>
  <c r="X83" i="2"/>
  <c r="CD83" i="2"/>
  <c r="G83" i="2"/>
  <c r="DH83" i="2"/>
  <c r="AC83" i="2"/>
  <c r="U83" i="2"/>
  <c r="BM83" i="2"/>
  <c r="BK83" i="2"/>
  <c r="DM83" i="2"/>
  <c r="I83" i="2"/>
  <c r="K83" i="2"/>
  <c r="AN83" i="2"/>
  <c r="R83" i="2"/>
  <c r="DL83" i="2"/>
  <c r="DJ83" i="2"/>
  <c r="CJ83" i="2"/>
  <c r="BW83" i="2"/>
  <c r="AK83" i="2"/>
  <c r="Z83" i="2"/>
  <c r="CV83" i="2"/>
  <c r="F54" i="3"/>
  <c r="F55" i="3" s="1"/>
  <c r="BZ83" i="2"/>
  <c r="AE83" i="2"/>
  <c r="CL83" i="2"/>
  <c r="BF83" i="2"/>
  <c r="AG83" i="2"/>
  <c r="CA83" i="2"/>
  <c r="BB83" i="2"/>
  <c r="AZ83" i="2"/>
  <c r="CW83" i="2"/>
  <c r="AL83" i="2"/>
  <c r="CS83" i="2"/>
  <c r="AR83" i="2"/>
  <c r="H83" i="2"/>
  <c r="BA83" i="2"/>
  <c r="BX83" i="2"/>
  <c r="BR83" i="2"/>
  <c r="CX83" i="2"/>
  <c r="DA83" i="2"/>
  <c r="V83" i="2"/>
  <c r="BG83" i="2"/>
  <c r="DF83" i="2"/>
  <c r="F83" i="2"/>
  <c r="DO83" i="2"/>
  <c r="N83" i="2"/>
  <c r="CK83" i="2"/>
  <c r="DE83" i="2"/>
  <c r="AM83" i="2"/>
  <c r="CT83" i="2"/>
  <c r="P83" i="2"/>
  <c r="Y83" i="2"/>
  <c r="AH83" i="2"/>
  <c r="BD83" i="2"/>
  <c r="AV83" i="2"/>
  <c r="BT83" i="2"/>
  <c r="BJ83" i="2"/>
  <c r="BY83" i="2"/>
  <c r="AI83" i="2"/>
  <c r="BL83" i="2"/>
  <c r="AU83" i="2"/>
  <c r="BI83" i="2"/>
  <c r="BJ71" i="3"/>
  <c r="BJ33" i="4"/>
  <c r="BK34" i="5" s="1"/>
  <c r="Y33" i="4"/>
  <c r="Z34" i="5" s="1"/>
  <c r="Y71" i="3"/>
  <c r="BN29" i="2"/>
  <c r="E63" i="2"/>
  <c r="G63" i="2"/>
  <c r="F63" i="2"/>
  <c r="DQ71" i="3"/>
  <c r="DQ33" i="4"/>
  <c r="CG83" i="2"/>
  <c r="AF83" i="2"/>
  <c r="DR83" i="2"/>
  <c r="DU45" i="3"/>
  <c r="BC71" i="3"/>
  <c r="BC33" i="4"/>
  <c r="BC46" i="3"/>
  <c r="E90" i="2"/>
  <c r="F90" i="2" s="1"/>
  <c r="G90" i="2" s="1"/>
  <c r="AC104" i="2"/>
  <c r="AD104" i="2" s="1"/>
  <c r="AE104" i="2" s="1"/>
  <c r="AF104" i="2" s="1"/>
  <c r="AG104" i="2" s="1"/>
  <c r="AH104" i="2" s="1"/>
  <c r="AI104" i="2" s="1"/>
  <c r="AJ104" i="2" s="1"/>
  <c r="AK104" i="2" s="1"/>
  <c r="AL104" i="2" s="1"/>
  <c r="AM104" i="2" s="1"/>
  <c r="AN104" i="2" s="1"/>
  <c r="DV104" i="2"/>
  <c r="DL71" i="3"/>
  <c r="DL33" i="4"/>
  <c r="BS29" i="2"/>
  <c r="BX33" i="4"/>
  <c r="BY34" i="5" s="1"/>
  <c r="BX71" i="3"/>
  <c r="BU83" i="2"/>
  <c r="L83" i="2"/>
  <c r="BV29" i="2"/>
  <c r="T71" i="3"/>
  <c r="T33" i="4"/>
  <c r="CV71" i="3"/>
  <c r="CV33" i="4"/>
  <c r="CW34" i="5" s="1"/>
  <c r="AU71" i="3"/>
  <c r="AU33" i="4"/>
  <c r="E36" i="5"/>
  <c r="T83" i="2"/>
  <c r="Q83" i="2"/>
  <c r="BS83" i="2"/>
  <c r="BA71" i="3"/>
  <c r="BA33" i="4"/>
  <c r="BA34" i="5" s="1"/>
  <c r="AC105" i="2"/>
  <c r="AD105" i="2" s="1"/>
  <c r="AE105" i="2" s="1"/>
  <c r="AF105" i="2" s="1"/>
  <c r="AG105" i="2" s="1"/>
  <c r="AH105" i="2" s="1"/>
  <c r="AI105" i="2" s="1"/>
  <c r="AJ105" i="2" s="1"/>
  <c r="AK105" i="2" s="1"/>
  <c r="AL105" i="2" s="1"/>
  <c r="AM105" i="2" s="1"/>
  <c r="AN105" i="2" s="1"/>
  <c r="DV105" i="2"/>
  <c r="AO107" i="2"/>
  <c r="AP107" i="2" s="1"/>
  <c r="AQ107" i="2" s="1"/>
  <c r="AR107" i="2" s="1"/>
  <c r="AS107" i="2" s="1"/>
  <c r="AT107" i="2" s="1"/>
  <c r="AU107" i="2" s="1"/>
  <c r="AV107" i="2" s="1"/>
  <c r="AW107" i="2" s="1"/>
  <c r="AX107" i="2" s="1"/>
  <c r="AY107" i="2" s="1"/>
  <c r="AZ107" i="2" s="1"/>
  <c r="DW107" i="2"/>
  <c r="R33" i="5"/>
  <c r="DV33" i="5" s="1"/>
  <c r="R67" i="3"/>
  <c r="DV65" i="3"/>
  <c r="DV67" i="3" s="1"/>
  <c r="F24" i="3" s="1"/>
  <c r="BU71" i="3"/>
  <c r="BU33" i="4"/>
  <c r="BV34" i="5" s="1"/>
  <c r="BR71" i="3"/>
  <c r="BR33" i="4"/>
  <c r="BS34" i="5" s="1"/>
  <c r="G26" i="5"/>
  <c r="G26" i="4"/>
  <c r="G30" i="3"/>
  <c r="G49" i="3" s="1"/>
  <c r="G53" i="3" s="1"/>
  <c r="G45" i="4" s="1"/>
  <c r="DI33" i="4"/>
  <c r="DI71" i="3"/>
  <c r="E33" i="4"/>
  <c r="E71" i="3"/>
  <c r="DB83" i="2"/>
  <c r="CR83" i="2"/>
  <c r="AO83" i="2"/>
  <c r="CE83" i="2"/>
  <c r="BR29" i="2"/>
  <c r="DW61" i="3"/>
  <c r="G22" i="3" s="1"/>
  <c r="BL33" i="4"/>
  <c r="BM34" i="5" s="1"/>
  <c r="BL71" i="3"/>
  <c r="AR71" i="3"/>
  <c r="AR33" i="4"/>
  <c r="AS34" i="5" s="1"/>
  <c r="BF71" i="3"/>
  <c r="BF33" i="4"/>
  <c r="BG34" i="5" s="1"/>
  <c r="DJ71" i="3"/>
  <c r="DJ33" i="4"/>
  <c r="DK34" i="5" s="1"/>
  <c r="E75" i="2"/>
  <c r="E76" i="2" s="1"/>
  <c r="E77" i="2" s="1"/>
  <c r="F47" i="4"/>
  <c r="DH71" i="3"/>
  <c r="DH33" i="4"/>
  <c r="DZ108" i="2"/>
  <c r="DZ89" i="2"/>
  <c r="DZ34" i="2"/>
  <c r="EA29" i="2"/>
  <c r="H30" i="2"/>
  <c r="H39" i="2" s="1"/>
  <c r="G27" i="2"/>
  <c r="G38" i="2" s="1"/>
  <c r="G39" i="2"/>
  <c r="BE83" i="2"/>
  <c r="AS83" i="2"/>
  <c r="BC83" i="2"/>
  <c r="CV46" i="3"/>
  <c r="BK29" i="2"/>
  <c r="F40" i="4"/>
  <c r="G109" i="2"/>
  <c r="AJ71" i="3"/>
  <c r="AJ33" i="4"/>
  <c r="AJ34" i="5" s="1"/>
  <c r="CF71" i="3"/>
  <c r="CF33" i="4"/>
  <c r="AA34" i="5"/>
  <c r="AZ34" i="5"/>
  <c r="H44" i="5"/>
  <c r="I53" i="4"/>
  <c r="DR71" i="3"/>
  <c r="DR33" i="4"/>
  <c r="P33" i="4"/>
  <c r="P71" i="3"/>
  <c r="K33" i="4"/>
  <c r="K71" i="3"/>
  <c r="G36" i="2"/>
  <c r="DS71" i="3"/>
  <c r="DS33" i="4"/>
  <c r="DT34" i="5" s="1"/>
  <c r="DQ83" i="2"/>
  <c r="BH83" i="2"/>
  <c r="AJ83" i="2"/>
  <c r="CB83" i="2"/>
  <c r="DC83" i="2"/>
  <c r="CG71" i="3"/>
  <c r="CG33" i="4"/>
  <c r="DX46" i="5"/>
  <c r="DX41" i="5"/>
  <c r="DX29" i="5"/>
  <c r="DX33" i="5"/>
  <c r="DY24" i="5"/>
  <c r="DX28" i="5"/>
  <c r="DH46" i="3"/>
  <c r="W34" i="5"/>
  <c r="AJ46" i="3"/>
  <c r="CQ71" i="3"/>
  <c r="CQ33" i="4"/>
  <c r="DY49" i="4"/>
  <c r="DY50" i="4"/>
  <c r="I19" i="4" s="1"/>
  <c r="DY29" i="4"/>
  <c r="DY28" i="4"/>
  <c r="DZ24" i="4"/>
  <c r="BA29" i="2"/>
  <c r="BT71" i="3"/>
  <c r="BT33" i="4"/>
  <c r="CU71" i="3"/>
  <c r="CU33" i="4"/>
  <c r="BL29" i="2"/>
  <c r="BT46" i="3"/>
  <c r="M83" i="2"/>
  <c r="E83" i="2"/>
  <c r="CP83" i="2"/>
  <c r="CF83" i="2"/>
  <c r="N33" i="4"/>
  <c r="O34" i="5" s="1"/>
  <c r="N71" i="3"/>
  <c r="BD71" i="3"/>
  <c r="BD33" i="4"/>
  <c r="BE34" i="5" s="1"/>
  <c r="AL71" i="3"/>
  <c r="AL33" i="4"/>
  <c r="AM34" i="5" s="1"/>
  <c r="BH71" i="3"/>
  <c r="BH33" i="4"/>
  <c r="BE29" i="2"/>
  <c r="CI83" i="2"/>
  <c r="S83" i="2"/>
  <c r="DE71" i="3"/>
  <c r="DE33" i="4"/>
  <c r="DF34" i="5" s="1"/>
  <c r="BD29" i="2"/>
  <c r="F33" i="5"/>
  <c r="DU33" i="5" s="1"/>
  <c r="DO71" i="3"/>
  <c r="DO33" i="4"/>
  <c r="DP34" i="5" s="1"/>
  <c r="BB71" i="3"/>
  <c r="BB33" i="4"/>
  <c r="BC34" i="5" s="1"/>
  <c r="E46" i="3"/>
  <c r="E54" i="3" s="1"/>
  <c r="CR71" i="3"/>
  <c r="CR33" i="4"/>
  <c r="CS34" i="5" s="1"/>
  <c r="X34" i="5"/>
  <c r="DC33" i="4"/>
  <c r="DC71" i="3"/>
  <c r="D70" i="2"/>
  <c r="G52" i="2"/>
  <c r="F52" i="2"/>
  <c r="E52" i="2"/>
  <c r="AK71" i="3"/>
  <c r="AK33" i="4"/>
  <c r="F55" i="2"/>
  <c r="E55" i="2"/>
  <c r="G55" i="2"/>
  <c r="CZ71" i="3"/>
  <c r="CZ33" i="4"/>
  <c r="CY83" i="2"/>
  <c r="DI83" i="2"/>
  <c r="CB71" i="3"/>
  <c r="CB33" i="4"/>
  <c r="H37" i="1"/>
  <c r="E28" i="1"/>
  <c r="K37" i="1"/>
  <c r="DX60" i="3"/>
  <c r="DX66" i="3"/>
  <c r="DX65" i="3"/>
  <c r="DX50" i="3"/>
  <c r="DX58" i="3"/>
  <c r="DX52" i="3"/>
  <c r="DX48" i="3"/>
  <c r="DX59" i="3"/>
  <c r="DX43" i="3"/>
  <c r="DX42" i="3"/>
  <c r="DX41" i="3"/>
  <c r="DX40" i="3"/>
  <c r="DX39" i="3"/>
  <c r="H17" i="3"/>
  <c r="DX57" i="3"/>
  <c r="DX32" i="3"/>
  <c r="DX33" i="3"/>
  <c r="H15" i="3" s="1"/>
  <c r="DY28" i="3"/>
  <c r="AO71" i="3"/>
  <c r="AO33" i="4"/>
  <c r="BI71" i="3"/>
  <c r="BI33" i="4"/>
  <c r="DA71" i="3"/>
  <c r="DA33" i="4"/>
  <c r="DB34" i="5" s="1"/>
  <c r="M71" i="3"/>
  <c r="M33" i="4"/>
  <c r="CE33" i="4"/>
  <c r="CE71" i="3"/>
  <c r="AW33" i="4"/>
  <c r="AX34" i="5" s="1"/>
  <c r="AW71" i="3"/>
  <c r="F71" i="3"/>
  <c r="F33" i="4"/>
  <c r="G34" i="5" s="1"/>
  <c r="BQ71" i="3"/>
  <c r="BQ33" i="4"/>
  <c r="H71" i="3"/>
  <c r="H33" i="4"/>
  <c r="I34" i="5" s="1"/>
  <c r="AC106" i="2"/>
  <c r="AD106" i="2" s="1"/>
  <c r="AE106" i="2" s="1"/>
  <c r="AF106" i="2" s="1"/>
  <c r="AG106" i="2" s="1"/>
  <c r="AH106" i="2" s="1"/>
  <c r="AI106" i="2" s="1"/>
  <c r="AJ106" i="2" s="1"/>
  <c r="AK106" i="2" s="1"/>
  <c r="AL106" i="2" s="1"/>
  <c r="AM106" i="2" s="1"/>
  <c r="AN106" i="2" s="1"/>
  <c r="DV106" i="2"/>
  <c r="BC29" i="2"/>
  <c r="CG29" i="2"/>
  <c r="CN83" i="2"/>
  <c r="BP83" i="2"/>
  <c r="CL71" i="3"/>
  <c r="CL33" i="4"/>
  <c r="CM34" i="5" s="1"/>
  <c r="G53" i="2"/>
  <c r="F53" i="2"/>
  <c r="E53" i="2"/>
  <c r="CH71" i="3"/>
  <c r="CH33" i="4"/>
  <c r="CI34" i="5" s="1"/>
  <c r="AF71" i="3"/>
  <c r="AF33" i="4"/>
  <c r="H46" i="3"/>
  <c r="DU61" i="3"/>
  <c r="E22" i="3" s="1"/>
  <c r="Y46" i="3"/>
  <c r="DQ46" i="3"/>
  <c r="CX34" i="5"/>
  <c r="BX46" i="3"/>
  <c r="R71" i="3"/>
  <c r="R33" i="4"/>
  <c r="S34" i="5" s="1"/>
  <c r="CN71" i="3"/>
  <c r="CN33" i="4"/>
  <c r="CO34" i="5" s="1"/>
  <c r="Q71" i="3"/>
  <c r="Q33" i="4"/>
  <c r="BZ71" i="3"/>
  <c r="BZ33" i="4"/>
  <c r="CA34" i="5" s="1"/>
  <c r="AQ83" i="2"/>
  <c r="DD83" i="2"/>
  <c r="W83" i="2"/>
  <c r="U71" i="3"/>
  <c r="U33" i="4"/>
  <c r="V34" i="5" s="1"/>
  <c r="BH29" i="2"/>
  <c r="AQ71" i="3"/>
  <c r="AQ33" i="4"/>
  <c r="AD71" i="3"/>
  <c r="AD33" i="4"/>
  <c r="AE34" i="5" s="1"/>
  <c r="F18" i="3"/>
  <c r="CL46" i="3"/>
  <c r="CG46" i="3"/>
  <c r="CT71" i="3"/>
  <c r="CT33" i="4"/>
  <c r="F36" i="5" l="1"/>
  <c r="G18" i="3"/>
  <c r="F62" i="3"/>
  <c r="F63" i="3" s="1"/>
  <c r="DE34" i="5"/>
  <c r="CV34" i="5"/>
  <c r="DY33" i="4"/>
  <c r="BL34" i="5"/>
  <c r="CU34" i="5"/>
  <c r="BJ34" i="5"/>
  <c r="BX34" i="5"/>
  <c r="Y34" i="5"/>
  <c r="CF34" i="5"/>
  <c r="AW34" i="5"/>
  <c r="CL34" i="5"/>
  <c r="G54" i="3"/>
  <c r="G55" i="3" s="1"/>
  <c r="F77" i="2"/>
  <c r="F78" i="2" s="1"/>
  <c r="CT34" i="5"/>
  <c r="AG34" i="5"/>
  <c r="AF34" i="5"/>
  <c r="DY41" i="5"/>
  <c r="DY46" i="5"/>
  <c r="DY33" i="5"/>
  <c r="DY29" i="5"/>
  <c r="DZ24" i="5"/>
  <c r="DY28" i="5"/>
  <c r="DM34" i="5"/>
  <c r="DL34" i="5"/>
  <c r="F70" i="2"/>
  <c r="BQ29" i="2"/>
  <c r="BX29" i="2"/>
  <c r="CG34" i="5"/>
  <c r="DI34" i="5"/>
  <c r="G36" i="5"/>
  <c r="G47" i="4"/>
  <c r="G51" i="4" s="1"/>
  <c r="AO105" i="2"/>
  <c r="AP105" i="2" s="1"/>
  <c r="AQ105" i="2" s="1"/>
  <c r="AR105" i="2" s="1"/>
  <c r="AS105" i="2" s="1"/>
  <c r="AT105" i="2" s="1"/>
  <c r="AU105" i="2" s="1"/>
  <c r="AV105" i="2" s="1"/>
  <c r="AW105" i="2" s="1"/>
  <c r="AX105" i="2" s="1"/>
  <c r="AY105" i="2" s="1"/>
  <c r="AZ105" i="2" s="1"/>
  <c r="DW105" i="2"/>
  <c r="BM29" i="2"/>
  <c r="DX61" i="3"/>
  <c r="H22" i="3" s="1"/>
  <c r="H27" i="2"/>
  <c r="H38" i="2" s="1"/>
  <c r="I30" i="2"/>
  <c r="I39" i="2" s="1"/>
  <c r="EA89" i="2"/>
  <c r="EA108" i="2"/>
  <c r="EA34" i="2"/>
  <c r="EB29" i="2"/>
  <c r="BZ34" i="5"/>
  <c r="F34" i="5"/>
  <c r="E34" i="5"/>
  <c r="BB34" i="5"/>
  <c r="U34" i="5"/>
  <c r="T34" i="5"/>
  <c r="AO104" i="2"/>
  <c r="AP104" i="2" s="1"/>
  <c r="AQ104" i="2" s="1"/>
  <c r="AR104" i="2" s="1"/>
  <c r="AS104" i="2" s="1"/>
  <c r="AT104" i="2" s="1"/>
  <c r="AU104" i="2" s="1"/>
  <c r="AV104" i="2" s="1"/>
  <c r="AW104" i="2" s="1"/>
  <c r="AX104" i="2" s="1"/>
  <c r="AY104" i="2" s="1"/>
  <c r="AZ104" i="2" s="1"/>
  <c r="DW104" i="2"/>
  <c r="BZ29" i="2"/>
  <c r="G40" i="4"/>
  <c r="H109" i="2"/>
  <c r="CS29" i="2"/>
  <c r="CN34" i="5"/>
  <c r="DX67" i="3"/>
  <c r="H24" i="3" s="1"/>
  <c r="BI34" i="5"/>
  <c r="Q34" i="5"/>
  <c r="DU33" i="4"/>
  <c r="BH34" i="5"/>
  <c r="BW29" i="2"/>
  <c r="H36" i="2"/>
  <c r="CE34" i="5"/>
  <c r="BF34" i="5"/>
  <c r="R34" i="5"/>
  <c r="DX45" i="3"/>
  <c r="AL34" i="5"/>
  <c r="DS34" i="5"/>
  <c r="G40" i="2"/>
  <c r="BO29" i="2"/>
  <c r="E70" i="2"/>
  <c r="BU34" i="5"/>
  <c r="BT34" i="5"/>
  <c r="DZ50" i="4"/>
  <c r="J19" i="4" s="1"/>
  <c r="DZ49" i="4"/>
  <c r="DZ33" i="4"/>
  <c r="DZ28" i="4"/>
  <c r="DZ29" i="4"/>
  <c r="EA24" i="4"/>
  <c r="CD29" i="2"/>
  <c r="N34" i="5"/>
  <c r="E68" i="3"/>
  <c r="E62" i="3"/>
  <c r="E63" i="3" s="1"/>
  <c r="E55" i="3"/>
  <c r="CH34" i="5"/>
  <c r="I44" i="5"/>
  <c r="J53" i="4"/>
  <c r="DO34" i="5"/>
  <c r="AV34" i="5"/>
  <c r="AU34" i="5"/>
  <c r="CH29" i="2"/>
  <c r="BD34" i="5"/>
  <c r="DR34" i="5"/>
  <c r="DQ34" i="5"/>
  <c r="AR34" i="5"/>
  <c r="AQ34" i="5"/>
  <c r="BT29" i="2"/>
  <c r="CR34" i="5"/>
  <c r="CQ34" i="5"/>
  <c r="E78" i="2"/>
  <c r="DH34" i="5"/>
  <c r="M34" i="5"/>
  <c r="P34" i="5"/>
  <c r="AP34" i="5"/>
  <c r="AO34" i="5"/>
  <c r="DJ34" i="5"/>
  <c r="DU71" i="3"/>
  <c r="E18" i="3"/>
  <c r="AO106" i="2"/>
  <c r="AP106" i="2" s="1"/>
  <c r="AQ106" i="2" s="1"/>
  <c r="AR106" i="2" s="1"/>
  <c r="AS106" i="2" s="1"/>
  <c r="AT106" i="2" s="1"/>
  <c r="AU106" i="2" s="1"/>
  <c r="AV106" i="2" s="1"/>
  <c r="AW106" i="2" s="1"/>
  <c r="AX106" i="2" s="1"/>
  <c r="AY106" i="2" s="1"/>
  <c r="AZ106" i="2" s="1"/>
  <c r="DW106" i="2"/>
  <c r="G70" i="2"/>
  <c r="DD34" i="5"/>
  <c r="DC34" i="5"/>
  <c r="BP29" i="2"/>
  <c r="H34" i="5"/>
  <c r="CE29" i="2"/>
  <c r="BR34" i="5"/>
  <c r="BQ34" i="5"/>
  <c r="DA34" i="5"/>
  <c r="CZ34" i="5"/>
  <c r="DY52" i="3"/>
  <c r="DY66" i="3"/>
  <c r="DY65" i="3"/>
  <c r="DY67" i="3" s="1"/>
  <c r="I24" i="3" s="1"/>
  <c r="DY57" i="3"/>
  <c r="DY58" i="3"/>
  <c r="DY60" i="3"/>
  <c r="DY48" i="3"/>
  <c r="DY50" i="3"/>
  <c r="DY42" i="3"/>
  <c r="DY59" i="3"/>
  <c r="DY41" i="3"/>
  <c r="DY39" i="3"/>
  <c r="DY32" i="3"/>
  <c r="I17" i="3"/>
  <c r="DY43" i="3"/>
  <c r="DZ28" i="3"/>
  <c r="DY33" i="3"/>
  <c r="I15" i="3" s="1"/>
  <c r="DY40" i="3"/>
  <c r="CC34" i="5"/>
  <c r="CB34" i="5"/>
  <c r="AD34" i="5"/>
  <c r="E92" i="2"/>
  <c r="L34" i="5"/>
  <c r="K34" i="5"/>
  <c r="AK34" i="5"/>
  <c r="BA107" i="2"/>
  <c r="BB107" i="2" s="1"/>
  <c r="BC107" i="2" s="1"/>
  <c r="BD107" i="2" s="1"/>
  <c r="BE107" i="2" s="1"/>
  <c r="BF107" i="2" s="1"/>
  <c r="BG107" i="2" s="1"/>
  <c r="BH107" i="2" s="1"/>
  <c r="BI107" i="2" s="1"/>
  <c r="BJ107" i="2" s="1"/>
  <c r="BK107" i="2" s="1"/>
  <c r="BL107" i="2" s="1"/>
  <c r="DX107" i="2"/>
  <c r="DW34" i="5" l="1"/>
  <c r="DY34" i="5"/>
  <c r="G62" i="3"/>
  <c r="G63" i="3" s="1"/>
  <c r="DV34" i="5"/>
  <c r="E85" i="2"/>
  <c r="I36" i="2"/>
  <c r="F85" i="2"/>
  <c r="DY61" i="3"/>
  <c r="I22" i="3" s="1"/>
  <c r="G72" i="2"/>
  <c r="G34" i="4"/>
  <c r="DX34" i="5"/>
  <c r="E91" i="2"/>
  <c r="E31" i="5"/>
  <c r="E56" i="4"/>
  <c r="E69" i="3"/>
  <c r="E88" i="2"/>
  <c r="E72" i="2"/>
  <c r="E34" i="4"/>
  <c r="DE29" i="2"/>
  <c r="BA104" i="2"/>
  <c r="BB104" i="2" s="1"/>
  <c r="BC104" i="2" s="1"/>
  <c r="BD104" i="2" s="1"/>
  <c r="BE104" i="2" s="1"/>
  <c r="BF104" i="2" s="1"/>
  <c r="BG104" i="2" s="1"/>
  <c r="BH104" i="2" s="1"/>
  <c r="BI104" i="2" s="1"/>
  <c r="BJ104" i="2" s="1"/>
  <c r="BK104" i="2" s="1"/>
  <c r="BL104" i="2" s="1"/>
  <c r="DX104" i="2"/>
  <c r="DY45" i="3"/>
  <c r="BY29" i="2"/>
  <c r="F72" i="2"/>
  <c r="F34" i="4"/>
  <c r="BA106" i="2"/>
  <c r="BB106" i="2" s="1"/>
  <c r="BC106" i="2" s="1"/>
  <c r="BD106" i="2" s="1"/>
  <c r="BE106" i="2" s="1"/>
  <c r="BF106" i="2" s="1"/>
  <c r="BG106" i="2" s="1"/>
  <c r="BH106" i="2" s="1"/>
  <c r="BI106" i="2" s="1"/>
  <c r="BJ106" i="2" s="1"/>
  <c r="BK106" i="2" s="1"/>
  <c r="BL106" i="2" s="1"/>
  <c r="DX106" i="2"/>
  <c r="CT29" i="2"/>
  <c r="CC29" i="2"/>
  <c r="CF29" i="2"/>
  <c r="CA29" i="2"/>
  <c r="EA50" i="4"/>
  <c r="K19" i="4" s="1"/>
  <c r="EA49" i="4"/>
  <c r="EA28" i="4"/>
  <c r="EA33" i="4"/>
  <c r="EB24" i="4"/>
  <c r="EA29" i="4"/>
  <c r="I27" i="2"/>
  <c r="I38" i="2" s="1"/>
  <c r="I40" i="2" s="1"/>
  <c r="J36" i="2"/>
  <c r="J30" i="2"/>
  <c r="J39" i="2"/>
  <c r="DZ46" i="5"/>
  <c r="DZ41" i="5"/>
  <c r="DZ34" i="5"/>
  <c r="DZ33" i="5"/>
  <c r="DZ28" i="5"/>
  <c r="EA24" i="5"/>
  <c r="DZ29" i="5"/>
  <c r="CQ29" i="2"/>
  <c r="CB29" i="2"/>
  <c r="DU34" i="5"/>
  <c r="EB108" i="2"/>
  <c r="EB89" i="2"/>
  <c r="EC29" i="2"/>
  <c r="EB34" i="2"/>
  <c r="BM107" i="2"/>
  <c r="BN107" i="2" s="1"/>
  <c r="BO107" i="2" s="1"/>
  <c r="BP107" i="2" s="1"/>
  <c r="BQ107" i="2" s="1"/>
  <c r="BR107" i="2" s="1"/>
  <c r="BS107" i="2" s="1"/>
  <c r="BT107" i="2" s="1"/>
  <c r="BU107" i="2" s="1"/>
  <c r="BV107" i="2" s="1"/>
  <c r="BW107" i="2" s="1"/>
  <c r="BX107" i="2" s="1"/>
  <c r="DY107" i="2"/>
  <c r="G75" i="2"/>
  <c r="G76" i="2" s="1"/>
  <c r="G77" i="2" s="1"/>
  <c r="H40" i="4"/>
  <c r="I109" i="2"/>
  <c r="H40" i="2"/>
  <c r="DX71" i="3"/>
  <c r="H18" i="3"/>
  <c r="E39" i="4"/>
  <c r="F92" i="2"/>
  <c r="DZ66" i="3"/>
  <c r="DZ65" i="3"/>
  <c r="DZ57" i="3"/>
  <c r="DZ58" i="3"/>
  <c r="DZ60" i="3"/>
  <c r="DZ52" i="3"/>
  <c r="DZ48" i="3"/>
  <c r="EA28" i="3"/>
  <c r="DZ50" i="3"/>
  <c r="DZ42" i="3"/>
  <c r="DZ59" i="3"/>
  <c r="DZ39" i="3"/>
  <c r="DZ32" i="3"/>
  <c r="J17" i="3"/>
  <c r="DZ43" i="3"/>
  <c r="DZ33" i="3"/>
  <c r="J15" i="3" s="1"/>
  <c r="DZ41" i="3"/>
  <c r="DZ40" i="3"/>
  <c r="CI29" i="2"/>
  <c r="CJ29" i="2"/>
  <c r="J44" i="5"/>
  <c r="K53" i="4"/>
  <c r="CP29" i="2"/>
  <c r="CL29" i="2"/>
  <c r="BA105" i="2"/>
  <c r="BB105" i="2" s="1"/>
  <c r="BC105" i="2" s="1"/>
  <c r="BD105" i="2" s="1"/>
  <c r="BE105" i="2" s="1"/>
  <c r="BF105" i="2" s="1"/>
  <c r="BG105" i="2" s="1"/>
  <c r="BH105" i="2" s="1"/>
  <c r="BI105" i="2" s="1"/>
  <c r="BJ105" i="2" s="1"/>
  <c r="BK105" i="2" s="1"/>
  <c r="BL105" i="2" s="1"/>
  <c r="DX105" i="2"/>
  <c r="DZ61" i="3" l="1"/>
  <c r="J22" i="3" s="1"/>
  <c r="DZ67" i="3"/>
  <c r="J24" i="3" s="1"/>
  <c r="DZ45" i="3"/>
  <c r="DZ71" i="3" s="1"/>
  <c r="I75" i="2"/>
  <c r="CN29" i="2"/>
  <c r="I40" i="4"/>
  <c r="J109" i="2"/>
  <c r="CR29" i="2"/>
  <c r="F39" i="4"/>
  <c r="G92" i="2"/>
  <c r="DC29" i="2"/>
  <c r="CK29" i="2"/>
  <c r="J27" i="2"/>
  <c r="J38" i="2" s="1"/>
  <c r="J40" i="2" s="1"/>
  <c r="K30" i="2"/>
  <c r="K36" i="2" s="1"/>
  <c r="K39" i="2"/>
  <c r="DF29" i="2"/>
  <c r="DY71" i="3"/>
  <c r="I18" i="3"/>
  <c r="E35" i="5"/>
  <c r="E38" i="5" s="1"/>
  <c r="F35" i="5"/>
  <c r="CX29" i="2"/>
  <c r="CV29" i="2"/>
  <c r="G78" i="2"/>
  <c r="CO29" i="2"/>
  <c r="BM105" i="2"/>
  <c r="BN105" i="2" s="1"/>
  <c r="BO105" i="2" s="1"/>
  <c r="BP105" i="2" s="1"/>
  <c r="BQ105" i="2" s="1"/>
  <c r="BR105" i="2" s="1"/>
  <c r="BS105" i="2" s="1"/>
  <c r="BT105" i="2" s="1"/>
  <c r="BU105" i="2" s="1"/>
  <c r="BV105" i="2" s="1"/>
  <c r="BW105" i="2" s="1"/>
  <c r="BX105" i="2" s="1"/>
  <c r="DY105" i="2"/>
  <c r="EA66" i="3"/>
  <c r="EA65" i="3"/>
  <c r="EA57" i="3"/>
  <c r="EA58" i="3"/>
  <c r="EA59" i="3"/>
  <c r="EA60" i="3"/>
  <c r="EA52" i="3"/>
  <c r="EA50" i="3"/>
  <c r="EA42" i="3"/>
  <c r="EA48" i="3"/>
  <c r="EA41" i="3"/>
  <c r="EA32" i="3"/>
  <c r="K17" i="3"/>
  <c r="EA43" i="3"/>
  <c r="EA33" i="3"/>
  <c r="K15" i="3" s="1"/>
  <c r="EA40" i="3"/>
  <c r="EB28" i="3"/>
  <c r="EA39" i="3"/>
  <c r="E37" i="4"/>
  <c r="F88" i="2"/>
  <c r="E93" i="2"/>
  <c r="H75" i="2"/>
  <c r="H41" i="2"/>
  <c r="EA46" i="5"/>
  <c r="EA41" i="5"/>
  <c r="EA34" i="5"/>
  <c r="EA33" i="5"/>
  <c r="EA28" i="5"/>
  <c r="EA29" i="5"/>
  <c r="EB24" i="5"/>
  <c r="BM106" i="2"/>
  <c r="BN106" i="2" s="1"/>
  <c r="BO106" i="2" s="1"/>
  <c r="BP106" i="2" s="1"/>
  <c r="BQ106" i="2" s="1"/>
  <c r="BR106" i="2" s="1"/>
  <c r="BS106" i="2" s="1"/>
  <c r="BT106" i="2" s="1"/>
  <c r="BU106" i="2" s="1"/>
  <c r="BV106" i="2" s="1"/>
  <c r="BW106" i="2" s="1"/>
  <c r="BX106" i="2" s="1"/>
  <c r="DY106" i="2"/>
  <c r="EC108" i="2"/>
  <c r="EC89" i="2"/>
  <c r="EC34" i="2"/>
  <c r="ED29" i="2"/>
  <c r="CM29" i="2"/>
  <c r="G35" i="5"/>
  <c r="DB29" i="2"/>
  <c r="K44" i="5"/>
  <c r="L53" i="4"/>
  <c r="BM104" i="2"/>
  <c r="BN104" i="2" s="1"/>
  <c r="BO104" i="2" s="1"/>
  <c r="BP104" i="2" s="1"/>
  <c r="BQ104" i="2" s="1"/>
  <c r="BR104" i="2" s="1"/>
  <c r="BS104" i="2" s="1"/>
  <c r="BT104" i="2" s="1"/>
  <c r="BU104" i="2" s="1"/>
  <c r="BV104" i="2" s="1"/>
  <c r="BW104" i="2" s="1"/>
  <c r="BX104" i="2" s="1"/>
  <c r="DY104" i="2"/>
  <c r="CU29" i="2"/>
  <c r="BY107" i="2"/>
  <c r="BZ107" i="2" s="1"/>
  <c r="CA107" i="2" s="1"/>
  <c r="CB107" i="2" s="1"/>
  <c r="CC107" i="2" s="1"/>
  <c r="CD107" i="2" s="1"/>
  <c r="CE107" i="2" s="1"/>
  <c r="CF107" i="2" s="1"/>
  <c r="CG107" i="2" s="1"/>
  <c r="CH107" i="2" s="1"/>
  <c r="CI107" i="2" s="1"/>
  <c r="CJ107" i="2" s="1"/>
  <c r="DZ107" i="2"/>
  <c r="EB49" i="4"/>
  <c r="EB50" i="4"/>
  <c r="L19" i="4" s="1"/>
  <c r="EB33" i="4"/>
  <c r="EB28" i="4"/>
  <c r="EC24" i="4"/>
  <c r="EB29" i="4"/>
  <c r="DQ29" i="2"/>
  <c r="E57" i="4"/>
  <c r="E58" i="4" s="1"/>
  <c r="E38" i="4"/>
  <c r="F91" i="2"/>
  <c r="F38" i="4" s="1"/>
  <c r="J18" i="3" l="1"/>
  <c r="EA67" i="3"/>
  <c r="K24" i="3" s="1"/>
  <c r="EA61" i="3"/>
  <c r="K22" i="3" s="1"/>
  <c r="J75" i="2"/>
  <c r="E40" i="5"/>
  <c r="E41" i="4"/>
  <c r="DR29" i="2"/>
  <c r="CW29" i="2"/>
  <c r="G39" i="4"/>
  <c r="H92" i="2"/>
  <c r="L44" i="5"/>
  <c r="M53" i="4"/>
  <c r="CY29" i="2"/>
  <c r="CK107" i="2"/>
  <c r="CL107" i="2" s="1"/>
  <c r="CM107" i="2" s="1"/>
  <c r="CN107" i="2" s="1"/>
  <c r="CO107" i="2" s="1"/>
  <c r="CP107" i="2" s="1"/>
  <c r="CQ107" i="2" s="1"/>
  <c r="CR107" i="2" s="1"/>
  <c r="CS107" i="2" s="1"/>
  <c r="CT107" i="2" s="1"/>
  <c r="CU107" i="2" s="1"/>
  <c r="CV107" i="2" s="1"/>
  <c r="EA107" i="2"/>
  <c r="CZ29" i="2"/>
  <c r="DG29" i="2"/>
  <c r="G91" i="2"/>
  <c r="G38" i="4" s="1"/>
  <c r="G85" i="2"/>
  <c r="EB46" i="5"/>
  <c r="EB41" i="5"/>
  <c r="EB34" i="5"/>
  <c r="EB33" i="5"/>
  <c r="EB28" i="5"/>
  <c r="EB29" i="5"/>
  <c r="EC24" i="5"/>
  <c r="H32" i="2"/>
  <c r="BY105" i="2"/>
  <c r="BZ105" i="2" s="1"/>
  <c r="CA105" i="2" s="1"/>
  <c r="CB105" i="2" s="1"/>
  <c r="CC105" i="2" s="1"/>
  <c r="CD105" i="2" s="1"/>
  <c r="CE105" i="2" s="1"/>
  <c r="CF105" i="2" s="1"/>
  <c r="CG105" i="2" s="1"/>
  <c r="CH105" i="2" s="1"/>
  <c r="CI105" i="2" s="1"/>
  <c r="CJ105" i="2" s="1"/>
  <c r="DZ105" i="2"/>
  <c r="DD29" i="2"/>
  <c r="DN29" i="2"/>
  <c r="DH29" i="2"/>
  <c r="K27" i="2"/>
  <c r="K38" i="2" s="1"/>
  <c r="K40" i="2" s="1"/>
  <c r="L30" i="2"/>
  <c r="L36" i="2" s="1"/>
  <c r="DO29" i="2"/>
  <c r="I41" i="2"/>
  <c r="I32" i="2" s="1"/>
  <c r="BY106" i="2"/>
  <c r="BZ106" i="2" s="1"/>
  <c r="CA106" i="2" s="1"/>
  <c r="CB106" i="2" s="1"/>
  <c r="CC106" i="2" s="1"/>
  <c r="CD106" i="2" s="1"/>
  <c r="CE106" i="2" s="1"/>
  <c r="CF106" i="2" s="1"/>
  <c r="CG106" i="2" s="1"/>
  <c r="CH106" i="2" s="1"/>
  <c r="CI106" i="2" s="1"/>
  <c r="CJ106" i="2" s="1"/>
  <c r="DZ106" i="2"/>
  <c r="EA45" i="3"/>
  <c r="DJ29" i="2"/>
  <c r="ED89" i="2"/>
  <c r="EE89" i="2" s="1"/>
  <c r="ED108" i="2"/>
  <c r="EE108" i="2" s="1"/>
  <c r="ED34" i="2"/>
  <c r="EE34" i="2" s="1"/>
  <c r="EB65" i="3"/>
  <c r="EB67" i="3" s="1"/>
  <c r="L24" i="3" s="1"/>
  <c r="EB66" i="3"/>
  <c r="EB57" i="3"/>
  <c r="EB58" i="3"/>
  <c r="EB59" i="3"/>
  <c r="EB60" i="3"/>
  <c r="EB52" i="3"/>
  <c r="EB43" i="3"/>
  <c r="EB42" i="3"/>
  <c r="EB41" i="3"/>
  <c r="EB50" i="3"/>
  <c r="EB48" i="3"/>
  <c r="EB39" i="3"/>
  <c r="L17" i="3"/>
  <c r="EB33" i="3"/>
  <c r="L15" i="3" s="1"/>
  <c r="EB40" i="3"/>
  <c r="EB32" i="3"/>
  <c r="EC28" i="3"/>
  <c r="J40" i="4"/>
  <c r="K109" i="2"/>
  <c r="EC50" i="4"/>
  <c r="M19" i="4" s="1"/>
  <c r="EC49" i="4"/>
  <c r="EC28" i="4"/>
  <c r="EC33" i="4"/>
  <c r="ED24" i="4"/>
  <c r="EC29" i="4"/>
  <c r="BY104" i="2"/>
  <c r="BZ104" i="2" s="1"/>
  <c r="CA104" i="2" s="1"/>
  <c r="CB104" i="2" s="1"/>
  <c r="CC104" i="2" s="1"/>
  <c r="CD104" i="2" s="1"/>
  <c r="CE104" i="2" s="1"/>
  <c r="CF104" i="2" s="1"/>
  <c r="CG104" i="2" s="1"/>
  <c r="CH104" i="2" s="1"/>
  <c r="CI104" i="2" s="1"/>
  <c r="CJ104" i="2" s="1"/>
  <c r="DZ104" i="2"/>
  <c r="E20" i="4"/>
  <c r="F37" i="4"/>
  <c r="G88" i="2"/>
  <c r="F93" i="2"/>
  <c r="DA29" i="2"/>
  <c r="EB61" i="3" l="1"/>
  <c r="L22" i="3" s="1"/>
  <c r="K75" i="2"/>
  <c r="ED50" i="4"/>
  <c r="N19" i="4" s="1"/>
  <c r="ED49" i="4"/>
  <c r="ED33" i="4"/>
  <c r="ED28" i="4"/>
  <c r="ED29" i="4"/>
  <c r="L39" i="2"/>
  <c r="EC46" i="5"/>
  <c r="EC41" i="5"/>
  <c r="EC33" i="5"/>
  <c r="EC29" i="5"/>
  <c r="ED24" i="5"/>
  <c r="EC34" i="5"/>
  <c r="EC28" i="5"/>
  <c r="H39" i="4"/>
  <c r="I92" i="2"/>
  <c r="DM29" i="2"/>
  <c r="EC65" i="3"/>
  <c r="EC58" i="3"/>
  <c r="EC59" i="3"/>
  <c r="EC60" i="3"/>
  <c r="EC52" i="3"/>
  <c r="EC43" i="3"/>
  <c r="EC42" i="3"/>
  <c r="EC41" i="3"/>
  <c r="EC40" i="3"/>
  <c r="EC39" i="3"/>
  <c r="M17" i="3"/>
  <c r="EC50" i="3"/>
  <c r="EC57" i="3"/>
  <c r="EC66" i="3"/>
  <c r="EC48" i="3"/>
  <c r="EC32" i="3"/>
  <c r="EC33" i="3"/>
  <c r="M15" i="3" s="1"/>
  <c r="ED28" i="3"/>
  <c r="DP29" i="2"/>
  <c r="DS29" i="2"/>
  <c r="DI29" i="2"/>
  <c r="EC99" i="2" s="1"/>
  <c r="DT29" i="2"/>
  <c r="DL29" i="2"/>
  <c r="G37" i="4"/>
  <c r="G93" i="2"/>
  <c r="CK106" i="2"/>
  <c r="CL106" i="2" s="1"/>
  <c r="CM106" i="2" s="1"/>
  <c r="CN106" i="2" s="1"/>
  <c r="CO106" i="2" s="1"/>
  <c r="CP106" i="2" s="1"/>
  <c r="CQ106" i="2" s="1"/>
  <c r="CR106" i="2" s="1"/>
  <c r="CS106" i="2" s="1"/>
  <c r="CT106" i="2" s="1"/>
  <c r="CU106" i="2" s="1"/>
  <c r="CV106" i="2" s="1"/>
  <c r="EA106" i="2"/>
  <c r="CW107" i="2"/>
  <c r="CX107" i="2" s="1"/>
  <c r="CY107" i="2" s="1"/>
  <c r="CZ107" i="2" s="1"/>
  <c r="DA107" i="2" s="1"/>
  <c r="DB107" i="2" s="1"/>
  <c r="DC107" i="2" s="1"/>
  <c r="DD107" i="2" s="1"/>
  <c r="DE107" i="2" s="1"/>
  <c r="DF107" i="2" s="1"/>
  <c r="DG107" i="2" s="1"/>
  <c r="DH107" i="2" s="1"/>
  <c r="EB107" i="2"/>
  <c r="DK29" i="2"/>
  <c r="F40" i="5"/>
  <c r="F42" i="5" s="1"/>
  <c r="F41" i="4"/>
  <c r="I27" i="5"/>
  <c r="I27" i="4"/>
  <c r="I31" i="3"/>
  <c r="I47" i="2"/>
  <c r="I48" i="2"/>
  <c r="I61" i="2"/>
  <c r="I69" i="2"/>
  <c r="I64" i="2"/>
  <c r="I66" i="2"/>
  <c r="I57" i="2"/>
  <c r="I60" i="2"/>
  <c r="I58" i="2"/>
  <c r="I67" i="2"/>
  <c r="I65" i="2"/>
  <c r="I54" i="2"/>
  <c r="I59" i="2"/>
  <c r="I62" i="2"/>
  <c r="I68" i="2"/>
  <c r="I56" i="2"/>
  <c r="I53" i="2"/>
  <c r="I52" i="2"/>
  <c r="I55" i="2"/>
  <c r="I63" i="2"/>
  <c r="CK105" i="2"/>
  <c r="CL105" i="2" s="1"/>
  <c r="CM105" i="2" s="1"/>
  <c r="CN105" i="2" s="1"/>
  <c r="CO105" i="2" s="1"/>
  <c r="CP105" i="2" s="1"/>
  <c r="CQ105" i="2" s="1"/>
  <c r="CR105" i="2" s="1"/>
  <c r="CS105" i="2" s="1"/>
  <c r="CT105" i="2" s="1"/>
  <c r="CU105" i="2" s="1"/>
  <c r="CV105" i="2" s="1"/>
  <c r="EA105" i="2"/>
  <c r="CK104" i="2"/>
  <c r="CL104" i="2" s="1"/>
  <c r="CM104" i="2" s="1"/>
  <c r="CN104" i="2" s="1"/>
  <c r="CO104" i="2" s="1"/>
  <c r="CP104" i="2" s="1"/>
  <c r="CQ104" i="2" s="1"/>
  <c r="CR104" i="2" s="1"/>
  <c r="CS104" i="2" s="1"/>
  <c r="CT104" i="2" s="1"/>
  <c r="CU104" i="2" s="1"/>
  <c r="CV104" i="2" s="1"/>
  <c r="EA104" i="2"/>
  <c r="M44" i="5"/>
  <c r="N53" i="4"/>
  <c r="J41" i="2"/>
  <c r="J32" i="2" s="1"/>
  <c r="K40" i="4"/>
  <c r="L109" i="2"/>
  <c r="EB45" i="3"/>
  <c r="H27" i="5"/>
  <c r="H27" i="4"/>
  <c r="H31" i="3"/>
  <c r="H48" i="2"/>
  <c r="I45" i="2"/>
  <c r="H47" i="2"/>
  <c r="H64" i="2"/>
  <c r="H66" i="2"/>
  <c r="H65" i="2"/>
  <c r="I49" i="2"/>
  <c r="H69" i="2"/>
  <c r="J45" i="2"/>
  <c r="J49" i="2"/>
  <c r="H60" i="2"/>
  <c r="H57" i="2"/>
  <c r="H61" i="2"/>
  <c r="H58" i="2"/>
  <c r="H67" i="2"/>
  <c r="H59" i="2"/>
  <c r="H56" i="2"/>
  <c r="H54" i="2"/>
  <c r="H62" i="2"/>
  <c r="H68" i="2"/>
  <c r="H53" i="2"/>
  <c r="H63" i="2"/>
  <c r="H31" i="2"/>
  <c r="H52" i="2"/>
  <c r="H55" i="2"/>
  <c r="L27" i="2"/>
  <c r="L38" i="2" s="1"/>
  <c r="M30" i="2"/>
  <c r="M39" i="2" s="1"/>
  <c r="EA71" i="3"/>
  <c r="K18" i="3"/>
  <c r="E42" i="5"/>
  <c r="EC97" i="2" l="1"/>
  <c r="EB43" i="2"/>
  <c r="DZ80" i="2"/>
  <c r="EC37" i="2"/>
  <c r="DU83" i="2"/>
  <c r="J46" i="4"/>
  <c r="EA43" i="2"/>
  <c r="I50" i="2"/>
  <c r="N30" i="2"/>
  <c r="N36" i="2" s="1"/>
  <c r="M27" i="2"/>
  <c r="M38" i="2" s="1"/>
  <c r="EB98" i="2"/>
  <c r="I46" i="4"/>
  <c r="I37" i="5" s="1"/>
  <c r="EB71" i="3"/>
  <c r="L18" i="3"/>
  <c r="ED43" i="2"/>
  <c r="ED99" i="2"/>
  <c r="EA99" i="2"/>
  <c r="ED33" i="2"/>
  <c r="EA96" i="2"/>
  <c r="EB81" i="2"/>
  <c r="ED100" i="2"/>
  <c r="EA80" i="2"/>
  <c r="ED81" i="2"/>
  <c r="ED82" i="2"/>
  <c r="EB99" i="2"/>
  <c r="EB100" i="2"/>
  <c r="EA98" i="2"/>
  <c r="EA37" i="2"/>
  <c r="EB80" i="2"/>
  <c r="EC81" i="2"/>
  <c r="EB82" i="2"/>
  <c r="K45" i="2"/>
  <c r="EC100" i="2"/>
  <c r="CW104" i="2"/>
  <c r="CX104" i="2" s="1"/>
  <c r="CY104" i="2" s="1"/>
  <c r="CZ104" i="2" s="1"/>
  <c r="DA104" i="2" s="1"/>
  <c r="DB104" i="2" s="1"/>
  <c r="DC104" i="2" s="1"/>
  <c r="DD104" i="2" s="1"/>
  <c r="DE104" i="2" s="1"/>
  <c r="DF104" i="2" s="1"/>
  <c r="DG104" i="2" s="1"/>
  <c r="DH104" i="2" s="1"/>
  <c r="EB104" i="2"/>
  <c r="DV98" i="2"/>
  <c r="DV83" i="2"/>
  <c r="EC33" i="2"/>
  <c r="L40" i="2"/>
  <c r="H70" i="2"/>
  <c r="ED97" i="2"/>
  <c r="DU43" i="2"/>
  <c r="EB37" i="2"/>
  <c r="DI107" i="2"/>
  <c r="DJ107" i="2" s="1"/>
  <c r="DK107" i="2" s="1"/>
  <c r="DL107" i="2" s="1"/>
  <c r="DM107" i="2" s="1"/>
  <c r="DN107" i="2" s="1"/>
  <c r="DO107" i="2" s="1"/>
  <c r="DP107" i="2" s="1"/>
  <c r="DQ107" i="2" s="1"/>
  <c r="DR107" i="2" s="1"/>
  <c r="DS107" i="2" s="1"/>
  <c r="DT107" i="2" s="1"/>
  <c r="ED107" i="2" s="1"/>
  <c r="EE107" i="2" s="1"/>
  <c r="EC107" i="2"/>
  <c r="EC61" i="3"/>
  <c r="M22" i="3" s="1"/>
  <c r="EC67" i="3"/>
  <c r="M24" i="3" s="1"/>
  <c r="ED98" i="2"/>
  <c r="EA97" i="2"/>
  <c r="DZ99" i="2"/>
  <c r="EA101" i="2"/>
  <c r="ED80" i="2"/>
  <c r="J27" i="5"/>
  <c r="J27" i="4"/>
  <c r="J31" i="3"/>
  <c r="K35" i="3" s="1"/>
  <c r="J48" i="2"/>
  <c r="J58" i="2"/>
  <c r="J61" i="2"/>
  <c r="J47" i="2"/>
  <c r="J65" i="2"/>
  <c r="J67" i="2"/>
  <c r="J64" i="2"/>
  <c r="J57" i="2"/>
  <c r="J69" i="2"/>
  <c r="J66" i="2"/>
  <c r="J60" i="2"/>
  <c r="J56" i="2"/>
  <c r="J68" i="2"/>
  <c r="J59" i="2"/>
  <c r="J54" i="2"/>
  <c r="J62" i="2"/>
  <c r="J55" i="2"/>
  <c r="J53" i="2"/>
  <c r="J63" i="2"/>
  <c r="J52" i="2"/>
  <c r="H26" i="5"/>
  <c r="H26" i="4"/>
  <c r="H30" i="3"/>
  <c r="H49" i="3" s="1"/>
  <c r="I31" i="2"/>
  <c r="H76" i="2"/>
  <c r="H77" i="2" s="1"/>
  <c r="H50" i="2"/>
  <c r="N44" i="5"/>
  <c r="O53" i="4"/>
  <c r="CW105" i="2"/>
  <c r="CX105" i="2" s="1"/>
  <c r="CY105" i="2" s="1"/>
  <c r="CZ105" i="2" s="1"/>
  <c r="DA105" i="2" s="1"/>
  <c r="DB105" i="2" s="1"/>
  <c r="DC105" i="2" s="1"/>
  <c r="DD105" i="2" s="1"/>
  <c r="DE105" i="2" s="1"/>
  <c r="DF105" i="2" s="1"/>
  <c r="DG105" i="2" s="1"/>
  <c r="DH105" i="2" s="1"/>
  <c r="EB105" i="2"/>
  <c r="CW106" i="2"/>
  <c r="CX106" i="2" s="1"/>
  <c r="CY106" i="2" s="1"/>
  <c r="CZ106" i="2" s="1"/>
  <c r="DA106" i="2" s="1"/>
  <c r="DB106" i="2" s="1"/>
  <c r="DC106" i="2" s="1"/>
  <c r="DD106" i="2" s="1"/>
  <c r="DE106" i="2" s="1"/>
  <c r="DF106" i="2" s="1"/>
  <c r="DG106" i="2" s="1"/>
  <c r="DH106" i="2" s="1"/>
  <c r="EB106" i="2"/>
  <c r="EB96" i="2"/>
  <c r="EA82" i="2"/>
  <c r="ED83" i="2"/>
  <c r="EC96" i="2"/>
  <c r="EC45" i="3"/>
  <c r="EC82" i="2"/>
  <c r="ED46" i="5"/>
  <c r="ED41" i="5"/>
  <c r="ED33" i="5"/>
  <c r="ED28" i="5"/>
  <c r="ED29" i="5"/>
  <c r="ED34" i="5"/>
  <c r="M40" i="2"/>
  <c r="M36" i="2"/>
  <c r="ED96" i="2"/>
  <c r="DX83" i="2"/>
  <c r="DV96" i="2"/>
  <c r="DW83" i="2"/>
  <c r="DU98" i="2"/>
  <c r="DU96" i="2"/>
  <c r="DW81" i="2"/>
  <c r="DW99" i="2"/>
  <c r="DU99" i="2"/>
  <c r="DU97" i="2"/>
  <c r="DX101" i="2"/>
  <c r="DV33" i="2"/>
  <c r="DV99" i="2"/>
  <c r="DX81" i="2"/>
  <c r="DX37" i="2"/>
  <c r="DY80" i="2"/>
  <c r="DW80" i="2"/>
  <c r="DV100" i="2"/>
  <c r="DV37" i="2"/>
  <c r="DW82" i="2"/>
  <c r="DX99" i="2"/>
  <c r="DX98" i="2"/>
  <c r="DW101" i="2"/>
  <c r="DV81" i="2"/>
  <c r="DW37" i="2"/>
  <c r="DU33" i="2"/>
  <c r="DU37" i="2"/>
  <c r="DV82" i="2"/>
  <c r="DW43" i="2"/>
  <c r="DW100" i="2"/>
  <c r="DX82" i="2"/>
  <c r="DW33" i="2"/>
  <c r="DU100" i="2"/>
  <c r="DW96" i="2"/>
  <c r="DX96" i="2"/>
  <c r="DX100" i="2"/>
  <c r="DX43" i="2"/>
  <c r="DX80" i="2"/>
  <c r="DV101" i="2"/>
  <c r="DU82" i="2"/>
  <c r="DY98" i="2"/>
  <c r="DY37" i="2"/>
  <c r="DZ97" i="2"/>
  <c r="DX97" i="2"/>
  <c r="DY99" i="2"/>
  <c r="DZ83" i="2"/>
  <c r="DV80" i="2"/>
  <c r="DX33" i="2"/>
  <c r="DY101" i="2"/>
  <c r="DY81" i="2"/>
  <c r="DY33" i="2"/>
  <c r="DV43" i="2"/>
  <c r="DW97" i="2"/>
  <c r="DV97" i="2"/>
  <c r="DW98" i="2"/>
  <c r="DY100" i="2"/>
  <c r="DY97" i="2"/>
  <c r="DY96" i="2"/>
  <c r="DU101" i="2"/>
  <c r="EA33" i="2"/>
  <c r="DZ81" i="2"/>
  <c r="DZ101" i="2"/>
  <c r="DZ43" i="2"/>
  <c r="DY82" i="2"/>
  <c r="DY43" i="2"/>
  <c r="DY83" i="2"/>
  <c r="DZ37" i="2"/>
  <c r="DU80" i="2"/>
  <c r="DU81" i="2"/>
  <c r="DZ96" i="2"/>
  <c r="DZ33" i="2"/>
  <c r="DZ98" i="2"/>
  <c r="EE41" i="2"/>
  <c r="DZ82" i="2"/>
  <c r="EC83" i="2"/>
  <c r="EA100" i="2"/>
  <c r="ED37" i="2"/>
  <c r="EB101" i="2"/>
  <c r="I70" i="2"/>
  <c r="EB83" i="2"/>
  <c r="ED65" i="3"/>
  <c r="ED59" i="3"/>
  <c r="ED60" i="3"/>
  <c r="ED52" i="3"/>
  <c r="ED58" i="3"/>
  <c r="ED43" i="3"/>
  <c r="ED42" i="3"/>
  <c r="ED41" i="3"/>
  <c r="ED40" i="3"/>
  <c r="ED50" i="3"/>
  <c r="ED57" i="3"/>
  <c r="ED66" i="3"/>
  <c r="ED39" i="3"/>
  <c r="ED32" i="3"/>
  <c r="ED48" i="3"/>
  <c r="ED33" i="3"/>
  <c r="N15" i="3" s="1"/>
  <c r="N17" i="3"/>
  <c r="EB97" i="2"/>
  <c r="K41" i="2"/>
  <c r="K32" i="2" s="1"/>
  <c r="E74" i="4"/>
  <c r="E49" i="4"/>
  <c r="ED101" i="2"/>
  <c r="EB33" i="2"/>
  <c r="DZ100" i="2"/>
  <c r="EA83" i="2"/>
  <c r="EC80" i="2"/>
  <c r="G40" i="5"/>
  <c r="G41" i="4"/>
  <c r="EA81" i="2"/>
  <c r="K49" i="2"/>
  <c r="L40" i="4"/>
  <c r="M109" i="2"/>
  <c r="EC101" i="2"/>
  <c r="I39" i="4"/>
  <c r="J92" i="2"/>
  <c r="EC43" i="2"/>
  <c r="EC98" i="2"/>
  <c r="K46" i="4" l="1"/>
  <c r="K37" i="5" s="1"/>
  <c r="J37" i="5"/>
  <c r="EE100" i="2"/>
  <c r="EE81" i="2"/>
  <c r="EE83" i="2"/>
  <c r="K46" i="3"/>
  <c r="E64" i="4"/>
  <c r="E65" i="4"/>
  <c r="ED61" i="3"/>
  <c r="N22" i="3" s="1"/>
  <c r="EE80" i="2"/>
  <c r="H53" i="3"/>
  <c r="O44" i="5"/>
  <c r="P53" i="4"/>
  <c r="M40" i="4"/>
  <c r="N109" i="2"/>
  <c r="EE96" i="2"/>
  <c r="EE43" i="2"/>
  <c r="DI105" i="2"/>
  <c r="DJ105" i="2" s="1"/>
  <c r="DK105" i="2" s="1"/>
  <c r="DL105" i="2" s="1"/>
  <c r="DM105" i="2" s="1"/>
  <c r="DN105" i="2" s="1"/>
  <c r="DO105" i="2" s="1"/>
  <c r="DP105" i="2" s="1"/>
  <c r="DQ105" i="2" s="1"/>
  <c r="DR105" i="2" s="1"/>
  <c r="DS105" i="2" s="1"/>
  <c r="DT105" i="2" s="1"/>
  <c r="ED105" i="2" s="1"/>
  <c r="EE105" i="2" s="1"/>
  <c r="EC105" i="2"/>
  <c r="I26" i="5"/>
  <c r="I26" i="4"/>
  <c r="I30" i="3"/>
  <c r="I49" i="3" s="1"/>
  <c r="I53" i="3" s="1"/>
  <c r="J31" i="2"/>
  <c r="I76" i="2"/>
  <c r="I77" i="2" s="1"/>
  <c r="I78" i="2" s="1"/>
  <c r="I72" i="2"/>
  <c r="I34" i="4"/>
  <c r="K27" i="5"/>
  <c r="K27" i="4"/>
  <c r="K31" i="3"/>
  <c r="K48" i="2"/>
  <c r="K67" i="2"/>
  <c r="K64" i="2"/>
  <c r="K58" i="2"/>
  <c r="K60" i="2"/>
  <c r="K57" i="2"/>
  <c r="K47" i="2"/>
  <c r="K66" i="2"/>
  <c r="K61" i="2"/>
  <c r="K65" i="2"/>
  <c r="K69" i="2"/>
  <c r="K54" i="2"/>
  <c r="K68" i="2"/>
  <c r="K62" i="2"/>
  <c r="K59" i="2"/>
  <c r="K56" i="2"/>
  <c r="K63" i="2"/>
  <c r="K52" i="2"/>
  <c r="K55" i="2"/>
  <c r="K53" i="2"/>
  <c r="L49" i="2"/>
  <c r="EE98" i="2"/>
  <c r="J70" i="2"/>
  <c r="L45" i="2"/>
  <c r="M45" i="2"/>
  <c r="G42" i="5"/>
  <c r="EE82" i="2"/>
  <c r="EE37" i="2"/>
  <c r="H90" i="2"/>
  <c r="I90" i="2" s="1"/>
  <c r="N39" i="2"/>
  <c r="EE33" i="2"/>
  <c r="G48" i="1" s="1"/>
  <c r="DI104" i="2"/>
  <c r="DJ104" i="2" s="1"/>
  <c r="DK104" i="2" s="1"/>
  <c r="DL104" i="2" s="1"/>
  <c r="DM104" i="2" s="1"/>
  <c r="DN104" i="2" s="1"/>
  <c r="DO104" i="2" s="1"/>
  <c r="DP104" i="2" s="1"/>
  <c r="DQ104" i="2" s="1"/>
  <c r="DR104" i="2" s="1"/>
  <c r="DS104" i="2" s="1"/>
  <c r="DT104" i="2" s="1"/>
  <c r="ED104" i="2" s="1"/>
  <c r="EE104" i="2" s="1"/>
  <c r="EC104" i="2"/>
  <c r="M75" i="2"/>
  <c r="J50" i="2"/>
  <c r="H72" i="2"/>
  <c r="H34" i="4"/>
  <c r="H88" i="2"/>
  <c r="ED67" i="3"/>
  <c r="N24" i="3" s="1"/>
  <c r="EE99" i="2"/>
  <c r="O30" i="2"/>
  <c r="O36" i="2"/>
  <c r="N27" i="2"/>
  <c r="N38" i="2" s="1"/>
  <c r="O39" i="2"/>
  <c r="E46" i="5"/>
  <c r="F75" i="4"/>
  <c r="F72" i="4" s="1"/>
  <c r="E50" i="4"/>
  <c r="E51" i="4" s="1"/>
  <c r="E59" i="4" s="1"/>
  <c r="EE101" i="2"/>
  <c r="DI106" i="2"/>
  <c r="DJ106" i="2" s="1"/>
  <c r="DK106" i="2" s="1"/>
  <c r="DL106" i="2" s="1"/>
  <c r="DM106" i="2" s="1"/>
  <c r="DN106" i="2" s="1"/>
  <c r="DO106" i="2" s="1"/>
  <c r="DP106" i="2" s="1"/>
  <c r="DQ106" i="2" s="1"/>
  <c r="DR106" i="2" s="1"/>
  <c r="DS106" i="2" s="1"/>
  <c r="DT106" i="2" s="1"/>
  <c r="ED106" i="2" s="1"/>
  <c r="EE106" i="2" s="1"/>
  <c r="EC106" i="2"/>
  <c r="L75" i="2"/>
  <c r="L41" i="2"/>
  <c r="L32" i="2" s="1"/>
  <c r="M49" i="2" s="1"/>
  <c r="J39" i="4"/>
  <c r="K92" i="2"/>
  <c r="ED45" i="3"/>
  <c r="EE97" i="2"/>
  <c r="EC71" i="3"/>
  <c r="M18" i="3"/>
  <c r="H78" i="2"/>
  <c r="N40" i="2" l="1"/>
  <c r="N75" i="2" s="1"/>
  <c r="J90" i="2"/>
  <c r="H91" i="2"/>
  <c r="H38" i="4" s="1"/>
  <c r="H85" i="2"/>
  <c r="P30" i="2"/>
  <c r="P39" i="2" s="1"/>
  <c r="O27" i="2"/>
  <c r="O38" i="2" s="1"/>
  <c r="O40" i="2" s="1"/>
  <c r="P44" i="5"/>
  <c r="DU53" i="4"/>
  <c r="Q53" i="4"/>
  <c r="H45" i="4"/>
  <c r="H54" i="3"/>
  <c r="N40" i="4"/>
  <c r="O109" i="2"/>
  <c r="F67" i="3"/>
  <c r="F68" i="3" s="1"/>
  <c r="H37" i="4"/>
  <c r="I88" i="2"/>
  <c r="M41" i="2"/>
  <c r="J72" i="2"/>
  <c r="J34" i="4"/>
  <c r="J35" i="5" s="1"/>
  <c r="L27" i="5"/>
  <c r="L27" i="4"/>
  <c r="L31" i="3"/>
  <c r="L57" i="2"/>
  <c r="L48" i="2"/>
  <c r="L67" i="2"/>
  <c r="L64" i="2"/>
  <c r="L60" i="2"/>
  <c r="L66" i="2"/>
  <c r="L47" i="2"/>
  <c r="L65" i="2"/>
  <c r="L69" i="2"/>
  <c r="L58" i="2"/>
  <c r="L61" i="2"/>
  <c r="L68" i="2"/>
  <c r="L62" i="2"/>
  <c r="L59" i="2"/>
  <c r="L56" i="2"/>
  <c r="L54" i="2"/>
  <c r="L52" i="2"/>
  <c r="L53" i="2"/>
  <c r="L63" i="2"/>
  <c r="L55" i="2"/>
  <c r="H48" i="1"/>
  <c r="G49" i="1"/>
  <c r="H49" i="1" s="1"/>
  <c r="K50" i="2"/>
  <c r="I85" i="2"/>
  <c r="I35" i="5"/>
  <c r="H35" i="5"/>
  <c r="M46" i="4"/>
  <c r="K70" i="2"/>
  <c r="J26" i="5"/>
  <c r="J26" i="4"/>
  <c r="J30" i="3"/>
  <c r="J49" i="3" s="1"/>
  <c r="J53" i="3" s="1"/>
  <c r="K31" i="2"/>
  <c r="J76" i="2"/>
  <c r="J77" i="2" s="1"/>
  <c r="E47" i="5"/>
  <c r="I45" i="4"/>
  <c r="I54" i="3"/>
  <c r="ED71" i="3"/>
  <c r="N18" i="3"/>
  <c r="K39" i="4"/>
  <c r="L92" i="2"/>
  <c r="L46" i="4"/>
  <c r="L37" i="5" s="1"/>
  <c r="F64" i="4"/>
  <c r="F65" i="4" s="1"/>
  <c r="M37" i="5" l="1"/>
  <c r="K90" i="2"/>
  <c r="N41" i="2"/>
  <c r="N32" i="2" s="1"/>
  <c r="N27" i="4" s="1"/>
  <c r="L50" i="2"/>
  <c r="G64" i="4"/>
  <c r="G65" i="4" s="1"/>
  <c r="J45" i="4"/>
  <c r="J54" i="3"/>
  <c r="L39" i="4"/>
  <c r="M92" i="2"/>
  <c r="I37" i="4"/>
  <c r="J88" i="2"/>
  <c r="J78" i="2"/>
  <c r="L70" i="2"/>
  <c r="M32" i="2"/>
  <c r="I68" i="3"/>
  <c r="I55" i="3"/>
  <c r="I62" i="3"/>
  <c r="I63" i="3" s="1"/>
  <c r="I91" i="2"/>
  <c r="I38" i="4" s="1"/>
  <c r="H93" i="2"/>
  <c r="H68" i="3"/>
  <c r="H62" i="3"/>
  <c r="H63" i="3" s="1"/>
  <c r="H55" i="3"/>
  <c r="O75" i="2"/>
  <c r="I36" i="5"/>
  <c r="I47" i="4"/>
  <c r="I51" i="4" s="1"/>
  <c r="K72" i="2"/>
  <c r="K34" i="4"/>
  <c r="K35" i="5" s="1"/>
  <c r="H40" i="5"/>
  <c r="H41" i="4"/>
  <c r="H36" i="5"/>
  <c r="H47" i="4"/>
  <c r="H51" i="4" s="1"/>
  <c r="Q30" i="2"/>
  <c r="Q39" i="2" s="1"/>
  <c r="P27" i="2"/>
  <c r="P38" i="2" s="1"/>
  <c r="P40" i="2" s="1"/>
  <c r="F31" i="5"/>
  <c r="F56" i="4"/>
  <c r="F69" i="3"/>
  <c r="Q44" i="5"/>
  <c r="R53" i="4"/>
  <c r="P36" i="2"/>
  <c r="E48" i="5"/>
  <c r="O40" i="4"/>
  <c r="P109" i="2"/>
  <c r="K26" i="5"/>
  <c r="K26" i="4"/>
  <c r="K30" i="3"/>
  <c r="K49" i="3" s="1"/>
  <c r="K53" i="3" s="1"/>
  <c r="L31" i="2"/>
  <c r="K76" i="2"/>
  <c r="K77" i="2" s="1"/>
  <c r="K78" i="2" s="1"/>
  <c r="N57" i="2" l="1"/>
  <c r="I93" i="2"/>
  <c r="N53" i="2"/>
  <c r="N65" i="2"/>
  <c r="N55" i="2"/>
  <c r="N66" i="2"/>
  <c r="N67" i="2"/>
  <c r="N48" i="2"/>
  <c r="N56" i="2"/>
  <c r="N58" i="2"/>
  <c r="N54" i="2"/>
  <c r="N69" i="2"/>
  <c r="N63" i="2"/>
  <c r="N64" i="2"/>
  <c r="N59" i="2"/>
  <c r="N47" i="2"/>
  <c r="L90" i="2"/>
  <c r="N52" i="2"/>
  <c r="N68" i="2"/>
  <c r="N61" i="2"/>
  <c r="O45" i="2"/>
  <c r="N27" i="5"/>
  <c r="N62" i="2"/>
  <c r="N31" i="3"/>
  <c r="N60" i="2"/>
  <c r="O41" i="2"/>
  <c r="O32" i="2" s="1"/>
  <c r="O58" i="2" s="1"/>
  <c r="P75" i="2"/>
  <c r="H64" i="4"/>
  <c r="H65" i="4" s="1"/>
  <c r="H31" i="5"/>
  <c r="H38" i="5" s="1"/>
  <c r="H69" i="3"/>
  <c r="J37" i="4"/>
  <c r="K88" i="2"/>
  <c r="H42" i="5"/>
  <c r="I40" i="5"/>
  <c r="I42" i="5" s="1"/>
  <c r="I41" i="4"/>
  <c r="R44" i="5"/>
  <c r="S53" i="4"/>
  <c r="P40" i="4"/>
  <c r="DU40" i="4" s="1"/>
  <c r="DU109" i="2"/>
  <c r="Q109" i="2"/>
  <c r="M39" i="4"/>
  <c r="N92" i="2"/>
  <c r="J91" i="2"/>
  <c r="J38" i="4" s="1"/>
  <c r="J85" i="2"/>
  <c r="F38" i="5"/>
  <c r="J62" i="3"/>
  <c r="J63" i="3" s="1"/>
  <c r="J68" i="3"/>
  <c r="J55" i="3"/>
  <c r="I31" i="5"/>
  <c r="I38" i="5" s="1"/>
  <c r="I69" i="3"/>
  <c r="J36" i="5"/>
  <c r="J47" i="4"/>
  <c r="J51" i="4" s="1"/>
  <c r="L26" i="5"/>
  <c r="L26" i="4"/>
  <c r="L30" i="3"/>
  <c r="L49" i="3" s="1"/>
  <c r="L53" i="3" s="1"/>
  <c r="M31" i="2"/>
  <c r="L76" i="2"/>
  <c r="L77" i="2" s="1"/>
  <c r="L78" i="2" s="1"/>
  <c r="E50" i="5"/>
  <c r="R30" i="2"/>
  <c r="R36" i="2" s="1"/>
  <c r="Q27" i="2"/>
  <c r="Q38" i="2" s="1"/>
  <c r="K85" i="2"/>
  <c r="K45" i="4"/>
  <c r="K54" i="3"/>
  <c r="Q36" i="2"/>
  <c r="O27" i="4"/>
  <c r="O31" i="3"/>
  <c r="O48" i="2"/>
  <c r="O57" i="2"/>
  <c r="O61" i="2"/>
  <c r="O54" i="2"/>
  <c r="O68" i="2"/>
  <c r="O62" i="2"/>
  <c r="M27" i="5"/>
  <c r="M27" i="4"/>
  <c r="M31" i="3"/>
  <c r="N35" i="3" s="1"/>
  <c r="M48" i="2"/>
  <c r="M61" i="2"/>
  <c r="M47" i="2"/>
  <c r="M67" i="2"/>
  <c r="M64" i="2"/>
  <c r="M57" i="2"/>
  <c r="M58" i="2"/>
  <c r="M60" i="2"/>
  <c r="M65" i="2"/>
  <c r="M69" i="2"/>
  <c r="M66" i="2"/>
  <c r="M62" i="2"/>
  <c r="M68" i="2"/>
  <c r="M56" i="2"/>
  <c r="M54" i="2"/>
  <c r="M59" i="2"/>
  <c r="M55" i="2"/>
  <c r="M52" i="2"/>
  <c r="M63" i="2"/>
  <c r="M53" i="2"/>
  <c r="P49" i="2"/>
  <c r="O49" i="2"/>
  <c r="O46" i="4" s="1"/>
  <c r="N45" i="2"/>
  <c r="P45" i="2"/>
  <c r="N49" i="2"/>
  <c r="L72" i="2"/>
  <c r="L34" i="4"/>
  <c r="O64" i="2" l="1"/>
  <c r="O69" i="2"/>
  <c r="N50" i="2"/>
  <c r="DU45" i="2"/>
  <c r="O27" i="5"/>
  <c r="N70" i="2"/>
  <c r="O63" i="2"/>
  <c r="O67" i="2"/>
  <c r="O55" i="2"/>
  <c r="O66" i="2"/>
  <c r="P41" i="2"/>
  <c r="P32" i="2" s="1"/>
  <c r="DU32" i="2" s="1"/>
  <c r="DU27" i="5" s="1"/>
  <c r="E13" i="5" s="1"/>
  <c r="O53" i="2"/>
  <c r="O60" i="2"/>
  <c r="O52" i="2"/>
  <c r="O47" i="2"/>
  <c r="O56" i="2"/>
  <c r="O65" i="2"/>
  <c r="O59" i="2"/>
  <c r="F74" i="4"/>
  <c r="S44" i="5"/>
  <c r="T53" i="4"/>
  <c r="M50" i="2"/>
  <c r="N46" i="3"/>
  <c r="DU35" i="3"/>
  <c r="R27" i="2"/>
  <c r="R38" i="2" s="1"/>
  <c r="S30" i="2"/>
  <c r="S36" i="2" s="1"/>
  <c r="F49" i="5"/>
  <c r="F76" i="4" s="1"/>
  <c r="E32" i="4"/>
  <c r="N46" i="4"/>
  <c r="N37" i="5" s="1"/>
  <c r="DU49" i="2"/>
  <c r="L85" i="2"/>
  <c r="I74" i="4"/>
  <c r="M26" i="5"/>
  <c r="M26" i="4"/>
  <c r="M30" i="3"/>
  <c r="M49" i="3" s="1"/>
  <c r="M53" i="3" s="1"/>
  <c r="N31" i="2"/>
  <c r="M76" i="2"/>
  <c r="M77" i="2" s="1"/>
  <c r="M78" i="2" s="1"/>
  <c r="N39" i="4"/>
  <c r="O92" i="2"/>
  <c r="I64" i="4"/>
  <c r="I65" i="4" s="1"/>
  <c r="K62" i="3"/>
  <c r="K63" i="3" s="1"/>
  <c r="K68" i="3"/>
  <c r="K55" i="3"/>
  <c r="L45" i="4"/>
  <c r="L54" i="3"/>
  <c r="J31" i="5"/>
  <c r="J38" i="5" s="1"/>
  <c r="J69" i="3"/>
  <c r="K36" i="5"/>
  <c r="K47" i="4"/>
  <c r="K51" i="4" s="1"/>
  <c r="L35" i="5"/>
  <c r="H74" i="4"/>
  <c r="N72" i="2"/>
  <c r="N34" i="4"/>
  <c r="Q40" i="4"/>
  <c r="R109" i="2"/>
  <c r="K37" i="4"/>
  <c r="L88" i="2"/>
  <c r="O37" i="5"/>
  <c r="P46" i="4"/>
  <c r="M70" i="2"/>
  <c r="O50" i="2"/>
  <c r="K91" i="2"/>
  <c r="K38" i="4" s="1"/>
  <c r="Q40" i="2"/>
  <c r="J93" i="2"/>
  <c r="DU75" i="2"/>
  <c r="R39" i="2"/>
  <c r="J40" i="5"/>
  <c r="J41" i="4"/>
  <c r="P68" i="2" l="1"/>
  <c r="P48" i="2"/>
  <c r="P61" i="2"/>
  <c r="P65" i="2"/>
  <c r="P47" i="2"/>
  <c r="P50" i="2" s="1"/>
  <c r="P63" i="2"/>
  <c r="P64" i="2"/>
  <c r="P66" i="2"/>
  <c r="P52" i="2"/>
  <c r="DU52" i="2" s="1"/>
  <c r="P53" i="2"/>
  <c r="P60" i="2"/>
  <c r="P69" i="2"/>
  <c r="P55" i="2"/>
  <c r="P62" i="2"/>
  <c r="P59" i="2"/>
  <c r="P54" i="2"/>
  <c r="P57" i="2"/>
  <c r="P56" i="2"/>
  <c r="P31" i="3"/>
  <c r="Q35" i="3" s="1"/>
  <c r="P58" i="2"/>
  <c r="P27" i="4"/>
  <c r="P67" i="2"/>
  <c r="P27" i="5"/>
  <c r="O70" i="2"/>
  <c r="O72" i="2" s="1"/>
  <c r="DU31" i="3"/>
  <c r="E13" i="3" s="1"/>
  <c r="DU27" i="4"/>
  <c r="E13" i="4" s="1"/>
  <c r="Q45" i="2"/>
  <c r="Q46" i="4" s="1"/>
  <c r="Q37" i="5"/>
  <c r="F73" i="4"/>
  <c r="F68" i="4" s="1"/>
  <c r="Q46" i="3"/>
  <c r="J64" i="4"/>
  <c r="J65" i="4" s="1"/>
  <c r="R40" i="2"/>
  <c r="L37" i="4"/>
  <c r="M88" i="2"/>
  <c r="L91" i="2"/>
  <c r="L38" i="4" s="1"/>
  <c r="K93" i="2"/>
  <c r="O39" i="4"/>
  <c r="P92" i="2"/>
  <c r="J42" i="5"/>
  <c r="P37" i="5"/>
  <c r="DU46" i="4"/>
  <c r="K40" i="5"/>
  <c r="K42" i="5" s="1"/>
  <c r="K41" i="4"/>
  <c r="K31" i="5"/>
  <c r="K38" i="5" s="1"/>
  <c r="K69" i="3"/>
  <c r="M72" i="2"/>
  <c r="M34" i="4"/>
  <c r="T44" i="5"/>
  <c r="U53" i="4"/>
  <c r="R40" i="4"/>
  <c r="S109" i="2"/>
  <c r="M85" i="2"/>
  <c r="M90" i="2"/>
  <c r="N90" i="2" s="1"/>
  <c r="O90" i="2" s="1"/>
  <c r="S27" i="2"/>
  <c r="S38" i="2" s="1"/>
  <c r="T30" i="2"/>
  <c r="T39" i="2" s="1"/>
  <c r="DU46" i="3"/>
  <c r="E16" i="3"/>
  <c r="Q75" i="2"/>
  <c r="Q41" i="2"/>
  <c r="L62" i="3"/>
  <c r="L63" i="3" s="1"/>
  <c r="L68" i="3"/>
  <c r="L55" i="3"/>
  <c r="N26" i="5"/>
  <c r="N26" i="4"/>
  <c r="N30" i="3"/>
  <c r="N49" i="3" s="1"/>
  <c r="N53" i="3" s="1"/>
  <c r="N45" i="4" s="1"/>
  <c r="O31" i="2"/>
  <c r="N76" i="2"/>
  <c r="N77" i="2" s="1"/>
  <c r="N78" i="2" s="1"/>
  <c r="E35" i="4"/>
  <c r="E42" i="4" s="1"/>
  <c r="E61" i="4" s="1"/>
  <c r="L36" i="5"/>
  <c r="L47" i="4"/>
  <c r="L51" i="4" s="1"/>
  <c r="M45" i="4"/>
  <c r="M54" i="3"/>
  <c r="S39" i="2"/>
  <c r="P70" i="2" l="1"/>
  <c r="P72" i="2" s="1"/>
  <c r="O34" i="4"/>
  <c r="O35" i="5" s="1"/>
  <c r="S40" i="2"/>
  <c r="S75" i="2" s="1"/>
  <c r="F67" i="4"/>
  <c r="F54" i="4" s="1"/>
  <c r="F71" i="4"/>
  <c r="F49" i="4" s="1"/>
  <c r="F50" i="4" s="1"/>
  <c r="F51" i="4" s="1"/>
  <c r="M91" i="2"/>
  <c r="M38" i="4" s="1"/>
  <c r="N54" i="3"/>
  <c r="N55" i="3" s="1"/>
  <c r="T36" i="2"/>
  <c r="P90" i="2"/>
  <c r="DU90" i="2" s="1"/>
  <c r="K64" i="4"/>
  <c r="K65" i="4" s="1"/>
  <c r="J74" i="4"/>
  <c r="L40" i="5"/>
  <c r="L42" i="5" s="1"/>
  <c r="L41" i="4"/>
  <c r="Q32" i="2"/>
  <c r="P39" i="4"/>
  <c r="DU39" i="4" s="1"/>
  <c r="DU92" i="2"/>
  <c r="Q92" i="2"/>
  <c r="S40" i="4"/>
  <c r="T109" i="2"/>
  <c r="R75" i="2"/>
  <c r="R41" i="2"/>
  <c r="R32" i="2" s="1"/>
  <c r="N91" i="2"/>
  <c r="N38" i="4" s="1"/>
  <c r="N85" i="2"/>
  <c r="E19" i="3"/>
  <c r="M68" i="3"/>
  <c r="M62" i="3"/>
  <c r="M63" i="3" s="1"/>
  <c r="M55" i="3"/>
  <c r="O26" i="5"/>
  <c r="O26" i="4"/>
  <c r="O30" i="3"/>
  <c r="O49" i="3" s="1"/>
  <c r="O53" i="3" s="1"/>
  <c r="P31" i="2"/>
  <c r="O76" i="2"/>
  <c r="O77" i="2" s="1"/>
  <c r="O78" i="2" s="1"/>
  <c r="N36" i="5"/>
  <c r="N47" i="4"/>
  <c r="N51" i="4" s="1"/>
  <c r="U30" i="2"/>
  <c r="T27" i="2"/>
  <c r="T38" i="2" s="1"/>
  <c r="T40" i="2" s="1"/>
  <c r="U44" i="5"/>
  <c r="V53" i="4"/>
  <c r="K74" i="4"/>
  <c r="M36" i="5"/>
  <c r="M47" i="4"/>
  <c r="M51" i="4" s="1"/>
  <c r="N35" i="5"/>
  <c r="M35" i="5"/>
  <c r="M37" i="4"/>
  <c r="M93" i="2"/>
  <c r="N88" i="2"/>
  <c r="L31" i="5"/>
  <c r="L38" i="5" s="1"/>
  <c r="L69" i="3"/>
  <c r="L93" i="2"/>
  <c r="P34" i="4" l="1"/>
  <c r="P35" i="5" s="1"/>
  <c r="G46" i="5"/>
  <c r="N62" i="3"/>
  <c r="N63" i="3" s="1"/>
  <c r="G75" i="4"/>
  <c r="G72" i="4" s="1"/>
  <c r="F46" i="5"/>
  <c r="N68" i="3"/>
  <c r="N69" i="3" s="1"/>
  <c r="L64" i="4"/>
  <c r="L65" i="4" s="1"/>
  <c r="U27" i="2"/>
  <c r="U38" i="2" s="1"/>
  <c r="V30" i="2"/>
  <c r="V36" i="2" s="1"/>
  <c r="V39" i="2"/>
  <c r="M31" i="5"/>
  <c r="M38" i="5" s="1"/>
  <c r="M69" i="3"/>
  <c r="G67" i="3"/>
  <c r="G68" i="3" s="1"/>
  <c r="DU66" i="3"/>
  <c r="DU67" i="3" s="1"/>
  <c r="E24" i="3" s="1"/>
  <c r="U36" i="2"/>
  <c r="S41" i="2"/>
  <c r="S32" i="2" s="1"/>
  <c r="N37" i="4"/>
  <c r="N93" i="2"/>
  <c r="O88" i="2"/>
  <c r="O91" i="2"/>
  <c r="O38" i="4" s="1"/>
  <c r="O85" i="2"/>
  <c r="Q39" i="4"/>
  <c r="R92" i="2"/>
  <c r="T75" i="2"/>
  <c r="M40" i="5"/>
  <c r="M42" i="5" s="1"/>
  <c r="M41" i="4"/>
  <c r="V44" i="5"/>
  <c r="W53" i="4"/>
  <c r="P26" i="5"/>
  <c r="P26" i="4"/>
  <c r="P30" i="3"/>
  <c r="P49" i="3" s="1"/>
  <c r="P53" i="3" s="1"/>
  <c r="DU31" i="2"/>
  <c r="Q31" i="2"/>
  <c r="P76" i="2"/>
  <c r="L74" i="4"/>
  <c r="O45" i="4"/>
  <c r="O54" i="3"/>
  <c r="Q27" i="5"/>
  <c r="Q27" i="4"/>
  <c r="Q31" i="3"/>
  <c r="Q57" i="2"/>
  <c r="Q66" i="2"/>
  <c r="Q47" i="2"/>
  <c r="Q67" i="2"/>
  <c r="Q60" i="2"/>
  <c r="Q61" i="2"/>
  <c r="Q69" i="2"/>
  <c r="Q48" i="2"/>
  <c r="Q64" i="2"/>
  <c r="Q65" i="2"/>
  <c r="Q58" i="2"/>
  <c r="Q62" i="2"/>
  <c r="Q54" i="2"/>
  <c r="Q68" i="2"/>
  <c r="Q56" i="2"/>
  <c r="Q59" i="2"/>
  <c r="Q52" i="2"/>
  <c r="Q53" i="2"/>
  <c r="Q63" i="2"/>
  <c r="Q55" i="2"/>
  <c r="R45" i="2"/>
  <c r="U39" i="2"/>
  <c r="T40" i="4"/>
  <c r="U109" i="2"/>
  <c r="F45" i="5"/>
  <c r="F57" i="4"/>
  <c r="F58" i="4" s="1"/>
  <c r="R27" i="5"/>
  <c r="R27" i="4"/>
  <c r="R31" i="3"/>
  <c r="R64" i="2"/>
  <c r="R65" i="2"/>
  <c r="R69" i="2"/>
  <c r="R61" i="2"/>
  <c r="R58" i="2"/>
  <c r="R47" i="2"/>
  <c r="R66" i="2"/>
  <c r="R67" i="2"/>
  <c r="R57" i="2"/>
  <c r="R60" i="2"/>
  <c r="R48" i="2"/>
  <c r="R68" i="2"/>
  <c r="R56" i="2"/>
  <c r="R59" i="2"/>
  <c r="R54" i="2"/>
  <c r="R62" i="2"/>
  <c r="R63" i="2"/>
  <c r="R52" i="2"/>
  <c r="R53" i="2"/>
  <c r="R55" i="2"/>
  <c r="S45" i="2"/>
  <c r="S46" i="4" s="1"/>
  <c r="DU34" i="4"/>
  <c r="E16" i="4" s="1"/>
  <c r="DU46" i="5" l="1"/>
  <c r="T41" i="2"/>
  <c r="T32" i="2" s="1"/>
  <c r="T27" i="4" s="1"/>
  <c r="N31" i="5"/>
  <c r="N38" i="5" s="1"/>
  <c r="R50" i="2"/>
  <c r="R46" i="4"/>
  <c r="R37" i="5" s="1"/>
  <c r="W44" i="5"/>
  <c r="X53" i="4"/>
  <c r="O37" i="4"/>
  <c r="O93" i="2"/>
  <c r="P88" i="2"/>
  <c r="G31" i="5"/>
  <c r="G56" i="4"/>
  <c r="H56" i="4" s="1"/>
  <c r="I56" i="4" s="1"/>
  <c r="J56" i="4" s="1"/>
  <c r="K56" i="4" s="1"/>
  <c r="L56" i="4" s="1"/>
  <c r="M56" i="4" s="1"/>
  <c r="N56" i="4" s="1"/>
  <c r="G69" i="3"/>
  <c r="R70" i="2"/>
  <c r="F47" i="5"/>
  <c r="U40" i="4"/>
  <c r="V109" i="2"/>
  <c r="N40" i="5"/>
  <c r="N42" i="5" s="1"/>
  <c r="N41" i="4"/>
  <c r="O68" i="3"/>
  <c r="O55" i="3"/>
  <c r="O62" i="3"/>
  <c r="O63" i="3" s="1"/>
  <c r="U40" i="2"/>
  <c r="Q70" i="2"/>
  <c r="O36" i="5"/>
  <c r="O47" i="4"/>
  <c r="O51" i="4" s="1"/>
  <c r="M74" i="4"/>
  <c r="V27" i="2"/>
  <c r="V38" i="2" s="1"/>
  <c r="V40" i="2" s="1"/>
  <c r="W30" i="2"/>
  <c r="W39" i="2" s="1"/>
  <c r="F59" i="4"/>
  <c r="F20" i="4"/>
  <c r="U46" i="4"/>
  <c r="Q50" i="2"/>
  <c r="Q26" i="5"/>
  <c r="Q26" i="4"/>
  <c r="Q30" i="3"/>
  <c r="Q49" i="3" s="1"/>
  <c r="R31" i="2"/>
  <c r="Q76" i="2"/>
  <c r="Q77" i="2" s="1"/>
  <c r="P77" i="2"/>
  <c r="P78" i="2" s="1"/>
  <c r="DU76" i="2"/>
  <c r="DU26" i="5"/>
  <c r="E14" i="5" s="1"/>
  <c r="DU26" i="4"/>
  <c r="E14" i="4" s="1"/>
  <c r="DU30" i="3"/>
  <c r="E14" i="3" s="1"/>
  <c r="R39" i="4"/>
  <c r="S92" i="2"/>
  <c r="S27" i="5"/>
  <c r="S27" i="4"/>
  <c r="S31" i="3"/>
  <c r="T35" i="3" s="1"/>
  <c r="S48" i="2"/>
  <c r="S47" i="2"/>
  <c r="S50" i="2" s="1"/>
  <c r="S65" i="2"/>
  <c r="S64" i="2"/>
  <c r="S58" i="2"/>
  <c r="S60" i="2"/>
  <c r="S66" i="2"/>
  <c r="S61" i="2"/>
  <c r="S67" i="2"/>
  <c r="S57" i="2"/>
  <c r="S69" i="2"/>
  <c r="S56" i="2"/>
  <c r="S54" i="2"/>
  <c r="S68" i="2"/>
  <c r="S59" i="2"/>
  <c r="S62" i="2"/>
  <c r="S52" i="2"/>
  <c r="S63" i="2"/>
  <c r="S53" i="2"/>
  <c r="S55" i="2"/>
  <c r="T45" i="2"/>
  <c r="T46" i="4" s="1"/>
  <c r="T37" i="5" s="1"/>
  <c r="P45" i="4"/>
  <c r="P54" i="3"/>
  <c r="M64" i="4"/>
  <c r="M65" i="4" s="1"/>
  <c r="N74" i="4" l="1"/>
  <c r="T57" i="2"/>
  <c r="T52" i="2"/>
  <c r="T69" i="2"/>
  <c r="T55" i="2"/>
  <c r="T65" i="2"/>
  <c r="T63" i="2"/>
  <c r="T58" i="2"/>
  <c r="T60" i="2"/>
  <c r="T54" i="2"/>
  <c r="T66" i="2"/>
  <c r="T67" i="2"/>
  <c r="T53" i="2"/>
  <c r="T62" i="2"/>
  <c r="T64" i="2"/>
  <c r="T68" i="2"/>
  <c r="T59" i="2"/>
  <c r="T47" i="2"/>
  <c r="T27" i="5"/>
  <c r="T56" i="2"/>
  <c r="T31" i="3"/>
  <c r="T48" i="2"/>
  <c r="T50" i="2" s="1"/>
  <c r="T61" i="2"/>
  <c r="V75" i="2"/>
  <c r="T46" i="3"/>
  <c r="X44" i="5"/>
  <c r="Y53" i="4"/>
  <c r="Q90" i="2"/>
  <c r="R90" i="2" s="1"/>
  <c r="S90" i="2" s="1"/>
  <c r="P91" i="2"/>
  <c r="P93" i="2" s="1"/>
  <c r="DU93" i="2" s="1"/>
  <c r="P85" i="2"/>
  <c r="U37" i="5"/>
  <c r="O31" i="5"/>
  <c r="O38" i="5" s="1"/>
  <c r="O56" i="4"/>
  <c r="O69" i="3"/>
  <c r="Q78" i="2"/>
  <c r="F48" i="5"/>
  <c r="R26" i="5"/>
  <c r="R26" i="4"/>
  <c r="R30" i="3"/>
  <c r="R49" i="3" s="1"/>
  <c r="R53" i="3" s="1"/>
  <c r="S31" i="2"/>
  <c r="R76" i="2"/>
  <c r="R77" i="2" s="1"/>
  <c r="R78" i="2" s="1"/>
  <c r="W27" i="2"/>
  <c r="W38" i="2" s="1"/>
  <c r="W40" i="2" s="1"/>
  <c r="X30" i="2"/>
  <c r="X36" i="2" s="1"/>
  <c r="X39" i="2"/>
  <c r="R34" i="4"/>
  <c r="R72" i="2"/>
  <c r="Q53" i="3"/>
  <c r="Q34" i="4"/>
  <c r="Q72" i="2"/>
  <c r="W36" i="2"/>
  <c r="O40" i="5"/>
  <c r="O42" i="5" s="1"/>
  <c r="O41" i="4"/>
  <c r="S39" i="4"/>
  <c r="T92" i="2"/>
  <c r="U75" i="2"/>
  <c r="U41" i="2"/>
  <c r="G38" i="5"/>
  <c r="P36" i="5"/>
  <c r="DU45" i="4"/>
  <c r="P47" i="4"/>
  <c r="DU47" i="4" s="1"/>
  <c r="E18" i="4" s="1"/>
  <c r="N64" i="4"/>
  <c r="N65" i="4" s="1"/>
  <c r="S70" i="2"/>
  <c r="V40" i="4"/>
  <c r="W109" i="2"/>
  <c r="P37" i="4"/>
  <c r="DU88" i="2"/>
  <c r="Q88" i="2"/>
  <c r="S37" i="5"/>
  <c r="P68" i="3"/>
  <c r="P62" i="3"/>
  <c r="P63" i="3" s="1"/>
  <c r="P55" i="3"/>
  <c r="T70" i="2" l="1"/>
  <c r="P51" i="4"/>
  <c r="DU51" i="4" s="1"/>
  <c r="O74" i="4"/>
  <c r="W75" i="2"/>
  <c r="O64" i="4"/>
  <c r="O65" i="4" s="1"/>
  <c r="T39" i="4"/>
  <c r="U92" i="2"/>
  <c r="F50" i="5"/>
  <c r="S72" i="2"/>
  <c r="S34" i="4"/>
  <c r="S35" i="5" s="1"/>
  <c r="T72" i="2"/>
  <c r="T34" i="4"/>
  <c r="X27" i="2"/>
  <c r="X38" i="2" s="1"/>
  <c r="X40" i="2" s="1"/>
  <c r="Y30" i="2"/>
  <c r="Y36" i="2" s="1"/>
  <c r="Y39" i="2"/>
  <c r="Y44" i="5"/>
  <c r="Z53" i="4"/>
  <c r="P31" i="5"/>
  <c r="P56" i="4"/>
  <c r="P69" i="3"/>
  <c r="Q91" i="2"/>
  <c r="Q38" i="4" s="1"/>
  <c r="Q85" i="2"/>
  <c r="R85" i="2"/>
  <c r="S26" i="5"/>
  <c r="S26" i="4"/>
  <c r="S30" i="3"/>
  <c r="S49" i="3" s="1"/>
  <c r="T31" i="2"/>
  <c r="S76" i="2"/>
  <c r="S77" i="2" s="1"/>
  <c r="S78" i="2" s="1"/>
  <c r="R35" i="5"/>
  <c r="Q35" i="5"/>
  <c r="R45" i="4"/>
  <c r="R54" i="3"/>
  <c r="Q37" i="4"/>
  <c r="R88" i="2"/>
  <c r="DU37" i="4"/>
  <c r="Q45" i="4"/>
  <c r="Q54" i="3"/>
  <c r="U32" i="2"/>
  <c r="V41" i="2"/>
  <c r="V32" i="2" s="1"/>
  <c r="G74" i="4"/>
  <c r="W40" i="4"/>
  <c r="X109" i="2"/>
  <c r="P38" i="4"/>
  <c r="DU38" i="4" s="1"/>
  <c r="DU91" i="2"/>
  <c r="T90" i="2"/>
  <c r="W41" i="2" l="1"/>
  <c r="W32" i="2" s="1"/>
  <c r="W60" i="2" s="1"/>
  <c r="P40" i="5"/>
  <c r="P42" i="5" s="1"/>
  <c r="P41" i="4"/>
  <c r="DU41" i="4" s="1"/>
  <c r="E17" i="4" s="1"/>
  <c r="X75" i="2"/>
  <c r="P64" i="4"/>
  <c r="P65" i="4" s="1"/>
  <c r="Q93" i="2"/>
  <c r="Q55" i="4"/>
  <c r="R55" i="4" s="1"/>
  <c r="S55" i="4" s="1"/>
  <c r="T55" i="4" s="1"/>
  <c r="U55" i="4" s="1"/>
  <c r="V55" i="4" s="1"/>
  <c r="W55" i="4" s="1"/>
  <c r="X55" i="4" s="1"/>
  <c r="Y55" i="4" s="1"/>
  <c r="Z55" i="4" s="1"/>
  <c r="AA55" i="4" s="1"/>
  <c r="AB55" i="4" s="1"/>
  <c r="DV55" i="4" s="1"/>
  <c r="DU56" i="4"/>
  <c r="X40" i="4"/>
  <c r="Y109" i="2"/>
  <c r="S53" i="3"/>
  <c r="R37" i="4"/>
  <c r="S88" i="2"/>
  <c r="P38" i="5"/>
  <c r="DU31" i="5"/>
  <c r="Q40" i="5"/>
  <c r="Q41" i="4"/>
  <c r="T35" i="5"/>
  <c r="V27" i="5"/>
  <c r="V27" i="4"/>
  <c r="V31" i="3"/>
  <c r="V48" i="2"/>
  <c r="V61" i="2"/>
  <c r="V66" i="2"/>
  <c r="V47" i="2"/>
  <c r="V60" i="2"/>
  <c r="V67" i="2"/>
  <c r="V58" i="2"/>
  <c r="V65" i="2"/>
  <c r="V64" i="2"/>
  <c r="V57" i="2"/>
  <c r="V69" i="2"/>
  <c r="V56" i="2"/>
  <c r="V54" i="2"/>
  <c r="V59" i="2"/>
  <c r="V62" i="2"/>
  <c r="V68" i="2"/>
  <c r="V55" i="2"/>
  <c r="V53" i="2"/>
  <c r="V63" i="2"/>
  <c r="V52" i="2"/>
  <c r="W46" i="4"/>
  <c r="R91" i="2"/>
  <c r="R38" i="4" s="1"/>
  <c r="G49" i="5"/>
  <c r="G76" i="4" s="1"/>
  <c r="G73" i="4" s="1"/>
  <c r="F77" i="4"/>
  <c r="F32" i="4"/>
  <c r="Z44" i="5"/>
  <c r="AA53" i="4"/>
  <c r="U27" i="5"/>
  <c r="U27" i="4"/>
  <c r="U31" i="3"/>
  <c r="U48" i="2"/>
  <c r="U47" i="2"/>
  <c r="U64" i="2"/>
  <c r="U61" i="2"/>
  <c r="U57" i="2"/>
  <c r="U69" i="2"/>
  <c r="U60" i="2"/>
  <c r="U65" i="2"/>
  <c r="U66" i="2"/>
  <c r="U67" i="2"/>
  <c r="U58" i="2"/>
  <c r="U68" i="2"/>
  <c r="U56" i="2"/>
  <c r="U59" i="2"/>
  <c r="U62" i="2"/>
  <c r="U54" i="2"/>
  <c r="U53" i="2"/>
  <c r="U63" i="2"/>
  <c r="U52" i="2"/>
  <c r="U55" i="2"/>
  <c r="U39" i="4"/>
  <c r="V92" i="2"/>
  <c r="T26" i="5"/>
  <c r="T26" i="4"/>
  <c r="T30" i="3"/>
  <c r="T49" i="3" s="1"/>
  <c r="T53" i="3" s="1"/>
  <c r="U31" i="2"/>
  <c r="T76" i="2"/>
  <c r="T77" i="2" s="1"/>
  <c r="T78" i="2" s="1"/>
  <c r="R36" i="5"/>
  <c r="R47" i="4"/>
  <c r="R51" i="4" s="1"/>
  <c r="Q62" i="3"/>
  <c r="Q63" i="3" s="1"/>
  <c r="Q68" i="3"/>
  <c r="Q55" i="3"/>
  <c r="Q36" i="5"/>
  <c r="Q47" i="4"/>
  <c r="Q51" i="4" s="1"/>
  <c r="R62" i="3"/>
  <c r="R63" i="3" s="1"/>
  <c r="R55" i="3"/>
  <c r="R68" i="3"/>
  <c r="S85" i="2"/>
  <c r="Z30" i="2"/>
  <c r="Z36" i="2" s="1"/>
  <c r="Y27" i="2"/>
  <c r="Y38" i="2" s="1"/>
  <c r="Y40" i="2" s="1"/>
  <c r="P74" i="4" l="1"/>
  <c r="W54" i="2"/>
  <c r="W68" i="2"/>
  <c r="W66" i="2"/>
  <c r="W57" i="2"/>
  <c r="X41" i="2"/>
  <c r="X32" i="2" s="1"/>
  <c r="W35" i="3"/>
  <c r="W46" i="3" s="1"/>
  <c r="S91" i="2"/>
  <c r="S38" i="4" s="1"/>
  <c r="W59" i="2"/>
  <c r="W56" i="2"/>
  <c r="W31" i="3"/>
  <c r="W58" i="2"/>
  <c r="W27" i="4"/>
  <c r="W48" i="2"/>
  <c r="W64" i="2"/>
  <c r="W27" i="5"/>
  <c r="W67" i="2"/>
  <c r="Z39" i="2"/>
  <c r="W63" i="2"/>
  <c r="W69" i="2"/>
  <c r="W55" i="2"/>
  <c r="W65" i="2"/>
  <c r="W52" i="2"/>
  <c r="W47" i="2"/>
  <c r="W53" i="2"/>
  <c r="W61" i="2"/>
  <c r="W62" i="2"/>
  <c r="Y75" i="2"/>
  <c r="Y41" i="2"/>
  <c r="Y32" i="2" s="1"/>
  <c r="Q64" i="4"/>
  <c r="Q65" i="4" s="1"/>
  <c r="V46" i="4"/>
  <c r="V37" i="5" s="1"/>
  <c r="S45" i="4"/>
  <c r="S54" i="3"/>
  <c r="W37" i="5"/>
  <c r="Y40" i="4"/>
  <c r="Z109" i="2"/>
  <c r="R31" i="5"/>
  <c r="R38" i="5" s="1"/>
  <c r="R69" i="3"/>
  <c r="T85" i="2"/>
  <c r="U26" i="5"/>
  <c r="U26" i="4"/>
  <c r="U30" i="3"/>
  <c r="U49" i="3" s="1"/>
  <c r="U53" i="3" s="1"/>
  <c r="V31" i="2"/>
  <c r="U76" i="2"/>
  <c r="U77" i="2" s="1"/>
  <c r="U78" i="2" s="1"/>
  <c r="V70" i="2"/>
  <c r="T45" i="4"/>
  <c r="T54" i="3"/>
  <c r="AA44" i="5"/>
  <c r="AB53" i="4"/>
  <c r="V39" i="4"/>
  <c r="W92" i="2"/>
  <c r="V50" i="2"/>
  <c r="DU38" i="5"/>
  <c r="E15" i="5" s="1"/>
  <c r="AA30" i="2"/>
  <c r="Z27" i="2"/>
  <c r="Z38" i="2" s="1"/>
  <c r="AA39" i="2"/>
  <c r="X46" i="4"/>
  <c r="X37" i="5" s="1"/>
  <c r="F35" i="4"/>
  <c r="F42" i="4" s="1"/>
  <c r="F61" i="4" s="1"/>
  <c r="R93" i="2"/>
  <c r="Q42" i="5"/>
  <c r="Q31" i="5"/>
  <c r="Q56" i="4"/>
  <c r="R56" i="4" s="1"/>
  <c r="Q69" i="3"/>
  <c r="U50" i="2"/>
  <c r="S37" i="4"/>
  <c r="T88" i="2"/>
  <c r="S93" i="2"/>
  <c r="U70" i="2"/>
  <c r="G67" i="4"/>
  <c r="G68" i="4"/>
  <c r="G71" i="4"/>
  <c r="R40" i="5"/>
  <c r="R42" i="5" s="1"/>
  <c r="R41" i="4"/>
  <c r="X27" i="5"/>
  <c r="X27" i="4"/>
  <c r="X31" i="3"/>
  <c r="X48" i="2"/>
  <c r="X58" i="2"/>
  <c r="X67" i="2"/>
  <c r="X64" i="2"/>
  <c r="X57" i="2"/>
  <c r="X60" i="2"/>
  <c r="X66" i="2"/>
  <c r="X65" i="2"/>
  <c r="X69" i="2"/>
  <c r="X61" i="2"/>
  <c r="X47" i="2"/>
  <c r="X54" i="2"/>
  <c r="X59" i="2"/>
  <c r="X62" i="2"/>
  <c r="X68" i="2"/>
  <c r="X56" i="2"/>
  <c r="X52" i="2"/>
  <c r="X55" i="2"/>
  <c r="X53" i="2"/>
  <c r="X63" i="2"/>
  <c r="T91" i="2" l="1"/>
  <c r="T38" i="4" s="1"/>
  <c r="R74" i="4"/>
  <c r="W70" i="2"/>
  <c r="W34" i="4" s="1"/>
  <c r="Z40" i="2"/>
  <c r="W50" i="2"/>
  <c r="Z75" i="2"/>
  <c r="Z41" i="2"/>
  <c r="Z32" i="2" s="1"/>
  <c r="R64" i="4"/>
  <c r="R65" i="4" s="1"/>
  <c r="AB44" i="5"/>
  <c r="AC53" i="4"/>
  <c r="DV53" i="4"/>
  <c r="V26" i="5"/>
  <c r="V26" i="4"/>
  <c r="V30" i="3"/>
  <c r="V49" i="3" s="1"/>
  <c r="W31" i="2"/>
  <c r="V76" i="2"/>
  <c r="V77" i="2" s="1"/>
  <c r="V78" i="2" s="1"/>
  <c r="U45" i="4"/>
  <c r="U54" i="3"/>
  <c r="Q38" i="5"/>
  <c r="AB30" i="2"/>
  <c r="AA27" i="2"/>
  <c r="AA38" i="2" s="1"/>
  <c r="AA40" i="2" s="1"/>
  <c r="S68" i="3"/>
  <c r="S62" i="3"/>
  <c r="S63" i="3" s="1"/>
  <c r="S55" i="3"/>
  <c r="G54" i="4"/>
  <c r="AA36" i="2"/>
  <c r="S36" i="5"/>
  <c r="S47" i="4"/>
  <c r="S51" i="4" s="1"/>
  <c r="X50" i="2"/>
  <c r="U72" i="2"/>
  <c r="U34" i="4"/>
  <c r="S40" i="5"/>
  <c r="S41" i="4"/>
  <c r="Y46" i="4"/>
  <c r="Y37" i="5" s="1"/>
  <c r="W39" i="4"/>
  <c r="X92" i="2"/>
  <c r="T68" i="3"/>
  <c r="T62" i="3"/>
  <c r="T63" i="3" s="1"/>
  <c r="T55" i="3"/>
  <c r="T37" i="4"/>
  <c r="T93" i="2"/>
  <c r="U88" i="2"/>
  <c r="U90" i="2"/>
  <c r="V90" i="2" s="1"/>
  <c r="W90" i="2" s="1"/>
  <c r="T36" i="5"/>
  <c r="T47" i="4"/>
  <c r="T51" i="4" s="1"/>
  <c r="Z40" i="4"/>
  <c r="AA109" i="2"/>
  <c r="X70" i="2"/>
  <c r="V72" i="2"/>
  <c r="V34" i="4"/>
  <c r="Y27" i="5"/>
  <c r="Y27" i="4"/>
  <c r="Y31" i="3"/>
  <c r="Z35" i="3" s="1"/>
  <c r="Y58" i="2"/>
  <c r="Y61" i="2"/>
  <c r="Y48" i="2"/>
  <c r="Y67" i="2"/>
  <c r="Y64" i="2"/>
  <c r="Y47" i="2"/>
  <c r="Y57" i="2"/>
  <c r="Y66" i="2"/>
  <c r="Y65" i="2"/>
  <c r="Y69" i="2"/>
  <c r="Y60" i="2"/>
  <c r="Y68" i="2"/>
  <c r="Y56" i="2"/>
  <c r="Y59" i="2"/>
  <c r="Y54" i="2"/>
  <c r="Y62" i="2"/>
  <c r="Y52" i="2"/>
  <c r="Y63" i="2"/>
  <c r="Y53" i="2"/>
  <c r="Y55" i="2"/>
  <c r="Z46" i="4"/>
  <c r="Z37" i="5" s="1"/>
  <c r="U85" i="2"/>
  <c r="U91" i="2" l="1"/>
  <c r="U38" i="4" s="1"/>
  <c r="W72" i="2"/>
  <c r="W35" i="5"/>
  <c r="Z46" i="3"/>
  <c r="DV35" i="3"/>
  <c r="AA75" i="2"/>
  <c r="AA41" i="2"/>
  <c r="AA32" i="2" s="1"/>
  <c r="S64" i="4"/>
  <c r="S65" i="4" s="1"/>
  <c r="AB27" i="2"/>
  <c r="AB38" i="2" s="1"/>
  <c r="AC30" i="2"/>
  <c r="AC39" i="2"/>
  <c r="AB36" i="2"/>
  <c r="AC44" i="5"/>
  <c r="AD53" i="4"/>
  <c r="U37" i="4"/>
  <c r="U93" i="2"/>
  <c r="V88" i="2"/>
  <c r="S42" i="5"/>
  <c r="T40" i="5"/>
  <c r="T42" i="5" s="1"/>
  <c r="T41" i="4"/>
  <c r="G45" i="5"/>
  <c r="G57" i="4"/>
  <c r="G58" i="4" s="1"/>
  <c r="U68" i="3"/>
  <c r="U55" i="3"/>
  <c r="U62" i="3"/>
  <c r="U63" i="3" s="1"/>
  <c r="V35" i="5"/>
  <c r="U35" i="5"/>
  <c r="U36" i="5"/>
  <c r="U47" i="4"/>
  <c r="U51" i="4" s="1"/>
  <c r="X72" i="2"/>
  <c r="X34" i="4"/>
  <c r="V91" i="2"/>
  <c r="V38" i="4" s="1"/>
  <c r="V85" i="2"/>
  <c r="Y50" i="2"/>
  <c r="AA40" i="4"/>
  <c r="AB109" i="2"/>
  <c r="S31" i="5"/>
  <c r="S56" i="4"/>
  <c r="T56" i="4" s="1"/>
  <c r="S69" i="3"/>
  <c r="W26" i="5"/>
  <c r="W26" i="4"/>
  <c r="W30" i="3"/>
  <c r="W49" i="3" s="1"/>
  <c r="W53" i="3" s="1"/>
  <c r="X31" i="2"/>
  <c r="W76" i="2"/>
  <c r="W77" i="2" s="1"/>
  <c r="W78" i="2" s="1"/>
  <c r="Y70" i="2"/>
  <c r="T31" i="5"/>
  <c r="T38" i="5" s="1"/>
  <c r="T69" i="3"/>
  <c r="X90" i="2"/>
  <c r="V53" i="3"/>
  <c r="Z27" i="5"/>
  <c r="Z27" i="4"/>
  <c r="Z31" i="3"/>
  <c r="Z60" i="2"/>
  <c r="Z61" i="2"/>
  <c r="Z69" i="2"/>
  <c r="Z64" i="2"/>
  <c r="Z48" i="2"/>
  <c r="Z47" i="2"/>
  <c r="Z50" i="2" s="1"/>
  <c r="Z66" i="2"/>
  <c r="Z65" i="2"/>
  <c r="Z57" i="2"/>
  <c r="Z58" i="2"/>
  <c r="Z67" i="2"/>
  <c r="Z68" i="2"/>
  <c r="Z62" i="2"/>
  <c r="Z59" i="2"/>
  <c r="Z56" i="2"/>
  <c r="Z54" i="2"/>
  <c r="Z55" i="2"/>
  <c r="Z53" i="2"/>
  <c r="Z63" i="2"/>
  <c r="Z52" i="2"/>
  <c r="X39" i="4"/>
  <c r="Y92" i="2"/>
  <c r="AB39" i="2"/>
  <c r="AB40" i="2" s="1"/>
  <c r="Q74" i="4"/>
  <c r="Z70" i="2" l="1"/>
  <c r="Z72" i="2" s="1"/>
  <c r="T64" i="4"/>
  <c r="T65" i="4" s="1"/>
  <c r="S38" i="5"/>
  <c r="S74" i="4" s="1"/>
  <c r="AD30" i="2"/>
  <c r="AD36" i="2" s="1"/>
  <c r="AC27" i="2"/>
  <c r="AC38" i="2" s="1"/>
  <c r="AC40" i="2" s="1"/>
  <c r="AB40" i="4"/>
  <c r="DV40" i="4" s="1"/>
  <c r="AC109" i="2"/>
  <c r="DV109" i="2"/>
  <c r="Y90" i="2"/>
  <c r="Z90" i="2" s="1"/>
  <c r="U31" i="5"/>
  <c r="U38" i="5" s="1"/>
  <c r="U56" i="4"/>
  <c r="U69" i="3"/>
  <c r="AC36" i="2"/>
  <c r="G59" i="4"/>
  <c r="G20" i="4"/>
  <c r="V37" i="4"/>
  <c r="V93" i="2"/>
  <c r="W88" i="2"/>
  <c r="W91" i="2"/>
  <c r="W38" i="4" s="1"/>
  <c r="W85" i="2"/>
  <c r="AB75" i="2"/>
  <c r="AB41" i="2"/>
  <c r="AB32" i="2" s="1"/>
  <c r="X26" i="5"/>
  <c r="X26" i="4"/>
  <c r="X30" i="3"/>
  <c r="X49" i="3" s="1"/>
  <c r="X53" i="3" s="1"/>
  <c r="Y31" i="2"/>
  <c r="X76" i="2"/>
  <c r="X77" i="2" s="1"/>
  <c r="X78" i="2" s="1"/>
  <c r="X35" i="5"/>
  <c r="U40" i="5"/>
  <c r="U41" i="4"/>
  <c r="V45" i="4"/>
  <c r="V54" i="3"/>
  <c r="W45" i="4"/>
  <c r="W54" i="3"/>
  <c r="G47" i="5"/>
  <c r="AD44" i="5"/>
  <c r="AE53" i="4"/>
  <c r="AA27" i="5"/>
  <c r="AA27" i="4"/>
  <c r="AA31" i="3"/>
  <c r="AA69" i="2"/>
  <c r="AA47" i="2"/>
  <c r="AA50" i="2" s="1"/>
  <c r="AA57" i="2"/>
  <c r="AA65" i="2"/>
  <c r="AA61" i="2"/>
  <c r="AA60" i="2"/>
  <c r="AA58" i="2"/>
  <c r="AA67" i="2"/>
  <c r="AA64" i="2"/>
  <c r="AA48" i="2"/>
  <c r="AA66" i="2"/>
  <c r="AA59" i="2"/>
  <c r="AA62" i="2"/>
  <c r="AA56" i="2"/>
  <c r="AA54" i="2"/>
  <c r="AA68" i="2"/>
  <c r="AA53" i="2"/>
  <c r="AA55" i="2"/>
  <c r="AA63" i="2"/>
  <c r="AA52" i="2"/>
  <c r="Y72" i="2"/>
  <c r="Y34" i="4"/>
  <c r="Y39" i="4"/>
  <c r="Z92" i="2"/>
  <c r="AA46" i="4"/>
  <c r="AA37" i="5" s="1"/>
  <c r="T74" i="4"/>
  <c r="DV46" i="3"/>
  <c r="F16" i="3"/>
  <c r="Z34" i="4" l="1"/>
  <c r="Z35" i="5" s="1"/>
  <c r="AA90" i="2"/>
  <c r="U64" i="4"/>
  <c r="U65" i="4" s="1"/>
  <c r="AC75" i="2"/>
  <c r="AC41" i="2"/>
  <c r="AB27" i="5"/>
  <c r="AB27" i="4"/>
  <c r="AB31" i="3"/>
  <c r="AC35" i="3" s="1"/>
  <c r="AB48" i="2"/>
  <c r="AB69" i="2"/>
  <c r="AB66" i="2"/>
  <c r="AB61" i="2"/>
  <c r="AB57" i="2"/>
  <c r="AB47" i="2"/>
  <c r="AB58" i="2"/>
  <c r="AB64" i="2"/>
  <c r="AB65" i="2"/>
  <c r="AB60" i="2"/>
  <c r="AB67" i="2"/>
  <c r="AB59" i="2"/>
  <c r="AB68" i="2"/>
  <c r="AB62" i="2"/>
  <c r="AB56" i="2"/>
  <c r="AB54" i="2"/>
  <c r="AB63" i="2"/>
  <c r="AB52" i="2"/>
  <c r="AB53" i="2"/>
  <c r="AB55" i="2"/>
  <c r="AD27" i="2"/>
  <c r="AD38" i="2" s="1"/>
  <c r="AE30" i="2"/>
  <c r="AE39" i="2"/>
  <c r="V62" i="3"/>
  <c r="V63" i="3" s="1"/>
  <c r="V55" i="3"/>
  <c r="V68" i="3"/>
  <c r="DV75" i="2"/>
  <c r="V36" i="5"/>
  <c r="V47" i="4"/>
  <c r="V51" i="4" s="1"/>
  <c r="AB46" i="4"/>
  <c r="W37" i="4"/>
  <c r="W93" i="2"/>
  <c r="X88" i="2"/>
  <c r="W36" i="5"/>
  <c r="W47" i="4"/>
  <c r="W51" i="4" s="1"/>
  <c r="AA70" i="2"/>
  <c r="Y35" i="5"/>
  <c r="AC40" i="4"/>
  <c r="AD109" i="2"/>
  <c r="AE44" i="5"/>
  <c r="AF53" i="4"/>
  <c r="X91" i="2"/>
  <c r="X38" i="4" s="1"/>
  <c r="X85" i="2"/>
  <c r="V40" i="5"/>
  <c r="V42" i="5" s="1"/>
  <c r="V41" i="4"/>
  <c r="Y26" i="5"/>
  <c r="Y26" i="4"/>
  <c r="Y30" i="3"/>
  <c r="Y49" i="3" s="1"/>
  <c r="Y53" i="3" s="1"/>
  <c r="Z31" i="2"/>
  <c r="Y76" i="2"/>
  <c r="Y77" i="2" s="1"/>
  <c r="Y78" i="2" s="1"/>
  <c r="F19" i="3"/>
  <c r="X45" i="4"/>
  <c r="X54" i="3"/>
  <c r="Z39" i="4"/>
  <c r="AA92" i="2"/>
  <c r="U42" i="5"/>
  <c r="G48" i="5"/>
  <c r="W62" i="3"/>
  <c r="W63" i="3" s="1"/>
  <c r="W55" i="3"/>
  <c r="W68" i="3"/>
  <c r="AD39" i="2"/>
  <c r="V64" i="4" l="1"/>
  <c r="V65" i="4" s="1"/>
  <c r="AC46" i="3"/>
  <c r="AF44" i="5"/>
  <c r="AG53" i="4"/>
  <c r="X37" i="4"/>
  <c r="X93" i="2"/>
  <c r="Y88" i="2"/>
  <c r="Y45" i="4"/>
  <c r="Y54" i="3"/>
  <c r="W40" i="5"/>
  <c r="W41" i="4"/>
  <c r="AF30" i="2"/>
  <c r="AE27" i="2"/>
  <c r="AE38" i="2" s="1"/>
  <c r="AF36" i="2"/>
  <c r="AF39" i="2"/>
  <c r="AB37" i="5"/>
  <c r="DV46" i="4"/>
  <c r="Y91" i="2"/>
  <c r="Y38" i="4" s="1"/>
  <c r="Y85" i="2"/>
  <c r="AE36" i="2"/>
  <c r="Z26" i="5"/>
  <c r="Z26" i="4"/>
  <c r="Z30" i="3"/>
  <c r="Z49" i="3" s="1"/>
  <c r="Z53" i="3" s="1"/>
  <c r="AA31" i="2"/>
  <c r="Z76" i="2"/>
  <c r="Z77" i="2" s="1"/>
  <c r="Z78" i="2" s="1"/>
  <c r="AA39" i="4"/>
  <c r="AB92" i="2"/>
  <c r="AD40" i="4"/>
  <c r="AE109" i="2"/>
  <c r="AC46" i="4"/>
  <c r="AC37" i="5" s="1"/>
  <c r="X62" i="3"/>
  <c r="X63" i="3" s="1"/>
  <c r="X68" i="3"/>
  <c r="X55" i="3"/>
  <c r="AC32" i="2"/>
  <c r="AD40" i="2"/>
  <c r="X36" i="5"/>
  <c r="X47" i="4"/>
  <c r="X51" i="4" s="1"/>
  <c r="AA72" i="2"/>
  <c r="AA34" i="4"/>
  <c r="U74" i="4"/>
  <c r="AB70" i="2"/>
  <c r="AB50" i="2"/>
  <c r="AB90" i="2" s="1"/>
  <c r="DV90" i="2" s="1"/>
  <c r="W31" i="5"/>
  <c r="W38" i="5" s="1"/>
  <c r="W69" i="3"/>
  <c r="V31" i="5"/>
  <c r="V56" i="4"/>
  <c r="W56" i="4" s="1"/>
  <c r="V69" i="3"/>
  <c r="G50" i="5"/>
  <c r="W64" i="4" l="1"/>
  <c r="W65" i="4" s="1"/>
  <c r="AD75" i="2"/>
  <c r="AD41" i="2"/>
  <c r="AB39" i="4"/>
  <c r="DV39" i="4" s="1"/>
  <c r="DV92" i="2"/>
  <c r="AC92" i="2"/>
  <c r="Y37" i="4"/>
  <c r="Y93" i="2"/>
  <c r="Z88" i="2"/>
  <c r="Z91" i="2"/>
  <c r="Z38" i="4" s="1"/>
  <c r="Z85" i="2"/>
  <c r="X40" i="5"/>
  <c r="X42" i="5" s="1"/>
  <c r="X41" i="4"/>
  <c r="AA26" i="5"/>
  <c r="AA26" i="4"/>
  <c r="AA30" i="3"/>
  <c r="AA49" i="3" s="1"/>
  <c r="AA53" i="3" s="1"/>
  <c r="AB31" i="2"/>
  <c r="AA76" i="2"/>
  <c r="AA77" i="2" s="1"/>
  <c r="AA78" i="2" s="1"/>
  <c r="AG44" i="5"/>
  <c r="AH53" i="4"/>
  <c r="AB72" i="2"/>
  <c r="AB34" i="4"/>
  <c r="AC27" i="5"/>
  <c r="AC27" i="4"/>
  <c r="AC31" i="3"/>
  <c r="AC57" i="2"/>
  <c r="AC65" i="2"/>
  <c r="AC69" i="2"/>
  <c r="AC58" i="2"/>
  <c r="AC67" i="2"/>
  <c r="AC64" i="2"/>
  <c r="AC47" i="2"/>
  <c r="AC60" i="2"/>
  <c r="AC48" i="2"/>
  <c r="AC66" i="2"/>
  <c r="AC61" i="2"/>
  <c r="AC68" i="2"/>
  <c r="AC59" i="2"/>
  <c r="AC54" i="2"/>
  <c r="AC56" i="2"/>
  <c r="AC62" i="2"/>
  <c r="AC53" i="2"/>
  <c r="AC52" i="2"/>
  <c r="AC63" i="2"/>
  <c r="AC55" i="2"/>
  <c r="Z45" i="4"/>
  <c r="Z54" i="3"/>
  <c r="X31" i="5"/>
  <c r="X38" i="5" s="1"/>
  <c r="X56" i="4"/>
  <c r="X69" i="3"/>
  <c r="AG30" i="2"/>
  <c r="AF27" i="2"/>
  <c r="AF38" i="2" s="1"/>
  <c r="AF40" i="2" s="1"/>
  <c r="H49" i="5"/>
  <c r="H76" i="4" s="1"/>
  <c r="H73" i="4" s="1"/>
  <c r="G77" i="4"/>
  <c r="G32" i="4"/>
  <c r="W42" i="5"/>
  <c r="Y68" i="3"/>
  <c r="Y55" i="3"/>
  <c r="Y62" i="3"/>
  <c r="Y63" i="3" s="1"/>
  <c r="AB35" i="5"/>
  <c r="AA35" i="5"/>
  <c r="V38" i="5"/>
  <c r="AE40" i="4"/>
  <c r="AF109" i="2"/>
  <c r="Y36" i="5"/>
  <c r="Y47" i="4"/>
  <c r="Y51" i="4" s="1"/>
  <c r="AE40" i="2"/>
  <c r="X64" i="4" l="1"/>
  <c r="X65" i="4" s="1"/>
  <c r="AH30" i="2"/>
  <c r="AG27" i="2"/>
  <c r="AG38" i="2" s="1"/>
  <c r="AH36" i="2"/>
  <c r="AH39" i="2"/>
  <c r="Y31" i="5"/>
  <c r="Y38" i="5" s="1"/>
  <c r="Y56" i="4"/>
  <c r="Y69" i="3"/>
  <c r="Z37" i="4"/>
  <c r="AA88" i="2"/>
  <c r="Z93" i="2"/>
  <c r="AF40" i="4"/>
  <c r="AG109" i="2"/>
  <c r="W74" i="4"/>
  <c r="AF75" i="2"/>
  <c r="Y40" i="5"/>
  <c r="Y42" i="5" s="1"/>
  <c r="Y41" i="4"/>
  <c r="AA91" i="2"/>
  <c r="AA38" i="4" s="1"/>
  <c r="AA85" i="2"/>
  <c r="AC39" i="4"/>
  <c r="AD92" i="2"/>
  <c r="G35" i="4"/>
  <c r="G42" i="4" s="1"/>
  <c r="G61" i="4" s="1"/>
  <c r="Z68" i="3"/>
  <c r="Z55" i="3"/>
  <c r="Z62" i="3"/>
  <c r="Z63" i="3" s="1"/>
  <c r="AB26" i="5"/>
  <c r="AB26" i="4"/>
  <c r="AB30" i="3"/>
  <c r="AB49" i="3" s="1"/>
  <c r="AB53" i="3" s="1"/>
  <c r="AC31" i="2"/>
  <c r="DV31" i="2"/>
  <c r="AB76" i="2"/>
  <c r="V74" i="4"/>
  <c r="Z36" i="5"/>
  <c r="Z47" i="4"/>
  <c r="Z51" i="4" s="1"/>
  <c r="AA45" i="4"/>
  <c r="AA54" i="3"/>
  <c r="H67" i="4"/>
  <c r="H68" i="4"/>
  <c r="H71" i="4"/>
  <c r="AD46" i="4"/>
  <c r="AD37" i="5" s="1"/>
  <c r="AD32" i="2"/>
  <c r="DV34" i="4"/>
  <c r="F16" i="4" s="1"/>
  <c r="AG39" i="2"/>
  <c r="AE75" i="2"/>
  <c r="AE41" i="2"/>
  <c r="AE32" i="2" s="1"/>
  <c r="AG36" i="2"/>
  <c r="X74" i="4"/>
  <c r="AC70" i="2"/>
  <c r="AC50" i="2"/>
  <c r="AH44" i="5"/>
  <c r="AI53" i="4"/>
  <c r="Y74" i="4" l="1"/>
  <c r="H54" i="4"/>
  <c r="H45" i="5" s="1"/>
  <c r="DV26" i="5"/>
  <c r="F14" i="5" s="1"/>
  <c r="DV26" i="4"/>
  <c r="F14" i="4" s="1"/>
  <c r="DV30" i="3"/>
  <c r="F14" i="3" s="1"/>
  <c r="AD39" i="4"/>
  <c r="AE92" i="2"/>
  <c r="AA68" i="3"/>
  <c r="AA55" i="3"/>
  <c r="AA62" i="3"/>
  <c r="AA63" i="3" s="1"/>
  <c r="AC26" i="5"/>
  <c r="AC26" i="4"/>
  <c r="AC30" i="3"/>
  <c r="AC49" i="3" s="1"/>
  <c r="AD31" i="2"/>
  <c r="AC76" i="2"/>
  <c r="AC77" i="2" s="1"/>
  <c r="AC72" i="2"/>
  <c r="AC34" i="4"/>
  <c r="AA36" i="5"/>
  <c r="AA47" i="4"/>
  <c r="AA51" i="4" s="1"/>
  <c r="AB45" i="4"/>
  <c r="AB54" i="3"/>
  <c r="AG40" i="4"/>
  <c r="AH109" i="2"/>
  <c r="AF41" i="2"/>
  <c r="AI44" i="5"/>
  <c r="AJ53" i="4"/>
  <c r="AE27" i="5"/>
  <c r="AE27" i="4"/>
  <c r="AE31" i="3"/>
  <c r="AE47" i="2"/>
  <c r="AE66" i="2"/>
  <c r="AE65" i="2"/>
  <c r="AE64" i="2"/>
  <c r="AE67" i="2"/>
  <c r="AE60" i="2"/>
  <c r="AE58" i="2"/>
  <c r="AE61" i="2"/>
  <c r="AE57" i="2"/>
  <c r="AE69" i="2"/>
  <c r="AE48" i="2"/>
  <c r="AE68" i="2"/>
  <c r="AE54" i="2"/>
  <c r="AE59" i="2"/>
  <c r="AE56" i="2"/>
  <c r="AE62" i="2"/>
  <c r="AE55" i="2"/>
  <c r="AE63" i="2"/>
  <c r="AE52" i="2"/>
  <c r="AE53" i="2"/>
  <c r="AF46" i="4"/>
  <c r="Z31" i="5"/>
  <c r="Z38" i="5" s="1"/>
  <c r="Z56" i="4"/>
  <c r="Z69" i="3"/>
  <c r="AA37" i="4"/>
  <c r="AA93" i="2"/>
  <c r="AB88" i="2"/>
  <c r="AH27" i="2"/>
  <c r="AH38" i="2" s="1"/>
  <c r="AH40" i="2" s="1"/>
  <c r="AI30" i="2"/>
  <c r="AG40" i="2"/>
  <c r="Z40" i="5"/>
  <c r="Z42" i="5" s="1"/>
  <c r="Z41" i="4"/>
  <c r="Y64" i="4"/>
  <c r="Y65" i="4" s="1"/>
  <c r="AD27" i="5"/>
  <c r="AD27" i="4"/>
  <c r="AD31" i="3"/>
  <c r="AF35" i="3" s="1"/>
  <c r="AD48" i="2"/>
  <c r="AD66" i="2"/>
  <c r="AD58" i="2"/>
  <c r="AD60" i="2"/>
  <c r="AD69" i="2"/>
  <c r="AD61" i="2"/>
  <c r="AD47" i="2"/>
  <c r="AD65" i="2"/>
  <c r="AD57" i="2"/>
  <c r="AD67" i="2"/>
  <c r="AD64" i="2"/>
  <c r="AD62" i="2"/>
  <c r="AD56" i="2"/>
  <c r="AD54" i="2"/>
  <c r="AD59" i="2"/>
  <c r="AD68" i="2"/>
  <c r="AD52" i="2"/>
  <c r="AD55" i="2"/>
  <c r="AD53" i="2"/>
  <c r="AD63" i="2"/>
  <c r="AC90" i="2"/>
  <c r="AB77" i="2"/>
  <c r="AB78" i="2" s="1"/>
  <c r="DV76" i="2"/>
  <c r="H57" i="4" l="1"/>
  <c r="H58" i="4" s="1"/>
  <c r="H59" i="4" s="1"/>
  <c r="Z74" i="4"/>
  <c r="AH75" i="2"/>
  <c r="AI27" i="2"/>
  <c r="AI38" i="2" s="1"/>
  <c r="AJ30" i="2"/>
  <c r="AJ36" i="2" s="1"/>
  <c r="AJ39" i="2"/>
  <c r="AH40" i="4"/>
  <c r="AI109" i="2"/>
  <c r="AC53" i="3"/>
  <c r="AJ44" i="5"/>
  <c r="AK53" i="4"/>
  <c r="AF46" i="3"/>
  <c r="AI36" i="2"/>
  <c r="AB68" i="3"/>
  <c r="AB62" i="3"/>
  <c r="AB63" i="3" s="1"/>
  <c r="AB55" i="3"/>
  <c r="AB37" i="4"/>
  <c r="AC88" i="2"/>
  <c r="DV88" i="2"/>
  <c r="AE70" i="2"/>
  <c r="AB36" i="5"/>
  <c r="AB47" i="4"/>
  <c r="DV47" i="4" s="1"/>
  <c r="F18" i="4" s="1"/>
  <c r="DV45" i="4"/>
  <c r="Z64" i="4"/>
  <c r="Z65" i="4" s="1"/>
  <c r="AA40" i="5"/>
  <c r="AA42" i="5" s="1"/>
  <c r="AA41" i="4"/>
  <c r="AF32" i="2"/>
  <c r="AA31" i="5"/>
  <c r="AA38" i="5" s="1"/>
  <c r="AA56" i="4"/>
  <c r="AA69" i="3"/>
  <c r="AE39" i="4"/>
  <c r="AF92" i="2"/>
  <c r="AE46" i="4"/>
  <c r="AE37" i="5" s="1"/>
  <c r="AD50" i="2"/>
  <c r="AC35" i="5"/>
  <c r="AE50" i="2"/>
  <c r="AG75" i="2"/>
  <c r="AG41" i="2"/>
  <c r="AG32" i="2" s="1"/>
  <c r="AC78" i="2"/>
  <c r="AD70" i="2"/>
  <c r="AB91" i="2"/>
  <c r="AB85" i="2"/>
  <c r="AI39" i="2"/>
  <c r="AI40" i="2" s="1"/>
  <c r="H47" i="5"/>
  <c r="AD26" i="5"/>
  <c r="AD26" i="4"/>
  <c r="AD30" i="3"/>
  <c r="AD49" i="3" s="1"/>
  <c r="AD53" i="3" s="1"/>
  <c r="AE31" i="2"/>
  <c r="AD76" i="2"/>
  <c r="AD77" i="2" s="1"/>
  <c r="AD78" i="2" s="1"/>
  <c r="H20" i="4" l="1"/>
  <c r="AA74" i="4"/>
  <c r="AB31" i="5"/>
  <c r="AB38" i="5" s="1"/>
  <c r="AB56" i="4"/>
  <c r="AB69" i="3"/>
  <c r="AG27" i="5"/>
  <c r="AG27" i="4"/>
  <c r="AG31" i="3"/>
  <c r="AG47" i="2"/>
  <c r="AG60" i="2"/>
  <c r="AG61" i="2"/>
  <c r="AG48" i="2"/>
  <c r="AG69" i="2"/>
  <c r="AG65" i="2"/>
  <c r="AG66" i="2"/>
  <c r="AG64" i="2"/>
  <c r="AG57" i="2"/>
  <c r="AG58" i="2"/>
  <c r="AG67" i="2"/>
  <c r="AG62" i="2"/>
  <c r="AG54" i="2"/>
  <c r="AG59" i="2"/>
  <c r="AG68" i="2"/>
  <c r="AG56" i="2"/>
  <c r="AG55" i="2"/>
  <c r="AG52" i="2"/>
  <c r="AG63" i="2"/>
  <c r="AG53" i="2"/>
  <c r="AH46" i="4"/>
  <c r="AB51" i="4"/>
  <c r="DV51" i="4" s="1"/>
  <c r="AI40" i="4"/>
  <c r="AJ109" i="2"/>
  <c r="AI75" i="2"/>
  <c r="AD90" i="2"/>
  <c r="AE90" i="2" s="1"/>
  <c r="AF27" i="5"/>
  <c r="AF27" i="4"/>
  <c r="AF31" i="3"/>
  <c r="AF48" i="2"/>
  <c r="AF47" i="2"/>
  <c r="AF61" i="2"/>
  <c r="AF66" i="2"/>
  <c r="AF57" i="2"/>
  <c r="AF65" i="2"/>
  <c r="AF58" i="2"/>
  <c r="AF69" i="2"/>
  <c r="AF67" i="2"/>
  <c r="AF64" i="2"/>
  <c r="AF60" i="2"/>
  <c r="AF56" i="2"/>
  <c r="AF59" i="2"/>
  <c r="AF62" i="2"/>
  <c r="AF68" i="2"/>
  <c r="AF54" i="2"/>
  <c r="AF53" i="2"/>
  <c r="AF63" i="2"/>
  <c r="AF52" i="2"/>
  <c r="AF55" i="2"/>
  <c r="AE72" i="2"/>
  <c r="AE34" i="4"/>
  <c r="AJ27" i="2"/>
  <c r="AJ38" i="2" s="1"/>
  <c r="AJ40" i="2" s="1"/>
  <c r="AK30" i="2"/>
  <c r="AK36" i="2" s="1"/>
  <c r="AB38" i="4"/>
  <c r="DV38" i="4" s="1"/>
  <c r="DV91" i="2"/>
  <c r="AB93" i="2"/>
  <c r="DV93" i="2" s="1"/>
  <c r="AF39" i="4"/>
  <c r="AG92" i="2"/>
  <c r="AA64" i="4"/>
  <c r="AA65" i="4" s="1"/>
  <c r="DV37" i="4"/>
  <c r="AD85" i="2"/>
  <c r="AE26" i="5"/>
  <c r="AE26" i="4"/>
  <c r="AE30" i="3"/>
  <c r="AE49" i="3" s="1"/>
  <c r="AE53" i="3" s="1"/>
  <c r="AF31" i="2"/>
  <c r="AE76" i="2"/>
  <c r="AE77" i="2" s="1"/>
  <c r="AE78" i="2" s="1"/>
  <c r="AD72" i="2"/>
  <c r="AD34" i="4"/>
  <c r="AF37" i="5"/>
  <c r="AH41" i="2"/>
  <c r="AH32" i="2" s="1"/>
  <c r="AK44" i="5"/>
  <c r="AL53" i="4"/>
  <c r="H48" i="5"/>
  <c r="AC37" i="4"/>
  <c r="AD88" i="2"/>
  <c r="AD45" i="4"/>
  <c r="AD54" i="3"/>
  <c r="AC91" i="2"/>
  <c r="AC38" i="4" s="1"/>
  <c r="AC85" i="2"/>
  <c r="AC45" i="4"/>
  <c r="AC54" i="3"/>
  <c r="AK39" i="2" l="1"/>
  <c r="AD91" i="2"/>
  <c r="AD38" i="4" s="1"/>
  <c r="AC93" i="2"/>
  <c r="AG50" i="2"/>
  <c r="AB64" i="4"/>
  <c r="AB65" i="4" s="1"/>
  <c r="AJ75" i="2"/>
  <c r="AF70" i="2"/>
  <c r="AG70" i="2"/>
  <c r="AD36" i="5"/>
  <c r="AD47" i="4"/>
  <c r="AD51" i="4" s="1"/>
  <c r="AH27" i="5"/>
  <c r="AH27" i="4"/>
  <c r="AH48" i="2"/>
  <c r="AH31" i="3"/>
  <c r="AI35" i="3" s="1"/>
  <c r="AH66" i="2"/>
  <c r="AH60" i="2"/>
  <c r="AH67" i="2"/>
  <c r="AH47" i="2"/>
  <c r="AH58" i="2"/>
  <c r="AH61" i="2"/>
  <c r="AH64" i="2"/>
  <c r="AH65" i="2"/>
  <c r="AH57" i="2"/>
  <c r="AH69" i="2"/>
  <c r="AH62" i="2"/>
  <c r="AH59" i="2"/>
  <c r="AH56" i="2"/>
  <c r="AH68" i="2"/>
  <c r="AH54" i="2"/>
  <c r="AH63" i="2"/>
  <c r="AH55" i="2"/>
  <c r="AH53" i="2"/>
  <c r="AH52" i="2"/>
  <c r="AI46" i="4"/>
  <c r="AI37" i="5" s="1"/>
  <c r="AD37" i="4"/>
  <c r="AE88" i="2"/>
  <c r="AC40" i="5"/>
  <c r="AC41" i="4"/>
  <c r="AE35" i="5"/>
  <c r="AD35" i="5"/>
  <c r="AB41" i="4"/>
  <c r="DV41" i="4" s="1"/>
  <c r="F17" i="4" s="1"/>
  <c r="AI41" i="2"/>
  <c r="AI32" i="2" s="1"/>
  <c r="AB40" i="5"/>
  <c r="AB42" i="5" s="1"/>
  <c r="AB74" i="4" s="1"/>
  <c r="AL30" i="2"/>
  <c r="AK27" i="2"/>
  <c r="AK38" i="2" s="1"/>
  <c r="AK40" i="2" s="1"/>
  <c r="AL36" i="2"/>
  <c r="AL39" i="2"/>
  <c r="AE85" i="2"/>
  <c r="AF50" i="2"/>
  <c r="AJ40" i="4"/>
  <c r="AK109" i="2"/>
  <c r="AC36" i="5"/>
  <c r="AC47" i="4"/>
  <c r="AC51" i="4" s="1"/>
  <c r="AF26" i="5"/>
  <c r="AF26" i="4"/>
  <c r="AF30" i="3"/>
  <c r="AF49" i="3" s="1"/>
  <c r="AG31" i="2"/>
  <c r="AF76" i="2"/>
  <c r="AF77" i="2" s="1"/>
  <c r="AF78" i="2" s="1"/>
  <c r="AD68" i="3"/>
  <c r="AD62" i="3"/>
  <c r="AD63" i="3" s="1"/>
  <c r="AD55" i="3"/>
  <c r="AE45" i="4"/>
  <c r="AE54" i="3"/>
  <c r="AG39" i="4"/>
  <c r="AH92" i="2"/>
  <c r="AH37" i="5"/>
  <c r="H50" i="5"/>
  <c r="AL44" i="5"/>
  <c r="AM53" i="4"/>
  <c r="AC68" i="3"/>
  <c r="AC62" i="3"/>
  <c r="AC63" i="3" s="1"/>
  <c r="AC55" i="3"/>
  <c r="AG46" i="4"/>
  <c r="AG37" i="5" s="1"/>
  <c r="AC55" i="4"/>
  <c r="AD55" i="4" s="1"/>
  <c r="AE55" i="4" s="1"/>
  <c r="AF55" i="4" s="1"/>
  <c r="AG55" i="4" s="1"/>
  <c r="AH55" i="4" s="1"/>
  <c r="AI55" i="4" s="1"/>
  <c r="AJ55" i="4" s="1"/>
  <c r="AK55" i="4" s="1"/>
  <c r="AL55" i="4" s="1"/>
  <c r="AM55" i="4" s="1"/>
  <c r="AN55" i="4" s="1"/>
  <c r="DW55" i="4" s="1"/>
  <c r="DV56" i="4"/>
  <c r="AD93" i="2" l="1"/>
  <c r="AE91" i="2"/>
  <c r="AE38" i="4" s="1"/>
  <c r="AC64" i="4"/>
  <c r="AC65" i="4" s="1"/>
  <c r="AK40" i="4"/>
  <c r="AL109" i="2"/>
  <c r="AK75" i="2"/>
  <c r="AM44" i="5"/>
  <c r="AN53" i="4"/>
  <c r="AD31" i="5"/>
  <c r="AD38" i="5" s="1"/>
  <c r="AD69" i="3"/>
  <c r="AI27" i="5"/>
  <c r="AI27" i="4"/>
  <c r="AI31" i="3"/>
  <c r="AI48" i="2"/>
  <c r="AI60" i="2"/>
  <c r="AI57" i="2"/>
  <c r="AI61" i="2"/>
  <c r="AI58" i="2"/>
  <c r="AI66" i="2"/>
  <c r="AI65" i="2"/>
  <c r="AI69" i="2"/>
  <c r="AI47" i="2"/>
  <c r="AI64" i="2"/>
  <c r="AI67" i="2"/>
  <c r="AI56" i="2"/>
  <c r="AI54" i="2"/>
  <c r="AI59" i="2"/>
  <c r="AI68" i="2"/>
  <c r="AI62" i="2"/>
  <c r="AI55" i="2"/>
  <c r="AI53" i="2"/>
  <c r="AI63" i="2"/>
  <c r="AI52" i="2"/>
  <c r="AF91" i="2"/>
  <c r="AF38" i="4" s="1"/>
  <c r="AF85" i="2"/>
  <c r="AF90" i="2"/>
  <c r="AG90" i="2" s="1"/>
  <c r="AH70" i="2"/>
  <c r="I49" i="5"/>
  <c r="I76" i="4" s="1"/>
  <c r="I73" i="4" s="1"/>
  <c r="H77" i="4"/>
  <c r="H32" i="4"/>
  <c r="AG26" i="5"/>
  <c r="AG26" i="4"/>
  <c r="AG30" i="3"/>
  <c r="AG49" i="3" s="1"/>
  <c r="AG53" i="3" s="1"/>
  <c r="AH31" i="2"/>
  <c r="AG76" i="2"/>
  <c r="AG77" i="2" s="1"/>
  <c r="AG78" i="2" s="1"/>
  <c r="AI46" i="3"/>
  <c r="AH50" i="2"/>
  <c r="AF53" i="3"/>
  <c r="AH39" i="4"/>
  <c r="AI92" i="2"/>
  <c r="AC42" i="5"/>
  <c r="AF72" i="2"/>
  <c r="AF34" i="4"/>
  <c r="AJ41" i="2"/>
  <c r="AJ32" i="2" s="1"/>
  <c r="AG72" i="2"/>
  <c r="AG34" i="4"/>
  <c r="AC31" i="5"/>
  <c r="AC56" i="4"/>
  <c r="AD56" i="4" s="1"/>
  <c r="AC69" i="3"/>
  <c r="AE37" i="4"/>
  <c r="AF88" i="2"/>
  <c r="AE93" i="2"/>
  <c r="AE68" i="3"/>
  <c r="AE62" i="3"/>
  <c r="AE63" i="3" s="1"/>
  <c r="AE55" i="3"/>
  <c r="AE36" i="5"/>
  <c r="AE47" i="4"/>
  <c r="AE51" i="4" s="1"/>
  <c r="AL27" i="2"/>
  <c r="AL38" i="2" s="1"/>
  <c r="AL40" i="2" s="1"/>
  <c r="AM30" i="2"/>
  <c r="AM39" i="2"/>
  <c r="AD40" i="5"/>
  <c r="AD42" i="5" s="1"/>
  <c r="AD41" i="4"/>
  <c r="AD74" i="4" l="1"/>
  <c r="AH90" i="2"/>
  <c r="AL75" i="2"/>
  <c r="AD64" i="4"/>
  <c r="AD65" i="4" s="1"/>
  <c r="H35" i="4"/>
  <c r="H42" i="4" s="1"/>
  <c r="H61" i="4" s="1"/>
  <c r="AF45" i="4"/>
  <c r="AF54" i="3"/>
  <c r="I68" i="4"/>
  <c r="I71" i="4"/>
  <c r="I67" i="4"/>
  <c r="AH72" i="2"/>
  <c r="AH34" i="4"/>
  <c r="AN44" i="5"/>
  <c r="AO53" i="4"/>
  <c r="DW53" i="4"/>
  <c r="AJ27" i="5"/>
  <c r="AJ27" i="4"/>
  <c r="AJ31" i="3"/>
  <c r="AJ48" i="2"/>
  <c r="AJ57" i="2"/>
  <c r="AJ67" i="2"/>
  <c r="AJ64" i="2"/>
  <c r="AJ60" i="2"/>
  <c r="AJ58" i="2"/>
  <c r="AJ66" i="2"/>
  <c r="AJ65" i="2"/>
  <c r="AJ69" i="2"/>
  <c r="AJ61" i="2"/>
  <c r="AJ47" i="2"/>
  <c r="AJ68" i="2"/>
  <c r="AJ59" i="2"/>
  <c r="AJ56" i="2"/>
  <c r="AJ54" i="2"/>
  <c r="AJ62" i="2"/>
  <c r="AJ63" i="2"/>
  <c r="AJ55" i="2"/>
  <c r="AJ53" i="2"/>
  <c r="AJ52" i="2"/>
  <c r="AK46" i="4"/>
  <c r="AE31" i="5"/>
  <c r="AE38" i="5" s="1"/>
  <c r="AE56" i="4"/>
  <c r="AE69" i="3"/>
  <c r="AK41" i="2"/>
  <c r="AK32" i="2" s="1"/>
  <c r="AC38" i="5"/>
  <c r="AC74" i="4" s="1"/>
  <c r="AG91" i="2"/>
  <c r="AG38" i="4" s="1"/>
  <c r="AG85" i="2"/>
  <c r="AH26" i="5"/>
  <c r="AH26" i="4"/>
  <c r="AH30" i="3"/>
  <c r="AH49" i="3" s="1"/>
  <c r="AI31" i="2"/>
  <c r="AH76" i="2"/>
  <c r="AH77" i="2" s="1"/>
  <c r="AH78" i="2" s="1"/>
  <c r="AJ46" i="4"/>
  <c r="AJ37" i="5" s="1"/>
  <c r="AL40" i="4"/>
  <c r="AM109" i="2"/>
  <c r="AG35" i="5"/>
  <c r="AF35" i="5"/>
  <c r="AN30" i="2"/>
  <c r="AM27" i="2"/>
  <c r="AM38" i="2" s="1"/>
  <c r="AM40" i="2" s="1"/>
  <c r="AF37" i="4"/>
  <c r="AG88" i="2"/>
  <c r="AF93" i="2"/>
  <c r="AG45" i="4"/>
  <c r="AG54" i="3"/>
  <c r="AI50" i="2"/>
  <c r="AM36" i="2"/>
  <c r="AE40" i="5"/>
  <c r="AE42" i="5" s="1"/>
  <c r="AE41" i="4"/>
  <c r="AI70" i="2"/>
  <c r="AI39" i="4"/>
  <c r="AJ92" i="2"/>
  <c r="I54" i="4" l="1"/>
  <c r="I45" i="5" s="1"/>
  <c r="I47" i="5" s="1"/>
  <c r="AJ50" i="2"/>
  <c r="AK37" i="5"/>
  <c r="AI90" i="2"/>
  <c r="AJ90" i="2" s="1"/>
  <c r="AE64" i="4"/>
  <c r="AE65" i="4" s="1"/>
  <c r="AO30" i="2"/>
  <c r="AN27" i="2"/>
  <c r="AN38" i="2" s="1"/>
  <c r="AO39" i="2"/>
  <c r="AG68" i="3"/>
  <c r="AG55" i="3"/>
  <c r="AG62" i="3"/>
  <c r="AG63" i="3" s="1"/>
  <c r="AJ70" i="2"/>
  <c r="AF68" i="3"/>
  <c r="AF62" i="3"/>
  <c r="AF63" i="3" s="1"/>
  <c r="AF55" i="3"/>
  <c r="AG36" i="5"/>
  <c r="AG47" i="4"/>
  <c r="AG51" i="4" s="1"/>
  <c r="AF36" i="5"/>
  <c r="AF47" i="4"/>
  <c r="AF51" i="4" s="1"/>
  <c r="AM40" i="4"/>
  <c r="AN109" i="2"/>
  <c r="AO44" i="5"/>
  <c r="AP53" i="4"/>
  <c r="AH91" i="2"/>
  <c r="AH38" i="4" s="1"/>
  <c r="AH85" i="2"/>
  <c r="AK27" i="5"/>
  <c r="AK27" i="4"/>
  <c r="AK31" i="3"/>
  <c r="AL35" i="3" s="1"/>
  <c r="AK48" i="2"/>
  <c r="AK61" i="2"/>
  <c r="AK67" i="2"/>
  <c r="AK64" i="2"/>
  <c r="AK47" i="2"/>
  <c r="AK50" i="2" s="1"/>
  <c r="AK66" i="2"/>
  <c r="AK58" i="2"/>
  <c r="AK57" i="2"/>
  <c r="AK60" i="2"/>
  <c r="AK65" i="2"/>
  <c r="AK69" i="2"/>
  <c r="AK68" i="2"/>
  <c r="AK59" i="2"/>
  <c r="AK54" i="2"/>
  <c r="AK56" i="2"/>
  <c r="AK62" i="2"/>
  <c r="AK55" i="2"/>
  <c r="AK63" i="2"/>
  <c r="AK52" i="2"/>
  <c r="AK53" i="2"/>
  <c r="AN36" i="2"/>
  <c r="AJ39" i="4"/>
  <c r="AK92" i="2"/>
  <c r="AG37" i="4"/>
  <c r="AH88" i="2"/>
  <c r="AG93" i="2"/>
  <c r="AI26" i="5"/>
  <c r="AI26" i="4"/>
  <c r="AI30" i="3"/>
  <c r="AI49" i="3" s="1"/>
  <c r="AI53" i="3" s="1"/>
  <c r="AJ31" i="2"/>
  <c r="AI76" i="2"/>
  <c r="AI77" i="2" s="1"/>
  <c r="AI78" i="2" s="1"/>
  <c r="AM75" i="2"/>
  <c r="AI72" i="2"/>
  <c r="AI34" i="4"/>
  <c r="AI35" i="5" s="1"/>
  <c r="AF40" i="5"/>
  <c r="AF41" i="4"/>
  <c r="AH53" i="3"/>
  <c r="AN39" i="2"/>
  <c r="AN40" i="2" s="1"/>
  <c r="AL41" i="2"/>
  <c r="AL32" i="2" s="1"/>
  <c r="AE74" i="4"/>
  <c r="AH35" i="5"/>
  <c r="I57" i="4" l="1"/>
  <c r="I58" i="4" s="1"/>
  <c r="I59" i="4" s="1"/>
  <c r="AK90" i="2"/>
  <c r="AF64" i="4"/>
  <c r="AF65" i="4" s="1"/>
  <c r="AP30" i="2"/>
  <c r="AO27" i="2"/>
  <c r="AO38" i="2" s="1"/>
  <c r="AP39" i="2"/>
  <c r="AP44" i="5"/>
  <c r="AQ53" i="4"/>
  <c r="AO36" i="2"/>
  <c r="AN75" i="2"/>
  <c r="AI91" i="2"/>
  <c r="AI38" i="4" s="1"/>
  <c r="AI85" i="2"/>
  <c r="AK70" i="2"/>
  <c r="AF31" i="5"/>
  <c r="AF56" i="4"/>
  <c r="AG56" i="4" s="1"/>
  <c r="AF69" i="3"/>
  <c r="I48" i="5"/>
  <c r="AH45" i="4"/>
  <c r="AH54" i="3"/>
  <c r="AG40" i="5"/>
  <c r="AG42" i="5" s="1"/>
  <c r="AG41" i="4"/>
  <c r="AK39" i="4"/>
  <c r="AL92" i="2"/>
  <c r="AN40" i="4"/>
  <c r="DW40" i="4" s="1"/>
  <c r="AO109" i="2"/>
  <c r="DW109" i="2"/>
  <c r="AJ72" i="2"/>
  <c r="AJ34" i="4"/>
  <c r="AL27" i="5"/>
  <c r="AL27" i="4"/>
  <c r="AL31" i="3"/>
  <c r="AL58" i="2"/>
  <c r="AL61" i="2"/>
  <c r="AL48" i="2"/>
  <c r="AL57" i="2"/>
  <c r="AL60" i="2"/>
  <c r="AL69" i="2"/>
  <c r="AL47" i="2"/>
  <c r="AL64" i="2"/>
  <c r="AL65" i="2"/>
  <c r="AL66" i="2"/>
  <c r="AL67" i="2"/>
  <c r="AL62" i="2"/>
  <c r="AL59" i="2"/>
  <c r="AL68" i="2"/>
  <c r="AL54" i="2"/>
  <c r="AL56" i="2"/>
  <c r="AL52" i="2"/>
  <c r="AL53" i="2"/>
  <c r="AL55" i="2"/>
  <c r="AL63" i="2"/>
  <c r="AM46" i="4"/>
  <c r="AJ26" i="5"/>
  <c r="AJ26" i="4"/>
  <c r="AJ30" i="3"/>
  <c r="AJ49" i="3" s="1"/>
  <c r="AJ53" i="3" s="1"/>
  <c r="AK31" i="2"/>
  <c r="AJ76" i="2"/>
  <c r="AJ77" i="2" s="1"/>
  <c r="AJ78" i="2" s="1"/>
  <c r="AH37" i="4"/>
  <c r="AI88" i="2"/>
  <c r="AH93" i="2"/>
  <c r="AM41" i="2"/>
  <c r="AM32" i="2" s="1"/>
  <c r="AL46" i="3"/>
  <c r="DW35" i="3"/>
  <c r="AI45" i="4"/>
  <c r="AI54" i="3"/>
  <c r="AF42" i="5"/>
  <c r="AL46" i="4"/>
  <c r="AL37" i="5" s="1"/>
  <c r="AG31" i="5"/>
  <c r="AG38" i="5" s="1"/>
  <c r="AG69" i="3"/>
  <c r="I20" i="4" l="1"/>
  <c r="AG74" i="4"/>
  <c r="AG64" i="4"/>
  <c r="AG65" i="4" s="1"/>
  <c r="AH40" i="5"/>
  <c r="AH41" i="4"/>
  <c r="AL39" i="4"/>
  <c r="AM92" i="2"/>
  <c r="AK72" i="2"/>
  <c r="AK34" i="4"/>
  <c r="AK26" i="5"/>
  <c r="AK26" i="4"/>
  <c r="AK30" i="3"/>
  <c r="AK49" i="3" s="1"/>
  <c r="AK53" i="3" s="1"/>
  <c r="AL31" i="2"/>
  <c r="AK76" i="2"/>
  <c r="AK77" i="2" s="1"/>
  <c r="AK78" i="2" s="1"/>
  <c r="AH68" i="3"/>
  <c r="AH62" i="3"/>
  <c r="AH63" i="3" s="1"/>
  <c r="AH55" i="3"/>
  <c r="AP27" i="2"/>
  <c r="AP38" i="2" s="1"/>
  <c r="AP40" i="2" s="1"/>
  <c r="AQ30" i="2"/>
  <c r="AQ39" i="2" s="1"/>
  <c r="AJ45" i="4"/>
  <c r="AJ54" i="3"/>
  <c r="AI68" i="3"/>
  <c r="AI62" i="3"/>
  <c r="AI63" i="3" s="1"/>
  <c r="AI55" i="3"/>
  <c r="AH36" i="5"/>
  <c r="AH47" i="4"/>
  <c r="AH51" i="4" s="1"/>
  <c r="AP36" i="2"/>
  <c r="AM37" i="5"/>
  <c r="AN41" i="2"/>
  <c r="AN32" i="2" s="1"/>
  <c r="DW46" i="3"/>
  <c r="G16" i="3"/>
  <c r="I50" i="5"/>
  <c r="DW75" i="2"/>
  <c r="AO40" i="2"/>
  <c r="AI36" i="5"/>
  <c r="AI47" i="4"/>
  <c r="AI51" i="4" s="1"/>
  <c r="AM27" i="5"/>
  <c r="AM27" i="4"/>
  <c r="AM31" i="3"/>
  <c r="AM69" i="2"/>
  <c r="AM66" i="2"/>
  <c r="AM61" i="2"/>
  <c r="AM47" i="2"/>
  <c r="AM67" i="2"/>
  <c r="AM65" i="2"/>
  <c r="AM48" i="2"/>
  <c r="AM64" i="2"/>
  <c r="AM57" i="2"/>
  <c r="AM60" i="2"/>
  <c r="AM58" i="2"/>
  <c r="AM54" i="2"/>
  <c r="AM56" i="2"/>
  <c r="AM62" i="2"/>
  <c r="AM59" i="2"/>
  <c r="AM68" i="2"/>
  <c r="AM63" i="2"/>
  <c r="AM55" i="2"/>
  <c r="AM52" i="2"/>
  <c r="AM53" i="2"/>
  <c r="AN46" i="4"/>
  <c r="AL50" i="2"/>
  <c r="AL90" i="2" s="1"/>
  <c r="AO40" i="4"/>
  <c r="AP109" i="2"/>
  <c r="AF38" i="5"/>
  <c r="AJ91" i="2"/>
  <c r="AJ38" i="4" s="1"/>
  <c r="AJ85" i="2"/>
  <c r="AI37" i="4"/>
  <c r="AI93" i="2"/>
  <c r="AJ88" i="2"/>
  <c r="AL70" i="2"/>
  <c r="AJ35" i="5"/>
  <c r="AQ44" i="5"/>
  <c r="AR53" i="4"/>
  <c r="AQ36" i="2" l="1"/>
  <c r="AM50" i="2"/>
  <c r="AM90" i="2" s="1"/>
  <c r="AH64" i="4"/>
  <c r="AH65" i="4" s="1"/>
  <c r="AP75" i="2"/>
  <c r="AR44" i="5"/>
  <c r="AS53" i="4"/>
  <c r="AH31" i="5"/>
  <c r="AH56" i="4"/>
  <c r="AI56" i="4" s="1"/>
  <c r="AH69" i="3"/>
  <c r="AP40" i="4"/>
  <c r="AQ109" i="2"/>
  <c r="AM39" i="4"/>
  <c r="AN92" i="2"/>
  <c r="AO75" i="2"/>
  <c r="AO41" i="2"/>
  <c r="J49" i="5"/>
  <c r="J76" i="4" s="1"/>
  <c r="J73" i="4" s="1"/>
  <c r="I77" i="4"/>
  <c r="I32" i="4"/>
  <c r="AK35" i="5"/>
  <c r="AI31" i="5"/>
  <c r="AI38" i="5" s="1"/>
  <c r="AI69" i="3"/>
  <c r="AF74" i="4"/>
  <c r="AJ62" i="3"/>
  <c r="AJ63" i="3" s="1"/>
  <c r="AJ68" i="3"/>
  <c r="AJ55" i="3"/>
  <c r="AK91" i="2"/>
  <c r="AK38" i="4" s="1"/>
  <c r="AK85" i="2"/>
  <c r="AL72" i="2"/>
  <c r="AL34" i="4"/>
  <c r="G19" i="3"/>
  <c r="AJ36" i="5"/>
  <c r="AJ47" i="4"/>
  <c r="AJ51" i="4" s="1"/>
  <c r="AL26" i="5"/>
  <c r="AL26" i="4"/>
  <c r="AL30" i="3"/>
  <c r="AL49" i="3" s="1"/>
  <c r="AL53" i="3" s="1"/>
  <c r="AM31" i="2"/>
  <c r="AL76" i="2"/>
  <c r="AL77" i="2" s="1"/>
  <c r="AL78" i="2" s="1"/>
  <c r="AH42" i="5"/>
  <c r="AK45" i="4"/>
  <c r="AK54" i="3"/>
  <c r="AN37" i="5"/>
  <c r="DW46" i="4"/>
  <c r="AN27" i="5"/>
  <c r="AN27" i="4"/>
  <c r="AN31" i="3"/>
  <c r="AO35" i="3" s="1"/>
  <c r="AN60" i="2"/>
  <c r="AN65" i="2"/>
  <c r="AN61" i="2"/>
  <c r="AN58" i="2"/>
  <c r="AN66" i="2"/>
  <c r="AN48" i="2"/>
  <c r="AN47" i="2"/>
  <c r="AN69" i="2"/>
  <c r="AN64" i="2"/>
  <c r="AN57" i="2"/>
  <c r="AN67" i="2"/>
  <c r="AN68" i="2"/>
  <c r="AN59" i="2"/>
  <c r="AN54" i="2"/>
  <c r="AN62" i="2"/>
  <c r="AN56" i="2"/>
  <c r="AN55" i="2"/>
  <c r="AN53" i="2"/>
  <c r="AN63" i="2"/>
  <c r="AN52" i="2"/>
  <c r="AR30" i="2"/>
  <c r="AR36" i="2" s="1"/>
  <c r="AQ27" i="2"/>
  <c r="AQ38" i="2" s="1"/>
  <c r="AQ40" i="2" s="1"/>
  <c r="AJ37" i="4"/>
  <c r="AJ93" i="2"/>
  <c r="AK88" i="2"/>
  <c r="AM70" i="2"/>
  <c r="AI40" i="5"/>
  <c r="AI42" i="5" s="1"/>
  <c r="AI41" i="4"/>
  <c r="AN50" i="2" l="1"/>
  <c r="AN90" i="2" s="1"/>
  <c r="DW90" i="2" s="1"/>
  <c r="AI74" i="4"/>
  <c r="AR39" i="2"/>
  <c r="AI64" i="4"/>
  <c r="AI65" i="4" s="1"/>
  <c r="AO46" i="3"/>
  <c r="AQ75" i="2"/>
  <c r="I35" i="4"/>
  <c r="I42" i="4" s="1"/>
  <c r="I61" i="4" s="1"/>
  <c r="AM26" i="5"/>
  <c r="AM26" i="4"/>
  <c r="AM30" i="3"/>
  <c r="AM49" i="3" s="1"/>
  <c r="AM53" i="3" s="1"/>
  <c r="AN31" i="2"/>
  <c r="AM76" i="2"/>
  <c r="AM77" i="2" s="1"/>
  <c r="AM78" i="2" s="1"/>
  <c r="AH38" i="5"/>
  <c r="AH74" i="4" s="1"/>
  <c r="J67" i="4"/>
  <c r="J71" i="4"/>
  <c r="J68" i="4"/>
  <c r="AJ31" i="5"/>
  <c r="AJ38" i="5" s="1"/>
  <c r="AJ56" i="4"/>
  <c r="AJ69" i="3"/>
  <c r="AL91" i="2"/>
  <c r="AL38" i="4" s="1"/>
  <c r="AL85" i="2"/>
  <c r="AS36" i="2"/>
  <c r="AS30" i="2"/>
  <c r="AR27" i="2"/>
  <c r="AR38" i="2" s="1"/>
  <c r="AR40" i="2" s="1"/>
  <c r="AS39" i="2"/>
  <c r="AO46" i="4"/>
  <c r="AO37" i="5" s="1"/>
  <c r="AO32" i="2"/>
  <c r="AS44" i="5"/>
  <c r="AT53" i="4"/>
  <c r="AK62" i="3"/>
  <c r="AK63" i="3" s="1"/>
  <c r="AK68" i="3"/>
  <c r="AK55" i="3"/>
  <c r="AN70" i="2"/>
  <c r="AN39" i="4"/>
  <c r="DW39" i="4" s="1"/>
  <c r="DW92" i="2"/>
  <c r="AO92" i="2"/>
  <c r="AM72" i="2"/>
  <c r="AM34" i="4"/>
  <c r="AQ40" i="4"/>
  <c r="AR109" i="2"/>
  <c r="AP41" i="2"/>
  <c r="AP32" i="2" s="1"/>
  <c r="AL45" i="4"/>
  <c r="AL54" i="3"/>
  <c r="AK36" i="5"/>
  <c r="AK47" i="4"/>
  <c r="AK51" i="4" s="1"/>
  <c r="AK37" i="4"/>
  <c r="AK93" i="2"/>
  <c r="AL88" i="2"/>
  <c r="AL35" i="5"/>
  <c r="AJ40" i="5"/>
  <c r="AJ42" i="5" s="1"/>
  <c r="AJ41" i="4"/>
  <c r="AJ74" i="4" l="1"/>
  <c r="AJ64" i="4"/>
  <c r="AJ65" i="4" s="1"/>
  <c r="AR75" i="2"/>
  <c r="AL37" i="4"/>
  <c r="AM88" i="2"/>
  <c r="AL93" i="2"/>
  <c r="AT44" i="5"/>
  <c r="AU53" i="4"/>
  <c r="AM45" i="4"/>
  <c r="AM54" i="3"/>
  <c r="AN26" i="5"/>
  <c r="AN26" i="4"/>
  <c r="AN30" i="3"/>
  <c r="AN49" i="3" s="1"/>
  <c r="AN53" i="3" s="1"/>
  <c r="AO31" i="2"/>
  <c r="DW31" i="2"/>
  <c r="AN76" i="2"/>
  <c r="AK40" i="5"/>
  <c r="AK42" i="5" s="1"/>
  <c r="AK41" i="4"/>
  <c r="AO39" i="4"/>
  <c r="AP92" i="2"/>
  <c r="AO27" i="5"/>
  <c r="AO27" i="4"/>
  <c r="AO31" i="3"/>
  <c r="AO66" i="2"/>
  <c r="AO64" i="2"/>
  <c r="AO57" i="2"/>
  <c r="AO67" i="2"/>
  <c r="AO60" i="2"/>
  <c r="AO65" i="2"/>
  <c r="AO48" i="2"/>
  <c r="AO47" i="2"/>
  <c r="AO69" i="2"/>
  <c r="AO58" i="2"/>
  <c r="AO61" i="2"/>
  <c r="AO59" i="2"/>
  <c r="AO62" i="2"/>
  <c r="AO56" i="2"/>
  <c r="AO68" i="2"/>
  <c r="AO54" i="2"/>
  <c r="AO52" i="2"/>
  <c r="AO55" i="2"/>
  <c r="AO53" i="2"/>
  <c r="AO63" i="2"/>
  <c r="AL62" i="3"/>
  <c r="AL63" i="3" s="1"/>
  <c r="AL68" i="3"/>
  <c r="AL55" i="3"/>
  <c r="AQ41" i="2"/>
  <c r="AL36" i="5"/>
  <c r="AL47" i="4"/>
  <c r="AL51" i="4" s="1"/>
  <c r="J54" i="4"/>
  <c r="AM35" i="5"/>
  <c r="AN72" i="2"/>
  <c r="AN34" i="4"/>
  <c r="AN35" i="5" s="1"/>
  <c r="AP27" i="5"/>
  <c r="AP27" i="4"/>
  <c r="AP31" i="3"/>
  <c r="AP48" i="2"/>
  <c r="AP61" i="2"/>
  <c r="AP69" i="2"/>
  <c r="AP60" i="2"/>
  <c r="AP58" i="2"/>
  <c r="AP66" i="2"/>
  <c r="AP64" i="2"/>
  <c r="AP47" i="2"/>
  <c r="AP67" i="2"/>
  <c r="AP57" i="2"/>
  <c r="AP65" i="2"/>
  <c r="AP54" i="2"/>
  <c r="AP56" i="2"/>
  <c r="AP62" i="2"/>
  <c r="AP59" i="2"/>
  <c r="AP68" i="2"/>
  <c r="AP52" i="2"/>
  <c r="AP53" i="2"/>
  <c r="AP55" i="2"/>
  <c r="AP63" i="2"/>
  <c r="AK31" i="5"/>
  <c r="AK38" i="5" s="1"/>
  <c r="AK56" i="4"/>
  <c r="AK69" i="3"/>
  <c r="AR40" i="4"/>
  <c r="AS109" i="2"/>
  <c r="AT30" i="2"/>
  <c r="AS27" i="2"/>
  <c r="AS38" i="2" s="1"/>
  <c r="AS40" i="2" s="1"/>
  <c r="AT39" i="2"/>
  <c r="AM91" i="2"/>
  <c r="AM38" i="4" s="1"/>
  <c r="AM85" i="2"/>
  <c r="AP50" i="2" l="1"/>
  <c r="AS75" i="2"/>
  <c r="AO70" i="2"/>
  <c r="AP39" i="4"/>
  <c r="AQ92" i="2"/>
  <c r="AU44" i="5"/>
  <c r="AV53" i="4"/>
  <c r="AQ32" i="2"/>
  <c r="AK74" i="4"/>
  <c r="AN77" i="2"/>
  <c r="AN78" i="2" s="1"/>
  <c r="DW76" i="2"/>
  <c r="DW26" i="5"/>
  <c r="G14" i="5" s="1"/>
  <c r="DW26" i="4"/>
  <c r="G14" i="4" s="1"/>
  <c r="DW30" i="3"/>
  <c r="G14" i="3" s="1"/>
  <c r="AP70" i="2"/>
  <c r="AO26" i="5"/>
  <c r="AO26" i="4"/>
  <c r="AO30" i="3"/>
  <c r="AO49" i="3" s="1"/>
  <c r="AP31" i="2"/>
  <c r="AO76" i="2"/>
  <c r="AO77" i="2" s="1"/>
  <c r="AM37" i="4"/>
  <c r="AM93" i="2"/>
  <c r="AN88" i="2"/>
  <c r="AP46" i="4"/>
  <c r="AP37" i="5" s="1"/>
  <c r="AN45" i="4"/>
  <c r="AN54" i="3"/>
  <c r="AL40" i="5"/>
  <c r="AL42" i="5" s="1"/>
  <c r="AL41" i="4"/>
  <c r="DW34" i="4"/>
  <c r="G16" i="4" s="1"/>
  <c r="AU36" i="2"/>
  <c r="AT27" i="2"/>
  <c r="AT38" i="2" s="1"/>
  <c r="AT40" i="2" s="1"/>
  <c r="AU30" i="2"/>
  <c r="AU39" i="2" s="1"/>
  <c r="AS40" i="4"/>
  <c r="AT109" i="2"/>
  <c r="AR41" i="2"/>
  <c r="AR32" i="2" s="1"/>
  <c r="AT36" i="2"/>
  <c r="AL31" i="5"/>
  <c r="AL38" i="5" s="1"/>
  <c r="AL56" i="4"/>
  <c r="AL69" i="3"/>
  <c r="J45" i="5"/>
  <c r="J47" i="5" s="1"/>
  <c r="J48" i="5" s="1"/>
  <c r="J50" i="5" s="1"/>
  <c r="J57" i="4"/>
  <c r="J58" i="4" s="1"/>
  <c r="AO50" i="2"/>
  <c r="AM68" i="3"/>
  <c r="AM55" i="3"/>
  <c r="AM62" i="3"/>
  <c r="AM63" i="3" s="1"/>
  <c r="AK64" i="4"/>
  <c r="AK65" i="4" s="1"/>
  <c r="AQ46" i="4"/>
  <c r="AQ37" i="5" s="1"/>
  <c r="AM36" i="5"/>
  <c r="AM47" i="4"/>
  <c r="AM51" i="4" s="1"/>
  <c r="AL64" i="4" l="1"/>
  <c r="AL65" i="4" s="1"/>
  <c r="AT75" i="2"/>
  <c r="AN36" i="5"/>
  <c r="AN47" i="4"/>
  <c r="DW47" i="4" s="1"/>
  <c r="G18" i="4" s="1"/>
  <c r="DW45" i="4"/>
  <c r="AV44" i="5"/>
  <c r="AW53" i="4"/>
  <c r="AP72" i="2"/>
  <c r="AP34" i="4"/>
  <c r="K49" i="5"/>
  <c r="K76" i="4" s="1"/>
  <c r="K73" i="4" s="1"/>
  <c r="J77" i="4"/>
  <c r="J32" i="4"/>
  <c r="J59" i="4"/>
  <c r="J20" i="4"/>
  <c r="AV36" i="2"/>
  <c r="AU27" i="2"/>
  <c r="AU38" i="2" s="1"/>
  <c r="AU40" i="2" s="1"/>
  <c r="AV30" i="2"/>
  <c r="AV39" i="2" s="1"/>
  <c r="AN37" i="4"/>
  <c r="AO88" i="2"/>
  <c r="DW88" i="2"/>
  <c r="AQ39" i="4"/>
  <c r="AR92" i="2"/>
  <c r="AM40" i="5"/>
  <c r="AM42" i="5" s="1"/>
  <c r="AM41" i="4"/>
  <c r="AM31" i="5"/>
  <c r="AM38" i="5" s="1"/>
  <c r="AM56" i="4"/>
  <c r="AM69" i="3"/>
  <c r="AO78" i="2"/>
  <c r="AP26" i="5"/>
  <c r="AP26" i="4"/>
  <c r="AP30" i="3"/>
  <c r="AP49" i="3" s="1"/>
  <c r="AP53" i="3" s="1"/>
  <c r="AQ31" i="2"/>
  <c r="AP76" i="2"/>
  <c r="AP77" i="2" s="1"/>
  <c r="AP78" i="2" s="1"/>
  <c r="AQ27" i="5"/>
  <c r="AQ27" i="4"/>
  <c r="AQ31" i="3"/>
  <c r="AR35" i="3" s="1"/>
  <c r="AQ48" i="2"/>
  <c r="AQ47" i="2"/>
  <c r="AQ57" i="2"/>
  <c r="AQ69" i="2"/>
  <c r="AQ58" i="2"/>
  <c r="AQ65" i="2"/>
  <c r="AQ61" i="2"/>
  <c r="AQ67" i="2"/>
  <c r="AQ60" i="2"/>
  <c r="AQ66" i="2"/>
  <c r="AQ64" i="2"/>
  <c r="AQ54" i="2"/>
  <c r="AQ62" i="2"/>
  <c r="AQ59" i="2"/>
  <c r="AQ68" i="2"/>
  <c r="AQ56" i="2"/>
  <c r="AQ52" i="2"/>
  <c r="AQ55" i="2"/>
  <c r="AQ53" i="2"/>
  <c r="AQ63" i="2"/>
  <c r="AR46" i="4"/>
  <c r="AR37" i="5" s="1"/>
  <c r="AO72" i="2"/>
  <c r="AO34" i="4"/>
  <c r="AO53" i="3"/>
  <c r="AO90" i="2"/>
  <c r="AP90" i="2" s="1"/>
  <c r="AL74" i="4"/>
  <c r="AN91" i="2"/>
  <c r="AN85" i="2"/>
  <c r="AS41" i="2"/>
  <c r="AS32" i="2" s="1"/>
  <c r="AT40" i="4"/>
  <c r="AU109" i="2"/>
  <c r="AR27" i="5"/>
  <c r="AR27" i="4"/>
  <c r="AR31" i="3"/>
  <c r="AR47" i="2"/>
  <c r="AR60" i="2"/>
  <c r="AR58" i="2"/>
  <c r="AR66" i="2"/>
  <c r="AR57" i="2"/>
  <c r="AR65" i="2"/>
  <c r="AR69" i="2"/>
  <c r="AR67" i="2"/>
  <c r="AR61" i="2"/>
  <c r="AR48" i="2"/>
  <c r="AR64" i="2"/>
  <c r="AR59" i="2"/>
  <c r="AR62" i="2"/>
  <c r="AR68" i="2"/>
  <c r="AR54" i="2"/>
  <c r="AR56" i="2"/>
  <c r="AR63" i="2"/>
  <c r="AR53" i="2"/>
  <c r="AR52" i="2"/>
  <c r="AR55" i="2"/>
  <c r="AS46" i="4"/>
  <c r="AN68" i="3"/>
  <c r="AN62" i="3"/>
  <c r="AN63" i="3" s="1"/>
  <c r="AN55" i="3"/>
  <c r="AS37" i="5" l="1"/>
  <c r="AM74" i="4"/>
  <c r="AR70" i="2"/>
  <c r="AR34" i="4" s="1"/>
  <c r="AU75" i="2"/>
  <c r="AM64" i="4"/>
  <c r="AM65" i="4" s="1"/>
  <c r="AW44" i="5"/>
  <c r="AX53" i="4"/>
  <c r="AP85" i="2"/>
  <c r="AQ26" i="5"/>
  <c r="AQ26" i="4"/>
  <c r="AQ30" i="3"/>
  <c r="AQ49" i="3" s="1"/>
  <c r="AQ53" i="3" s="1"/>
  <c r="AR31" i="2"/>
  <c r="AQ76" i="2"/>
  <c r="AQ77" i="2" s="1"/>
  <c r="AQ78" i="2" s="1"/>
  <c r="AP45" i="4"/>
  <c r="AP54" i="3"/>
  <c r="AR39" i="4"/>
  <c r="AS92" i="2"/>
  <c r="AN51" i="4"/>
  <c r="DW51" i="4" s="1"/>
  <c r="AN38" i="4"/>
  <c r="DW38" i="4" s="1"/>
  <c r="DW91" i="2"/>
  <c r="AN93" i="2"/>
  <c r="DW93" i="2" s="1"/>
  <c r="J35" i="4"/>
  <c r="J42" i="4" s="1"/>
  <c r="J61" i="4" s="1"/>
  <c r="AU40" i="4"/>
  <c r="AV109" i="2"/>
  <c r="AR50" i="2"/>
  <c r="AO91" i="2"/>
  <c r="AO38" i="4" s="1"/>
  <c r="AO85" i="2"/>
  <c r="AO37" i="4"/>
  <c r="AP88" i="2"/>
  <c r="AO93" i="2"/>
  <c r="AT41" i="2"/>
  <c r="AT32" i="2" s="1"/>
  <c r="AO45" i="4"/>
  <c r="AO54" i="3"/>
  <c r="AQ50" i="2"/>
  <c r="DW37" i="4"/>
  <c r="K68" i="4"/>
  <c r="K67" i="4"/>
  <c r="K71" i="4"/>
  <c r="AS27" i="5"/>
  <c r="AS27" i="4"/>
  <c r="AS31" i="3"/>
  <c r="AS48" i="2"/>
  <c r="AS47" i="2"/>
  <c r="AS61" i="2"/>
  <c r="AS64" i="2"/>
  <c r="AS66" i="2"/>
  <c r="AS60" i="2"/>
  <c r="AS67" i="2"/>
  <c r="AS57" i="2"/>
  <c r="AS58" i="2"/>
  <c r="AS65" i="2"/>
  <c r="AS69" i="2"/>
  <c r="AS68" i="2"/>
  <c r="AS56" i="2"/>
  <c r="AS62" i="2"/>
  <c r="AS54" i="2"/>
  <c r="AS59" i="2"/>
  <c r="AS52" i="2"/>
  <c r="AS63" i="2"/>
  <c r="AS55" i="2"/>
  <c r="AS53" i="2"/>
  <c r="AQ70" i="2"/>
  <c r="AN31" i="5"/>
  <c r="AN38" i="5" s="1"/>
  <c r="AN56" i="4"/>
  <c r="AN69" i="3"/>
  <c r="AP35" i="5"/>
  <c r="AO35" i="5"/>
  <c r="AR46" i="3"/>
  <c r="AV27" i="2"/>
  <c r="AV38" i="2" s="1"/>
  <c r="AV40" i="2" s="1"/>
  <c r="AW30" i="2"/>
  <c r="AW36" i="2" s="1"/>
  <c r="AP91" i="2" l="1"/>
  <c r="AP38" i="4" s="1"/>
  <c r="AN41" i="4"/>
  <c r="DW41" i="4" s="1"/>
  <c r="G17" i="4" s="1"/>
  <c r="AN40" i="5"/>
  <c r="AN42" i="5" s="1"/>
  <c r="AN74" i="4" s="1"/>
  <c r="AN64" i="4"/>
  <c r="AN65" i="4" s="1"/>
  <c r="AV75" i="2"/>
  <c r="AQ90" i="2"/>
  <c r="AR90" i="2" s="1"/>
  <c r="AO36" i="5"/>
  <c r="AO47" i="4"/>
  <c r="AO51" i="4" s="1"/>
  <c r="AV40" i="4"/>
  <c r="AW109" i="2"/>
  <c r="AT46" i="4"/>
  <c r="AT37" i="5" s="1"/>
  <c r="AP68" i="3"/>
  <c r="AP62" i="3"/>
  <c r="AP63" i="3" s="1"/>
  <c r="AP55" i="3"/>
  <c r="AP36" i="5"/>
  <c r="AP47" i="4"/>
  <c r="AP51" i="4" s="1"/>
  <c r="AX44" i="5"/>
  <c r="AY53" i="4"/>
  <c r="AT27" i="5"/>
  <c r="AT27" i="4"/>
  <c r="AT31" i="3"/>
  <c r="AU35" i="3" s="1"/>
  <c r="AT69" i="2"/>
  <c r="AT65" i="2"/>
  <c r="AT57" i="2"/>
  <c r="AT67" i="2"/>
  <c r="AT48" i="2"/>
  <c r="AT47" i="2"/>
  <c r="AT60" i="2"/>
  <c r="AT58" i="2"/>
  <c r="AT64" i="2"/>
  <c r="AT66" i="2"/>
  <c r="AT61" i="2"/>
  <c r="AT62" i="2"/>
  <c r="AT56" i="2"/>
  <c r="AT68" i="2"/>
  <c r="AT54" i="2"/>
  <c r="AT59" i="2"/>
  <c r="AT55" i="2"/>
  <c r="AT53" i="2"/>
  <c r="AT52" i="2"/>
  <c r="AT63" i="2"/>
  <c r="K54" i="4"/>
  <c r="AQ72" i="2"/>
  <c r="AQ34" i="4"/>
  <c r="AP37" i="4"/>
  <c r="AQ88" i="2"/>
  <c r="AP93" i="2"/>
  <c r="AQ91" i="2"/>
  <c r="AQ38" i="4" s="1"/>
  <c r="AQ85" i="2"/>
  <c r="AS70" i="2"/>
  <c r="AO40" i="5"/>
  <c r="AO41" i="4"/>
  <c r="AR26" i="5"/>
  <c r="AR26" i="4"/>
  <c r="AR30" i="3"/>
  <c r="AR49" i="3" s="1"/>
  <c r="AS31" i="2"/>
  <c r="AR76" i="2"/>
  <c r="AR77" i="2" s="1"/>
  <c r="AR78" i="2" s="1"/>
  <c r="AQ45" i="4"/>
  <c r="AQ54" i="3"/>
  <c r="AS39" i="4"/>
  <c r="AT92" i="2"/>
  <c r="AU41" i="2"/>
  <c r="AU32" i="2" s="1"/>
  <c r="AX30" i="2"/>
  <c r="AX39" i="2" s="1"/>
  <c r="AW27" i="2"/>
  <c r="AW38" i="2" s="1"/>
  <c r="AO68" i="3"/>
  <c r="AO62" i="3"/>
  <c r="AO63" i="3" s="1"/>
  <c r="AO55" i="3"/>
  <c r="AO55" i="4"/>
  <c r="AP55" i="4" s="1"/>
  <c r="AQ55" i="4" s="1"/>
  <c r="AR55" i="4" s="1"/>
  <c r="AS55" i="4" s="1"/>
  <c r="AT55" i="4" s="1"/>
  <c r="AU55" i="4" s="1"/>
  <c r="AV55" i="4" s="1"/>
  <c r="AW55" i="4" s="1"/>
  <c r="AX55" i="4" s="1"/>
  <c r="AY55" i="4" s="1"/>
  <c r="AZ55" i="4" s="1"/>
  <c r="DX55" i="4" s="1"/>
  <c r="DW56" i="4"/>
  <c r="AW39" i="2"/>
  <c r="AS50" i="2"/>
  <c r="AR72" i="2"/>
  <c r="AX36" i="2" l="1"/>
  <c r="AS90" i="2"/>
  <c r="AU46" i="3"/>
  <c r="AO31" i="5"/>
  <c r="AO56" i="4"/>
  <c r="AO69" i="3"/>
  <c r="AQ68" i="3"/>
  <c r="AQ62" i="3"/>
  <c r="AQ63" i="3" s="1"/>
  <c r="AQ55" i="3"/>
  <c r="AW40" i="4"/>
  <c r="AX109" i="2"/>
  <c r="AT70" i="2"/>
  <c r="AY44" i="5"/>
  <c r="AZ53" i="4"/>
  <c r="AR91" i="2"/>
  <c r="AR38" i="4" s="1"/>
  <c r="AR85" i="2"/>
  <c r="AQ37" i="4"/>
  <c r="AR88" i="2"/>
  <c r="AQ93" i="2"/>
  <c r="AT50" i="2"/>
  <c r="AT90" i="2" s="1"/>
  <c r="AY30" i="2"/>
  <c r="AX27" i="2"/>
  <c r="AX38" i="2" s="1"/>
  <c r="AX40" i="2" s="1"/>
  <c r="AS26" i="5"/>
  <c r="AS26" i="4"/>
  <c r="AS30" i="3"/>
  <c r="AS49" i="3" s="1"/>
  <c r="AS53" i="3" s="1"/>
  <c r="AT31" i="2"/>
  <c r="AS76" i="2"/>
  <c r="AS77" i="2" s="1"/>
  <c r="AS78" i="2" s="1"/>
  <c r="AP40" i="5"/>
  <c r="AP42" i="5" s="1"/>
  <c r="AP41" i="4"/>
  <c r="AQ36" i="5"/>
  <c r="AQ47" i="4"/>
  <c r="AQ51" i="4" s="1"/>
  <c r="AR35" i="5"/>
  <c r="AQ35" i="5"/>
  <c r="AV41" i="2"/>
  <c r="AV32" i="2" s="1"/>
  <c r="AU27" i="5"/>
  <c r="AU27" i="4"/>
  <c r="AU31" i="3"/>
  <c r="AU48" i="2"/>
  <c r="AU60" i="2"/>
  <c r="AU64" i="2"/>
  <c r="AU66" i="2"/>
  <c r="AU58" i="2"/>
  <c r="AU65" i="2"/>
  <c r="AU69" i="2"/>
  <c r="AU61" i="2"/>
  <c r="AU47" i="2"/>
  <c r="AU57" i="2"/>
  <c r="AU67" i="2"/>
  <c r="AU59" i="2"/>
  <c r="AU62" i="2"/>
  <c r="AU68" i="2"/>
  <c r="AU54" i="2"/>
  <c r="AU56" i="2"/>
  <c r="AU63" i="2"/>
  <c r="AU53" i="2"/>
  <c r="AU55" i="2"/>
  <c r="AU52" i="2"/>
  <c r="AO42" i="5"/>
  <c r="K45" i="5"/>
  <c r="K47" i="5" s="1"/>
  <c r="K48" i="5" s="1"/>
  <c r="K50" i="5" s="1"/>
  <c r="K57" i="4"/>
  <c r="K58" i="4" s="1"/>
  <c r="AO64" i="4"/>
  <c r="AO65" i="4" s="1"/>
  <c r="AW40" i="2"/>
  <c r="AS72" i="2"/>
  <c r="AS34" i="4"/>
  <c r="AP31" i="5"/>
  <c r="AP38" i="5" s="1"/>
  <c r="AP56" i="4"/>
  <c r="AP69" i="3"/>
  <c r="AR53" i="3"/>
  <c r="AT39" i="4"/>
  <c r="AU92" i="2"/>
  <c r="AU46" i="4"/>
  <c r="AU37" i="5" s="1"/>
  <c r="AP74" i="4" l="1"/>
  <c r="AX75" i="2"/>
  <c r="K59" i="4"/>
  <c r="K20" i="4"/>
  <c r="AR45" i="4"/>
  <c r="AR54" i="3"/>
  <c r="L49" i="5"/>
  <c r="L76" i="4" s="1"/>
  <c r="L73" i="4" s="1"/>
  <c r="K77" i="4"/>
  <c r="K32" i="4"/>
  <c r="AT72" i="2"/>
  <c r="AT34" i="4"/>
  <c r="AT35" i="5" s="1"/>
  <c r="AS91" i="2"/>
  <c r="AS38" i="4" s="1"/>
  <c r="AS85" i="2"/>
  <c r="AQ40" i="5"/>
  <c r="AQ41" i="4"/>
  <c r="AQ31" i="5"/>
  <c r="AQ38" i="5" s="1"/>
  <c r="AQ56" i="4"/>
  <c r="AQ69" i="3"/>
  <c r="AV46" i="4"/>
  <c r="AV37" i="5" s="1"/>
  <c r="AU50" i="2"/>
  <c r="AU90" i="2" s="1"/>
  <c r="AV27" i="5"/>
  <c r="AV27" i="4"/>
  <c r="AV31" i="3"/>
  <c r="AV48" i="2"/>
  <c r="AV61" i="2"/>
  <c r="AV60" i="2"/>
  <c r="AV66" i="2"/>
  <c r="AV65" i="2"/>
  <c r="AV57" i="2"/>
  <c r="AV69" i="2"/>
  <c r="AV67" i="2"/>
  <c r="AV64" i="2"/>
  <c r="AV47" i="2"/>
  <c r="AV58" i="2"/>
  <c r="AV59" i="2"/>
  <c r="AV54" i="2"/>
  <c r="AV62" i="2"/>
  <c r="AV56" i="2"/>
  <c r="AV68" i="2"/>
  <c r="AV63" i="2"/>
  <c r="AV53" i="2"/>
  <c r="AV52" i="2"/>
  <c r="AV55" i="2"/>
  <c r="AS45" i="4"/>
  <c r="AS54" i="3"/>
  <c r="AZ30" i="2"/>
  <c r="AZ39" i="2" s="1"/>
  <c r="AY27" i="2"/>
  <c r="AY38" i="2" s="1"/>
  <c r="AR37" i="4"/>
  <c r="AS88" i="2"/>
  <c r="AR93" i="2"/>
  <c r="AT26" i="5"/>
  <c r="AT26" i="4"/>
  <c r="AT30" i="3"/>
  <c r="AT49" i="3" s="1"/>
  <c r="AU31" i="2"/>
  <c r="AT76" i="2"/>
  <c r="AT77" i="2" s="1"/>
  <c r="AT78" i="2" s="1"/>
  <c r="AU70" i="2"/>
  <c r="AO38" i="5"/>
  <c r="AO74" i="4" s="1"/>
  <c r="AS35" i="5"/>
  <c r="AW75" i="2"/>
  <c r="AW41" i="2"/>
  <c r="AW32" i="2" s="1"/>
  <c r="AZ44" i="5"/>
  <c r="BA53" i="4"/>
  <c r="DX53" i="4"/>
  <c r="AX40" i="4"/>
  <c r="AY109" i="2"/>
  <c r="AP64" i="4"/>
  <c r="AP65" i="4" s="1"/>
  <c r="AY39" i="2"/>
  <c r="AU39" i="4"/>
  <c r="AV92" i="2"/>
  <c r="AY36" i="2"/>
  <c r="AY40" i="2" l="1"/>
  <c r="AY75" i="2" s="1"/>
  <c r="AV50" i="2"/>
  <c r="AV90" i="2" s="1"/>
  <c r="AV70" i="2"/>
  <c r="AV34" i="4" s="1"/>
  <c r="AW46" i="4"/>
  <c r="AW37" i="5" s="1"/>
  <c r="K35" i="4"/>
  <c r="K42" i="4" s="1"/>
  <c r="K61" i="4" s="1"/>
  <c r="AS37" i="4"/>
  <c r="AT88" i="2"/>
  <c r="AS93" i="2"/>
  <c r="AW27" i="5"/>
  <c r="AW27" i="4"/>
  <c r="AW31" i="3"/>
  <c r="AX35" i="3" s="1"/>
  <c r="AW48" i="2"/>
  <c r="AW58" i="2"/>
  <c r="AW67" i="2"/>
  <c r="AW64" i="2"/>
  <c r="AW61" i="2"/>
  <c r="AW66" i="2"/>
  <c r="AW47" i="2"/>
  <c r="AW60" i="2"/>
  <c r="AW65" i="2"/>
  <c r="AW69" i="2"/>
  <c r="AW57" i="2"/>
  <c r="AW56" i="2"/>
  <c r="AW59" i="2"/>
  <c r="AW54" i="2"/>
  <c r="AW62" i="2"/>
  <c r="AW68" i="2"/>
  <c r="AW55" i="2"/>
  <c r="AW63" i="2"/>
  <c r="AW52" i="2"/>
  <c r="AW53" i="2"/>
  <c r="AX46" i="4"/>
  <c r="AR40" i="5"/>
  <c r="AR42" i="5" s="1"/>
  <c r="AR41" i="4"/>
  <c r="L71" i="4"/>
  <c r="L67" i="4"/>
  <c r="L68" i="4"/>
  <c r="AR68" i="3"/>
  <c r="AR62" i="3"/>
  <c r="AR63" i="3" s="1"/>
  <c r="AR55" i="3"/>
  <c r="AT53" i="3"/>
  <c r="AR36" i="5"/>
  <c r="AR47" i="4"/>
  <c r="AR51" i="4" s="1"/>
  <c r="AZ27" i="2"/>
  <c r="AZ38" i="2" s="1"/>
  <c r="AZ40" i="2" s="1"/>
  <c r="BA30" i="2"/>
  <c r="BA39" i="2" s="1"/>
  <c r="AQ42" i="5"/>
  <c r="AQ64" i="4"/>
  <c r="AQ65" i="4" s="1"/>
  <c r="AY40" i="4"/>
  <c r="AZ109" i="2"/>
  <c r="BA44" i="5"/>
  <c r="BB53" i="4"/>
  <c r="AU72" i="2"/>
  <c r="AU34" i="4"/>
  <c r="AZ36" i="2"/>
  <c r="AT91" i="2"/>
  <c r="AT38" i="4" s="1"/>
  <c r="AT85" i="2"/>
  <c r="AS68" i="3"/>
  <c r="AS55" i="3"/>
  <c r="AS62" i="3"/>
  <c r="AS63" i="3" s="1"/>
  <c r="AX41" i="2"/>
  <c r="AX32" i="2" s="1"/>
  <c r="AV39" i="4"/>
  <c r="AW92" i="2"/>
  <c r="AU26" i="5"/>
  <c r="AU26" i="4"/>
  <c r="AU30" i="3"/>
  <c r="AU49" i="3" s="1"/>
  <c r="AU53" i="3" s="1"/>
  <c r="AV31" i="2"/>
  <c r="AU76" i="2"/>
  <c r="AU77" i="2" s="1"/>
  <c r="AU78" i="2" s="1"/>
  <c r="AS36" i="5"/>
  <c r="AS47" i="4"/>
  <c r="AS51" i="4" s="1"/>
  <c r="AY41" i="2" l="1"/>
  <c r="AY32" i="2" s="1"/>
  <c r="AY65" i="2" s="1"/>
  <c r="AX37" i="5"/>
  <c r="AV35" i="5"/>
  <c r="AW50" i="2"/>
  <c r="AW90" i="2" s="1"/>
  <c r="AV72" i="2"/>
  <c r="AZ75" i="2"/>
  <c r="AZ46" i="4"/>
  <c r="AU45" i="4"/>
  <c r="AU54" i="3"/>
  <c r="AT45" i="4"/>
  <c r="AT54" i="3"/>
  <c r="AQ74" i="4"/>
  <c r="AT37" i="4"/>
  <c r="AU88" i="2"/>
  <c r="AT93" i="2"/>
  <c r="AW70" i="2"/>
  <c r="AS40" i="5"/>
  <c r="AS41" i="4"/>
  <c r="BA27" i="2"/>
  <c r="BA38" i="2" s="1"/>
  <c r="BB30" i="2"/>
  <c r="BB39" i="2" s="1"/>
  <c r="AR31" i="5"/>
  <c r="AR56" i="4"/>
  <c r="AS56" i="4" s="1"/>
  <c r="AR69" i="3"/>
  <c r="BA36" i="2"/>
  <c r="AW39" i="4"/>
  <c r="AX92" i="2"/>
  <c r="AZ40" i="4"/>
  <c r="DX40" i="4" s="1"/>
  <c r="BA109" i="2"/>
  <c r="DX109" i="2"/>
  <c r="AX27" i="5"/>
  <c r="AX27" i="4"/>
  <c r="AX31" i="3"/>
  <c r="AX48" i="2"/>
  <c r="AX61" i="2"/>
  <c r="AX66" i="2"/>
  <c r="AX58" i="2"/>
  <c r="AX60" i="2"/>
  <c r="AX57" i="2"/>
  <c r="AX64" i="2"/>
  <c r="AX65" i="2"/>
  <c r="AX47" i="2"/>
  <c r="AX50" i="2" s="1"/>
  <c r="AX69" i="2"/>
  <c r="AX67" i="2"/>
  <c r="AX68" i="2"/>
  <c r="AX59" i="2"/>
  <c r="AX56" i="2"/>
  <c r="AX54" i="2"/>
  <c r="AX62" i="2"/>
  <c r="AX52" i="2"/>
  <c r="AX53" i="2"/>
  <c r="AX63" i="2"/>
  <c r="AX55" i="2"/>
  <c r="AY46" i="4"/>
  <c r="AY37" i="5" s="1"/>
  <c r="L54" i="4"/>
  <c r="BB44" i="5"/>
  <c r="BC53" i="4"/>
  <c r="AS31" i="5"/>
  <c r="AS38" i="5" s="1"/>
  <c r="AS69" i="3"/>
  <c r="AU35" i="5"/>
  <c r="AV26" i="5"/>
  <c r="AV26" i="4"/>
  <c r="AV30" i="3"/>
  <c r="AV49" i="3" s="1"/>
  <c r="AV53" i="3" s="1"/>
  <c r="AW31" i="2"/>
  <c r="AV76" i="2"/>
  <c r="AV77" i="2" s="1"/>
  <c r="AV78" i="2" s="1"/>
  <c r="AU91" i="2"/>
  <c r="AU38" i="4" s="1"/>
  <c r="AU85" i="2"/>
  <c r="AR64" i="4"/>
  <c r="AR65" i="4" s="1"/>
  <c r="AX46" i="3"/>
  <c r="DX35" i="3"/>
  <c r="AY52" i="2" l="1"/>
  <c r="AY47" i="2"/>
  <c r="AY63" i="2"/>
  <c r="AY55" i="2"/>
  <c r="AY64" i="2"/>
  <c r="AY53" i="2"/>
  <c r="AY59" i="2"/>
  <c r="AY48" i="2"/>
  <c r="AY58" i="2"/>
  <c r="AY60" i="2"/>
  <c r="AY56" i="2"/>
  <c r="AY67" i="2"/>
  <c r="AY61" i="2"/>
  <c r="AY62" i="2"/>
  <c r="AY66" i="2"/>
  <c r="AY54" i="2"/>
  <c r="AY31" i="3"/>
  <c r="AY69" i="2"/>
  <c r="AY27" i="4"/>
  <c r="AY57" i="2"/>
  <c r="AY27" i="5"/>
  <c r="AY68" i="2"/>
  <c r="AZ41" i="2"/>
  <c r="AZ32" i="2" s="1"/>
  <c r="AZ61" i="2" s="1"/>
  <c r="AX90" i="2"/>
  <c r="BA40" i="4"/>
  <c r="BB109" i="2"/>
  <c r="AR38" i="5"/>
  <c r="AT40" i="5"/>
  <c r="AT42" i="5" s="1"/>
  <c r="AT41" i="4"/>
  <c r="AY50" i="2"/>
  <c r="AU37" i="4"/>
  <c r="AU93" i="2"/>
  <c r="AV88" i="2"/>
  <c r="AX39" i="4"/>
  <c r="AY92" i="2"/>
  <c r="BB27" i="2"/>
  <c r="BB38" i="2" s="1"/>
  <c r="BB40" i="2" s="1"/>
  <c r="BC30" i="2"/>
  <c r="BC36" i="2" s="1"/>
  <c r="AT62" i="3"/>
  <c r="AT63" i="3" s="1"/>
  <c r="AT68" i="3"/>
  <c r="AT55" i="3"/>
  <c r="AX70" i="2"/>
  <c r="BB36" i="2"/>
  <c r="AT36" i="5"/>
  <c r="AT47" i="4"/>
  <c r="AT51" i="4" s="1"/>
  <c r="AU62" i="3"/>
  <c r="AU63" i="3" s="1"/>
  <c r="AU68" i="3"/>
  <c r="AU55" i="3"/>
  <c r="AS42" i="5"/>
  <c r="AU36" i="5"/>
  <c r="AU47" i="4"/>
  <c r="AU51" i="4" s="1"/>
  <c r="DX46" i="3"/>
  <c r="H16" i="3"/>
  <c r="AS64" i="4"/>
  <c r="AS65" i="4" s="1"/>
  <c r="AV91" i="2"/>
  <c r="AV38" i="4" s="1"/>
  <c r="AV85" i="2"/>
  <c r="AW34" i="4"/>
  <c r="AW72" i="2"/>
  <c r="BC44" i="5"/>
  <c r="BD53" i="4"/>
  <c r="AW26" i="5"/>
  <c r="AW26" i="4"/>
  <c r="AW30" i="3"/>
  <c r="AW49" i="3" s="1"/>
  <c r="AW53" i="3" s="1"/>
  <c r="AX31" i="2"/>
  <c r="AW76" i="2"/>
  <c r="AW77" i="2" s="1"/>
  <c r="AW78" i="2" s="1"/>
  <c r="AZ37" i="5"/>
  <c r="DX46" i="4"/>
  <c r="AV45" i="4"/>
  <c r="AV54" i="3"/>
  <c r="L45" i="5"/>
  <c r="L47" i="5" s="1"/>
  <c r="L48" i="5" s="1"/>
  <c r="L50" i="5" s="1"/>
  <c r="L57" i="4"/>
  <c r="L58" i="4" s="1"/>
  <c r="BA40" i="2"/>
  <c r="AZ31" i="3"/>
  <c r="BA35" i="3" s="1"/>
  <c r="AZ64" i="2"/>
  <c r="AZ57" i="2"/>
  <c r="AZ60" i="2"/>
  <c r="AZ65" i="2"/>
  <c r="AZ48" i="2"/>
  <c r="AZ58" i="2"/>
  <c r="AZ67" i="2"/>
  <c r="AZ66" i="2"/>
  <c r="AZ59" i="2"/>
  <c r="AZ54" i="2"/>
  <c r="AZ68" i="2"/>
  <c r="AZ56" i="2"/>
  <c r="AZ62" i="2"/>
  <c r="AZ55" i="2"/>
  <c r="AZ63" i="2"/>
  <c r="AZ52" i="2"/>
  <c r="AZ53" i="2"/>
  <c r="DX75" i="2"/>
  <c r="AY70" i="2" l="1"/>
  <c r="AY90" i="2"/>
  <c r="AZ69" i="2"/>
  <c r="AZ27" i="4"/>
  <c r="AZ47" i="2"/>
  <c r="AZ27" i="5"/>
  <c r="BC39" i="2"/>
  <c r="AZ50" i="2"/>
  <c r="AZ90" i="2" s="1"/>
  <c r="DX90" i="2" s="1"/>
  <c r="L59" i="4"/>
  <c r="L20" i="4"/>
  <c r="BB75" i="2"/>
  <c r="AT64" i="4"/>
  <c r="AT65" i="4" s="1"/>
  <c r="AV62" i="3"/>
  <c r="AV63" i="3" s="1"/>
  <c r="AV68" i="3"/>
  <c r="AV55" i="3"/>
  <c r="AX72" i="2"/>
  <c r="AX34" i="4"/>
  <c r="AV37" i="4"/>
  <c r="AV93" i="2"/>
  <c r="AW88" i="2"/>
  <c r="AS74" i="4"/>
  <c r="AT31" i="5"/>
  <c r="AT56" i="4"/>
  <c r="AU56" i="4" s="1"/>
  <c r="AT69" i="3"/>
  <c r="AU40" i="5"/>
  <c r="AU41" i="4"/>
  <c r="AW35" i="5"/>
  <c r="AU31" i="5"/>
  <c r="AU38" i="5" s="1"/>
  <c r="AU69" i="3"/>
  <c r="AY34" i="4"/>
  <c r="AY72" i="2"/>
  <c r="AX26" i="5"/>
  <c r="AX26" i="4"/>
  <c r="AX30" i="3"/>
  <c r="AX49" i="3" s="1"/>
  <c r="AX53" i="3" s="1"/>
  <c r="AY31" i="2"/>
  <c r="AX76" i="2"/>
  <c r="AX77" i="2" s="1"/>
  <c r="AX78" i="2" s="1"/>
  <c r="BC27" i="2"/>
  <c r="BC38" i="2" s="1"/>
  <c r="BC40" i="2" s="1"/>
  <c r="BD30" i="2"/>
  <c r="BD39" i="2" s="1"/>
  <c r="AV36" i="5"/>
  <c r="AV47" i="4"/>
  <c r="AV51" i="4" s="1"/>
  <c r="BA46" i="3"/>
  <c r="AW45" i="4"/>
  <c r="AW54" i="3"/>
  <c r="BA46" i="4"/>
  <c r="BA37" i="5" s="1"/>
  <c r="H19" i="3"/>
  <c r="AY39" i="4"/>
  <c r="AZ92" i="2"/>
  <c r="AR74" i="4"/>
  <c r="AW91" i="2"/>
  <c r="AW38" i="4" s="1"/>
  <c r="AW85" i="2"/>
  <c r="BA75" i="2"/>
  <c r="BA41" i="2"/>
  <c r="BB41" i="2" s="1"/>
  <c r="BB32" i="2" s="1"/>
  <c r="AZ70" i="2"/>
  <c r="BD44" i="5"/>
  <c r="BE53" i="4"/>
  <c r="BB40" i="4"/>
  <c r="BC109" i="2"/>
  <c r="M49" i="5"/>
  <c r="M76" i="4" s="1"/>
  <c r="M73" i="4" s="1"/>
  <c r="L77" i="4"/>
  <c r="L32" i="4"/>
  <c r="AY35" i="5" l="1"/>
  <c r="BB27" i="5"/>
  <c r="BB27" i="4"/>
  <c r="BB31" i="3"/>
  <c r="BB65" i="2"/>
  <c r="BB69" i="2"/>
  <c r="BB67" i="2"/>
  <c r="BB64" i="2"/>
  <c r="BB66" i="2"/>
  <c r="BB60" i="2"/>
  <c r="BB57" i="2"/>
  <c r="BB47" i="2"/>
  <c r="BB61" i="2"/>
  <c r="BB48" i="2"/>
  <c r="BB58" i="2"/>
  <c r="BB54" i="2"/>
  <c r="BB68" i="2"/>
  <c r="BB62" i="2"/>
  <c r="BB59" i="2"/>
  <c r="BB56" i="2"/>
  <c r="BB55" i="2"/>
  <c r="BB53" i="2"/>
  <c r="BB52" i="2"/>
  <c r="BB63" i="2"/>
  <c r="BC75" i="2"/>
  <c r="BC41" i="2"/>
  <c r="BC32" i="2" s="1"/>
  <c r="AU64" i="4"/>
  <c r="AU65" i="4" s="1"/>
  <c r="AX91" i="2"/>
  <c r="AX38" i="4" s="1"/>
  <c r="AX85" i="2"/>
  <c r="AV40" i="5"/>
  <c r="AV42" i="5" s="1"/>
  <c r="AV41" i="4"/>
  <c r="AW68" i="3"/>
  <c r="AW62" i="3"/>
  <c r="AW63" i="3" s="1"/>
  <c r="AW55" i="3"/>
  <c r="AW36" i="5"/>
  <c r="AW47" i="4"/>
  <c r="AW51" i="4" s="1"/>
  <c r="AX45" i="4"/>
  <c r="AX54" i="3"/>
  <c r="AX35" i="5"/>
  <c r="AU42" i="5"/>
  <c r="AV31" i="5"/>
  <c r="AV38" i="5" s="1"/>
  <c r="AV69" i="3"/>
  <c r="AV56" i="4"/>
  <c r="M71" i="4"/>
  <c r="M68" i="4"/>
  <c r="M67" i="4"/>
  <c r="BE44" i="5"/>
  <c r="BF53" i="4"/>
  <c r="AZ39" i="4"/>
  <c r="DX39" i="4" s="1"/>
  <c r="DX92" i="2"/>
  <c r="BA92" i="2"/>
  <c r="BC40" i="4"/>
  <c r="BD109" i="2"/>
  <c r="AT38" i="5"/>
  <c r="AZ72" i="2"/>
  <c r="AZ34" i="4"/>
  <c r="BD27" i="2"/>
  <c r="BD38" i="2" s="1"/>
  <c r="BD40" i="2" s="1"/>
  <c r="BE30" i="2"/>
  <c r="BE36" i="2" s="1"/>
  <c r="AW37" i="4"/>
  <c r="AW93" i="2"/>
  <c r="AX88" i="2"/>
  <c r="AY26" i="5"/>
  <c r="AY26" i="4"/>
  <c r="AY30" i="3"/>
  <c r="AY49" i="3" s="1"/>
  <c r="AY53" i="3" s="1"/>
  <c r="AZ31" i="2"/>
  <c r="AY76" i="2"/>
  <c r="AY77" i="2" s="1"/>
  <c r="AY78" i="2" s="1"/>
  <c r="L35" i="4"/>
  <c r="L42" i="4" s="1"/>
  <c r="L61" i="4" s="1"/>
  <c r="BA32" i="2"/>
  <c r="BD36" i="2"/>
  <c r="AV74" i="4" l="1"/>
  <c r="BD75" i="2"/>
  <c r="BD41" i="2"/>
  <c r="AV64" i="4"/>
  <c r="AV65" i="4" s="1"/>
  <c r="BA39" i="4"/>
  <c r="BB92" i="2"/>
  <c r="AW31" i="5"/>
  <c r="AW56" i="4"/>
  <c r="AW69" i="3"/>
  <c r="BB70" i="2"/>
  <c r="BF30" i="2"/>
  <c r="BF36" i="2" s="1"/>
  <c r="BE27" i="2"/>
  <c r="BE38" i="2" s="1"/>
  <c r="AY45" i="4"/>
  <c r="AY54" i="3"/>
  <c r="DX34" i="4"/>
  <c r="H16" i="4" s="1"/>
  <c r="BF44" i="5"/>
  <c r="BG53" i="4"/>
  <c r="AU74" i="4"/>
  <c r="AY91" i="2"/>
  <c r="AY38" i="4" s="1"/>
  <c r="AY85" i="2"/>
  <c r="AX68" i="3"/>
  <c r="AX62" i="3"/>
  <c r="AX63" i="3" s="1"/>
  <c r="AX55" i="3"/>
  <c r="AX37" i="4"/>
  <c r="AX93" i="2"/>
  <c r="AY88" i="2"/>
  <c r="AZ35" i="5"/>
  <c r="AX36" i="5"/>
  <c r="AX47" i="4"/>
  <c r="AX51" i="4" s="1"/>
  <c r="AZ26" i="5"/>
  <c r="AZ26" i="4"/>
  <c r="AZ30" i="3"/>
  <c r="AZ49" i="3" s="1"/>
  <c r="AZ53" i="3" s="1"/>
  <c r="BA31" i="2"/>
  <c r="DX31" i="2"/>
  <c r="AZ76" i="2"/>
  <c r="M54" i="4"/>
  <c r="AT74" i="4"/>
  <c r="BC27" i="5"/>
  <c r="BC27" i="4"/>
  <c r="BC31" i="3"/>
  <c r="BC48" i="2"/>
  <c r="BC47" i="2"/>
  <c r="BC66" i="2"/>
  <c r="BC61" i="2"/>
  <c r="BC69" i="2"/>
  <c r="BC58" i="2"/>
  <c r="BC60" i="2"/>
  <c r="BC65" i="2"/>
  <c r="BC64" i="2"/>
  <c r="BC57" i="2"/>
  <c r="BC67" i="2"/>
  <c r="BC54" i="2"/>
  <c r="BC68" i="2"/>
  <c r="BC59" i="2"/>
  <c r="BC56" i="2"/>
  <c r="BC62" i="2"/>
  <c r="BC52" i="2"/>
  <c r="BC53" i="2"/>
  <c r="BC63" i="2"/>
  <c r="BC55" i="2"/>
  <c r="BA27" i="5"/>
  <c r="BA27" i="4"/>
  <c r="BA31" i="3"/>
  <c r="BA58" i="2"/>
  <c r="BA64" i="2"/>
  <c r="BA66" i="2"/>
  <c r="BA69" i="2"/>
  <c r="BA60" i="2"/>
  <c r="BA48" i="2"/>
  <c r="BA57" i="2"/>
  <c r="BA47" i="2"/>
  <c r="BA61" i="2"/>
  <c r="BA67" i="2"/>
  <c r="BA65" i="2"/>
  <c r="BA68" i="2"/>
  <c r="BA62" i="2"/>
  <c r="BA59" i="2"/>
  <c r="BA56" i="2"/>
  <c r="BA54" i="2"/>
  <c r="BA52" i="2"/>
  <c r="BA53" i="2"/>
  <c r="BA55" i="2"/>
  <c r="BA63" i="2"/>
  <c r="BD40" i="4"/>
  <c r="BE109" i="2"/>
  <c r="AW40" i="5"/>
  <c r="AW42" i="5" s="1"/>
  <c r="AW41" i="4"/>
  <c r="BE39" i="2"/>
  <c r="BE40" i="2" s="1"/>
  <c r="BC46" i="4"/>
  <c r="BD35" i="3" l="1"/>
  <c r="BD46" i="3" s="1"/>
  <c r="BF39" i="2"/>
  <c r="M45" i="5"/>
  <c r="M47" i="5" s="1"/>
  <c r="M48" i="5" s="1"/>
  <c r="M50" i="5" s="1"/>
  <c r="M57" i="4"/>
  <c r="M58" i="4" s="1"/>
  <c r="BC70" i="2"/>
  <c r="AZ77" i="2"/>
  <c r="AZ78" i="2" s="1"/>
  <c r="DX76" i="2"/>
  <c r="AY37" i="4"/>
  <c r="AY93" i="2"/>
  <c r="AZ88" i="2"/>
  <c r="BA70" i="2"/>
  <c r="DX26" i="5"/>
  <c r="H14" i="5" s="1"/>
  <c r="DX26" i="4"/>
  <c r="H14" i="4" s="1"/>
  <c r="DX30" i="3"/>
  <c r="H14" i="3" s="1"/>
  <c r="AW38" i="5"/>
  <c r="BB34" i="4"/>
  <c r="BE40" i="4"/>
  <c r="BF109" i="2"/>
  <c r="BA26" i="5"/>
  <c r="BA26" i="4"/>
  <c r="BA30" i="3"/>
  <c r="BA49" i="3" s="1"/>
  <c r="BB31" i="2"/>
  <c r="BA76" i="2"/>
  <c r="BA77" i="2" s="1"/>
  <c r="AX40" i="5"/>
  <c r="AX42" i="5" s="1"/>
  <c r="AX41" i="4"/>
  <c r="BC50" i="2"/>
  <c r="AZ45" i="4"/>
  <c r="AZ54" i="3"/>
  <c r="BB39" i="4"/>
  <c r="BC92" i="2"/>
  <c r="AY68" i="3"/>
  <c r="AY55" i="3"/>
  <c r="AY62" i="3"/>
  <c r="AY63" i="3" s="1"/>
  <c r="BB46" i="4"/>
  <c r="BB37" i="5" s="1"/>
  <c r="AX31" i="5"/>
  <c r="AX38" i="5" s="1"/>
  <c r="AX56" i="4"/>
  <c r="AX69" i="3"/>
  <c r="AY36" i="5"/>
  <c r="AY47" i="4"/>
  <c r="AY51" i="4" s="1"/>
  <c r="BE75" i="2"/>
  <c r="BE41" i="2"/>
  <c r="BE32" i="2" s="1"/>
  <c r="BG44" i="5"/>
  <c r="BH53" i="4"/>
  <c r="BB50" i="2"/>
  <c r="AW64" i="4"/>
  <c r="AW65" i="4"/>
  <c r="BA50" i="2"/>
  <c r="BD46" i="4"/>
  <c r="BD37" i="5" s="1"/>
  <c r="BD32" i="2"/>
  <c r="BF27" i="2"/>
  <c r="BF38" i="2" s="1"/>
  <c r="BF40" i="2" s="1"/>
  <c r="BG30" i="2"/>
  <c r="BG36" i="2" s="1"/>
  <c r="BG39" i="2" l="1"/>
  <c r="AX74" i="4"/>
  <c r="M59" i="4"/>
  <c r="M20" i="4"/>
  <c r="BF75" i="2"/>
  <c r="BF41" i="2"/>
  <c r="AY40" i="5"/>
  <c r="AY42" i="5" s="1"/>
  <c r="AY41" i="4"/>
  <c r="BA78" i="2"/>
  <c r="AZ91" i="2"/>
  <c r="AZ93" i="2" s="1"/>
  <c r="DX93" i="2" s="1"/>
  <c r="AZ85" i="2"/>
  <c r="BC39" i="4"/>
  <c r="BD92" i="2"/>
  <c r="BB26" i="5"/>
  <c r="BB26" i="4"/>
  <c r="BB30" i="3"/>
  <c r="BB49" i="3" s="1"/>
  <c r="BB53" i="3" s="1"/>
  <c r="BC31" i="2"/>
  <c r="BB76" i="2"/>
  <c r="BB77" i="2" s="1"/>
  <c r="BB78" i="2" s="1"/>
  <c r="BC72" i="2"/>
  <c r="BC34" i="4"/>
  <c r="BC35" i="5" s="1"/>
  <c r="BC37" i="5"/>
  <c r="BA53" i="3"/>
  <c r="AZ68" i="3"/>
  <c r="AZ62" i="3"/>
  <c r="AZ63" i="3" s="1"/>
  <c r="AZ55" i="3"/>
  <c r="BD27" i="5"/>
  <c r="BD27" i="4"/>
  <c r="BD31" i="3"/>
  <c r="BD48" i="2"/>
  <c r="BD47" i="2"/>
  <c r="BD65" i="2"/>
  <c r="BD57" i="2"/>
  <c r="BD69" i="2"/>
  <c r="BD60" i="2"/>
  <c r="BD58" i="2"/>
  <c r="BD67" i="2"/>
  <c r="BD61" i="2"/>
  <c r="BD66" i="2"/>
  <c r="BD64" i="2"/>
  <c r="BD59" i="2"/>
  <c r="BD54" i="2"/>
  <c r="BD62" i="2"/>
  <c r="BD68" i="2"/>
  <c r="BD56" i="2"/>
  <c r="BD52" i="2"/>
  <c r="BD53" i="2"/>
  <c r="BD55" i="2"/>
  <c r="BD63" i="2"/>
  <c r="BE46" i="4"/>
  <c r="BE37" i="5" s="1"/>
  <c r="BH44" i="5"/>
  <c r="BI53" i="4"/>
  <c r="AZ36" i="5"/>
  <c r="AZ47" i="4"/>
  <c r="DX47" i="4" s="1"/>
  <c r="H18" i="4" s="1"/>
  <c r="DX45" i="4"/>
  <c r="BF40" i="4"/>
  <c r="BG109" i="2"/>
  <c r="AX64" i="4"/>
  <c r="AX65" i="4" s="1"/>
  <c r="BA72" i="2"/>
  <c r="BA34" i="4"/>
  <c r="N49" i="5"/>
  <c r="N76" i="4" s="1"/>
  <c r="N73" i="4" s="1"/>
  <c r="M77" i="4"/>
  <c r="M32" i="4"/>
  <c r="AZ37" i="4"/>
  <c r="BA88" i="2"/>
  <c r="DX88" i="2"/>
  <c r="BE27" i="5"/>
  <c r="BE27" i="4"/>
  <c r="BE31" i="3"/>
  <c r="BE47" i="2"/>
  <c r="BE48" i="2"/>
  <c r="BE64" i="2"/>
  <c r="BE69" i="2"/>
  <c r="BE67" i="2"/>
  <c r="BE66" i="2"/>
  <c r="BE57" i="2"/>
  <c r="BE60" i="2"/>
  <c r="BE58" i="2"/>
  <c r="BE61" i="2"/>
  <c r="BE65" i="2"/>
  <c r="BE62" i="2"/>
  <c r="BE56" i="2"/>
  <c r="BE54" i="2"/>
  <c r="BE68" i="2"/>
  <c r="BE59" i="2"/>
  <c r="BE53" i="2"/>
  <c r="BE63" i="2"/>
  <c r="BE55" i="2"/>
  <c r="BE52" i="2"/>
  <c r="BF46" i="4"/>
  <c r="BG27" i="2"/>
  <c r="BG38" i="2" s="1"/>
  <c r="BG40" i="2" s="1"/>
  <c r="BH30" i="2"/>
  <c r="BH39" i="2" s="1"/>
  <c r="BA90" i="2"/>
  <c r="BB90" i="2" s="1"/>
  <c r="BC90" i="2" s="1"/>
  <c r="AY31" i="5"/>
  <c r="AY38" i="5" s="1"/>
  <c r="AY56" i="4"/>
  <c r="AY69" i="3"/>
  <c r="AW74" i="4"/>
  <c r="BB72" i="2"/>
  <c r="BF37" i="5" l="1"/>
  <c r="BE70" i="2"/>
  <c r="BE34" i="4" s="1"/>
  <c r="BG75" i="2"/>
  <c r="BG41" i="2"/>
  <c r="BG32" i="2" s="1"/>
  <c r="AZ51" i="4"/>
  <c r="DX51" i="4" s="1"/>
  <c r="BD39" i="4"/>
  <c r="BE92" i="2"/>
  <c r="BA37" i="4"/>
  <c r="BB88" i="2"/>
  <c r="BA45" i="4"/>
  <c r="BA54" i="3"/>
  <c r="BI44" i="5"/>
  <c r="BJ53" i="4"/>
  <c r="AZ38" i="4"/>
  <c r="DX38" i="4" s="1"/>
  <c r="DX91" i="2"/>
  <c r="BD50" i="2"/>
  <c r="BA91" i="2"/>
  <c r="BA38" i="4" s="1"/>
  <c r="BA85" i="2"/>
  <c r="M35" i="4"/>
  <c r="M42" i="4" s="1"/>
  <c r="M61" i="4" s="1"/>
  <c r="AY64" i="4"/>
  <c r="AY65" i="4" s="1"/>
  <c r="BB85" i="2"/>
  <c r="AY74" i="4"/>
  <c r="BD70" i="2"/>
  <c r="BH27" i="2"/>
  <c r="BH38" i="2" s="1"/>
  <c r="BH40" i="2" s="1"/>
  <c r="BI30" i="2"/>
  <c r="BI36" i="2" s="1"/>
  <c r="BE50" i="2"/>
  <c r="N68" i="4"/>
  <c r="N67" i="4"/>
  <c r="N71" i="4"/>
  <c r="BG40" i="4"/>
  <c r="BH109" i="2"/>
  <c r="BC26" i="5"/>
  <c r="BC26" i="4"/>
  <c r="BC30" i="3"/>
  <c r="BC49" i="3" s="1"/>
  <c r="BD31" i="2"/>
  <c r="BC76" i="2"/>
  <c r="BC77" i="2" s="1"/>
  <c r="BF32" i="2"/>
  <c r="AZ41" i="4"/>
  <c r="DX41" i="4" s="1"/>
  <c r="H17" i="4" s="1"/>
  <c r="DX37" i="4"/>
  <c r="BB45" i="4"/>
  <c r="BB54" i="3"/>
  <c r="BH36" i="2"/>
  <c r="BB35" i="5"/>
  <c r="BA35" i="5"/>
  <c r="AZ31" i="5"/>
  <c r="AZ38" i="5" s="1"/>
  <c r="AZ56" i="4"/>
  <c r="AZ69" i="3"/>
  <c r="AZ40" i="5" l="1"/>
  <c r="AZ42" i="5" s="1"/>
  <c r="AZ74" i="4" s="1"/>
  <c r="BB91" i="2"/>
  <c r="BB38" i="4" s="1"/>
  <c r="BB62" i="3"/>
  <c r="BB63" i="3" s="1"/>
  <c r="BB68" i="3"/>
  <c r="BB55" i="3"/>
  <c r="BD72" i="2"/>
  <c r="BD34" i="4"/>
  <c r="BA62" i="3"/>
  <c r="BA63" i="3" s="1"/>
  <c r="BA68" i="3"/>
  <c r="BA55" i="3"/>
  <c r="BA36" i="5"/>
  <c r="BA51" i="4"/>
  <c r="BA47" i="4"/>
  <c r="N54" i="4"/>
  <c r="BA93" i="2"/>
  <c r="BD90" i="2"/>
  <c r="BB37" i="4"/>
  <c r="BC88" i="2"/>
  <c r="BE90" i="2"/>
  <c r="BA40" i="5"/>
  <c r="BA41" i="4"/>
  <c r="BB36" i="5"/>
  <c r="BB47" i="4"/>
  <c r="BB51" i="4" s="1"/>
  <c r="BH75" i="2"/>
  <c r="BH41" i="2"/>
  <c r="BH32" i="2" s="1"/>
  <c r="BF27" i="5"/>
  <c r="BF27" i="4"/>
  <c r="BF31" i="3"/>
  <c r="BG35" i="3" s="1"/>
  <c r="BF48" i="2"/>
  <c r="BF57" i="2"/>
  <c r="BF58" i="2"/>
  <c r="BF65" i="2"/>
  <c r="BF64" i="2"/>
  <c r="BF47" i="2"/>
  <c r="BF60" i="2"/>
  <c r="BF66" i="2"/>
  <c r="BF61" i="2"/>
  <c r="BF67" i="2"/>
  <c r="BF69" i="2"/>
  <c r="BF62" i="2"/>
  <c r="BF59" i="2"/>
  <c r="BF68" i="2"/>
  <c r="BF54" i="2"/>
  <c r="BF56" i="2"/>
  <c r="BF55" i="2"/>
  <c r="BF53" i="2"/>
  <c r="BF52" i="2"/>
  <c r="BF63" i="2"/>
  <c r="BG46" i="4"/>
  <c r="BG37" i="5" s="1"/>
  <c r="BI39" i="2"/>
  <c r="BE72" i="2"/>
  <c r="BE39" i="4"/>
  <c r="BF92" i="2"/>
  <c r="BC78" i="2"/>
  <c r="AZ64" i="4"/>
  <c r="AZ65" i="4" s="1"/>
  <c r="BA55" i="4"/>
  <c r="BB55" i="4" s="1"/>
  <c r="BC55" i="4" s="1"/>
  <c r="BD55" i="4" s="1"/>
  <c r="BE55" i="4" s="1"/>
  <c r="BF55" i="4" s="1"/>
  <c r="BG55" i="4" s="1"/>
  <c r="BH55" i="4" s="1"/>
  <c r="BI55" i="4" s="1"/>
  <c r="BJ55" i="4" s="1"/>
  <c r="BK55" i="4" s="1"/>
  <c r="BL55" i="4" s="1"/>
  <c r="DY55" i="4" s="1"/>
  <c r="DX56" i="4"/>
  <c r="BD26" i="5"/>
  <c r="BD26" i="4"/>
  <c r="BD30" i="3"/>
  <c r="BD49" i="3" s="1"/>
  <c r="BD53" i="3" s="1"/>
  <c r="BE31" i="2"/>
  <c r="BD76" i="2"/>
  <c r="BD77" i="2" s="1"/>
  <c r="BD78" i="2" s="1"/>
  <c r="BH40" i="4"/>
  <c r="BI109" i="2"/>
  <c r="BC53" i="3"/>
  <c r="BG27" i="5"/>
  <c r="BG27" i="4"/>
  <c r="BG31" i="3"/>
  <c r="BG66" i="2"/>
  <c r="BG60" i="2"/>
  <c r="BG65" i="2"/>
  <c r="BG61" i="2"/>
  <c r="BG69" i="2"/>
  <c r="BG58" i="2"/>
  <c r="BG48" i="2"/>
  <c r="BG67" i="2"/>
  <c r="BG47" i="2"/>
  <c r="BG57" i="2"/>
  <c r="BG64" i="2"/>
  <c r="BG56" i="2"/>
  <c r="BG59" i="2"/>
  <c r="BG68" i="2"/>
  <c r="BG62" i="2"/>
  <c r="BG54" i="2"/>
  <c r="BG63" i="2"/>
  <c r="BG52" i="2"/>
  <c r="BG53" i="2"/>
  <c r="BG55" i="2"/>
  <c r="BH46" i="4"/>
  <c r="BH37" i="5" s="1"/>
  <c r="BJ30" i="2"/>
  <c r="BJ36" i="2" s="1"/>
  <c r="BI27" i="2"/>
  <c r="BI38" i="2" s="1"/>
  <c r="BJ39" i="2"/>
  <c r="BJ44" i="5"/>
  <c r="BK53" i="4"/>
  <c r="BB93" i="2" l="1"/>
  <c r="BK44" i="5"/>
  <c r="BL53" i="4"/>
  <c r="BE26" i="5"/>
  <c r="BE26" i="4"/>
  <c r="BE30" i="3"/>
  <c r="BE49" i="3" s="1"/>
  <c r="BE53" i="3" s="1"/>
  <c r="BF31" i="2"/>
  <c r="BE76" i="2"/>
  <c r="BE77" i="2" s="1"/>
  <c r="BE78" i="2" s="1"/>
  <c r="BD85" i="2"/>
  <c r="BD45" i="4"/>
  <c r="BD54" i="3"/>
  <c r="BF39" i="4"/>
  <c r="BG92" i="2"/>
  <c r="BI40" i="2"/>
  <c r="BG46" i="3"/>
  <c r="BA31" i="5"/>
  <c r="BA56" i="4"/>
  <c r="BB56" i="4" s="1"/>
  <c r="BA69" i="3"/>
  <c r="BC37" i="4"/>
  <c r="BD88" i="2"/>
  <c r="BB40" i="5"/>
  <c r="BB42" i="5" s="1"/>
  <c r="BB41" i="4"/>
  <c r="BH27" i="5"/>
  <c r="BH27" i="4"/>
  <c r="BH31" i="3"/>
  <c r="BH48" i="2"/>
  <c r="BH47" i="2"/>
  <c r="BH60" i="2"/>
  <c r="BH66" i="2"/>
  <c r="BH58" i="2"/>
  <c r="BH65" i="2"/>
  <c r="BH69" i="2"/>
  <c r="BH61" i="2"/>
  <c r="BH57" i="2"/>
  <c r="BH64" i="2"/>
  <c r="BH67" i="2"/>
  <c r="BH56" i="2"/>
  <c r="BH54" i="2"/>
  <c r="BH62" i="2"/>
  <c r="BH59" i="2"/>
  <c r="BH68" i="2"/>
  <c r="BH53" i="2"/>
  <c r="BH63" i="2"/>
  <c r="BH55" i="2"/>
  <c r="BH52" i="2"/>
  <c r="BI46" i="4"/>
  <c r="BI37" i="5" s="1"/>
  <c r="BE35" i="5"/>
  <c r="BD35" i="5"/>
  <c r="BK30" i="2"/>
  <c r="BK36" i="2" s="1"/>
  <c r="BJ27" i="2"/>
  <c r="BJ38" i="2" s="1"/>
  <c r="BJ40" i="2" s="1"/>
  <c r="BG50" i="2"/>
  <c r="BC45" i="4"/>
  <c r="BC54" i="3"/>
  <c r="BF70" i="2"/>
  <c r="BF50" i="2"/>
  <c r="BF90" i="2" s="1"/>
  <c r="BB31" i="5"/>
  <c r="BB38" i="5" s="1"/>
  <c r="BB69" i="3"/>
  <c r="BA42" i="5"/>
  <c r="BA64" i="4"/>
  <c r="BA65" i="4" s="1"/>
  <c r="BG70" i="2"/>
  <c r="BI40" i="4"/>
  <c r="BJ109" i="2"/>
  <c r="BC91" i="2"/>
  <c r="BC38" i="4" s="1"/>
  <c r="BC85" i="2"/>
  <c r="N45" i="5"/>
  <c r="N47" i="5" s="1"/>
  <c r="N48" i="5" s="1"/>
  <c r="N50" i="5" s="1"/>
  <c r="N57" i="4"/>
  <c r="N58" i="4" s="1"/>
  <c r="BD91" i="2" l="1"/>
  <c r="BD38" i="4" s="1"/>
  <c r="BH50" i="2"/>
  <c r="N59" i="4"/>
  <c r="N20" i="4"/>
  <c r="BB64" i="4"/>
  <c r="BB65" i="4" s="1"/>
  <c r="BJ75" i="2"/>
  <c r="BL30" i="2"/>
  <c r="BL39" i="2" s="1"/>
  <c r="BK27" i="2"/>
  <c r="BK38" i="2" s="1"/>
  <c r="BE91" i="2"/>
  <c r="BE38" i="4" s="1"/>
  <c r="BE85" i="2"/>
  <c r="BA38" i="5"/>
  <c r="BA74" i="4" s="1"/>
  <c r="BF26" i="5"/>
  <c r="BF26" i="4"/>
  <c r="BF30" i="3"/>
  <c r="BF49" i="3" s="1"/>
  <c r="BG31" i="2"/>
  <c r="BF76" i="2"/>
  <c r="BF77" i="2" s="1"/>
  <c r="BF78" i="2" s="1"/>
  <c r="BE45" i="4"/>
  <c r="BE54" i="3"/>
  <c r="BF72" i="2"/>
  <c r="BF34" i="4"/>
  <c r="BJ40" i="4"/>
  <c r="BK109" i="2"/>
  <c r="BC68" i="3"/>
  <c r="BC62" i="3"/>
  <c r="BC63" i="3" s="1"/>
  <c r="BC55" i="3"/>
  <c r="BI75" i="2"/>
  <c r="BI41" i="2"/>
  <c r="BI32" i="2" s="1"/>
  <c r="BC36" i="5"/>
  <c r="BC47" i="4"/>
  <c r="BC51" i="4" s="1"/>
  <c r="BH70" i="2"/>
  <c r="BB74" i="4"/>
  <c r="BG39" i="4"/>
  <c r="BH92" i="2"/>
  <c r="O49" i="5"/>
  <c r="O76" i="4" s="1"/>
  <c r="O73" i="4" s="1"/>
  <c r="N77" i="4"/>
  <c r="N32" i="4"/>
  <c r="BG72" i="2"/>
  <c r="BG34" i="4"/>
  <c r="BL44" i="5"/>
  <c r="BM53" i="4"/>
  <c r="DY53" i="4"/>
  <c r="BC93" i="2"/>
  <c r="BD68" i="3"/>
  <c r="BD62" i="3"/>
  <c r="BD63" i="3" s="1"/>
  <c r="BD55" i="3"/>
  <c r="BG90" i="2"/>
  <c r="BH90" i="2" s="1"/>
  <c r="BD37" i="4"/>
  <c r="BE88" i="2"/>
  <c r="BD93" i="2"/>
  <c r="BD36" i="5"/>
  <c r="BD47" i="4"/>
  <c r="BD51" i="4" s="1"/>
  <c r="BK39" i="2"/>
  <c r="BK40" i="2" s="1"/>
  <c r="BC40" i="5"/>
  <c r="BC41" i="4"/>
  <c r="BC64" i="4" l="1"/>
  <c r="BC65" i="4" s="1"/>
  <c r="BI27" i="5"/>
  <c r="BI27" i="4"/>
  <c r="BI31" i="3"/>
  <c r="BJ35" i="3" s="1"/>
  <c r="BI48" i="2"/>
  <c r="BI67" i="2"/>
  <c r="BI64" i="2"/>
  <c r="BI61" i="2"/>
  <c r="BI66" i="2"/>
  <c r="BI60" i="2"/>
  <c r="BI65" i="2"/>
  <c r="BI69" i="2"/>
  <c r="BI47" i="2"/>
  <c r="BI57" i="2"/>
  <c r="BI58" i="2"/>
  <c r="BI59" i="2"/>
  <c r="BI56" i="2"/>
  <c r="BI54" i="2"/>
  <c r="BI68" i="2"/>
  <c r="BI62" i="2"/>
  <c r="BI63" i="2"/>
  <c r="BI53" i="2"/>
  <c r="BI55" i="2"/>
  <c r="BI52" i="2"/>
  <c r="BJ46" i="4"/>
  <c r="BJ37" i="5" s="1"/>
  <c r="N35" i="4"/>
  <c r="N42" i="4" s="1"/>
  <c r="N61" i="4" s="1"/>
  <c r="BE68" i="3"/>
  <c r="BE55" i="3"/>
  <c r="BE62" i="3"/>
  <c r="BE63" i="3" s="1"/>
  <c r="BE36" i="5"/>
  <c r="BE47" i="4"/>
  <c r="BE51" i="4" s="1"/>
  <c r="BD31" i="5"/>
  <c r="BD38" i="5" s="1"/>
  <c r="BD69" i="3"/>
  <c r="BF91" i="2"/>
  <c r="BF38" i="4" s="1"/>
  <c r="BF85" i="2"/>
  <c r="BM30" i="2"/>
  <c r="BM39" i="2" s="1"/>
  <c r="BL27" i="2"/>
  <c r="BL38" i="2" s="1"/>
  <c r="BL40" i="2" s="1"/>
  <c r="BC42" i="5"/>
  <c r="BH39" i="4"/>
  <c r="BI92" i="2"/>
  <c r="BC31" i="5"/>
  <c r="BC56" i="4"/>
  <c r="BD56" i="4" s="1"/>
  <c r="BC69" i="3"/>
  <c r="BG26" i="5"/>
  <c r="BG26" i="4"/>
  <c r="BG30" i="3"/>
  <c r="BG49" i="3" s="1"/>
  <c r="BG53" i="3" s="1"/>
  <c r="BH31" i="2"/>
  <c r="BG76" i="2"/>
  <c r="BG77" i="2" s="1"/>
  <c r="BG78" i="2" s="1"/>
  <c r="BL36" i="2"/>
  <c r="BK75" i="2"/>
  <c r="BK40" i="4"/>
  <c r="BL109" i="2"/>
  <c r="BF53" i="3"/>
  <c r="BJ41" i="2"/>
  <c r="BJ32" i="2" s="1"/>
  <c r="BD40" i="5"/>
  <c r="BD42" i="5" s="1"/>
  <c r="BD41" i="4"/>
  <c r="BM44" i="5"/>
  <c r="BN53" i="4"/>
  <c r="BH72" i="2"/>
  <c r="BH34" i="4"/>
  <c r="BH35" i="5" s="1"/>
  <c r="O68" i="4"/>
  <c r="O67" i="4"/>
  <c r="O71" i="4"/>
  <c r="BG35" i="5"/>
  <c r="BF35" i="5"/>
  <c r="BE37" i="4"/>
  <c r="BF88" i="2"/>
  <c r="BE93" i="2"/>
  <c r="BD74" i="4" l="1"/>
  <c r="BL75" i="2"/>
  <c r="BD64" i="4"/>
  <c r="BD65" i="4" s="1"/>
  <c r="BN30" i="2"/>
  <c r="BM27" i="2"/>
  <c r="BM38" i="2" s="1"/>
  <c r="BN39" i="2"/>
  <c r="BM36" i="2"/>
  <c r="BE31" i="5"/>
  <c r="BE38" i="5" s="1"/>
  <c r="BE56" i="4"/>
  <c r="BE69" i="3"/>
  <c r="O54" i="4"/>
  <c r="BJ27" i="5"/>
  <c r="BJ27" i="4"/>
  <c r="BJ31" i="3"/>
  <c r="BJ48" i="2"/>
  <c r="BJ67" i="2"/>
  <c r="BJ64" i="2"/>
  <c r="BJ66" i="2"/>
  <c r="BJ69" i="2"/>
  <c r="BJ57" i="2"/>
  <c r="BJ47" i="2"/>
  <c r="BJ60" i="2"/>
  <c r="BJ61" i="2"/>
  <c r="BJ58" i="2"/>
  <c r="BJ65" i="2"/>
  <c r="BJ59" i="2"/>
  <c r="BJ68" i="2"/>
  <c r="BJ62" i="2"/>
  <c r="BJ54" i="2"/>
  <c r="BJ56" i="2"/>
  <c r="BJ63" i="2"/>
  <c r="BJ52" i="2"/>
  <c r="BJ55" i="2"/>
  <c r="BJ53" i="2"/>
  <c r="BN44" i="5"/>
  <c r="BO53" i="4"/>
  <c r="BJ46" i="3"/>
  <c r="DY35" i="3"/>
  <c r="BE40" i="5"/>
  <c r="BE41" i="4"/>
  <c r="BH26" i="5"/>
  <c r="BH26" i="4"/>
  <c r="BH30" i="3"/>
  <c r="BH49" i="3" s="1"/>
  <c r="BH53" i="3" s="1"/>
  <c r="BI31" i="2"/>
  <c r="BH76" i="2"/>
  <c r="BH77" i="2" s="1"/>
  <c r="BH78" i="2" s="1"/>
  <c r="BF45" i="4"/>
  <c r="BF54" i="3"/>
  <c r="BG91" i="2"/>
  <c r="BG38" i="4" s="1"/>
  <c r="BG85" i="2"/>
  <c r="BG45" i="4"/>
  <c r="BG54" i="3"/>
  <c r="BL40" i="4"/>
  <c r="DY40" i="4" s="1"/>
  <c r="BM109" i="2"/>
  <c r="DY109" i="2"/>
  <c r="BC38" i="5"/>
  <c r="BC74" i="4" s="1"/>
  <c r="BI50" i="2"/>
  <c r="BI90" i="2" s="1"/>
  <c r="BI39" i="4"/>
  <c r="BJ92" i="2"/>
  <c r="BF37" i="4"/>
  <c r="BG88" i="2"/>
  <c r="BF93" i="2"/>
  <c r="BK41" i="2"/>
  <c r="BK32" i="2" s="1"/>
  <c r="BI70" i="2"/>
  <c r="BE64" i="4" l="1"/>
  <c r="BE65" i="4" s="1"/>
  <c r="BG62" i="3"/>
  <c r="BG63" i="3" s="1"/>
  <c r="BG55" i="3"/>
  <c r="BG68" i="3"/>
  <c r="BN27" i="2"/>
  <c r="BN38" i="2" s="1"/>
  <c r="BN40" i="2" s="1"/>
  <c r="BO30" i="2"/>
  <c r="BO36" i="2" s="1"/>
  <c r="BE42" i="5"/>
  <c r="BI72" i="2"/>
  <c r="BI34" i="4"/>
  <c r="BF36" i="5"/>
  <c r="BF47" i="4"/>
  <c r="BF51" i="4" s="1"/>
  <c r="BN36" i="2"/>
  <c r="BI26" i="5"/>
  <c r="BI26" i="4"/>
  <c r="BI30" i="3"/>
  <c r="BI49" i="3" s="1"/>
  <c r="BI53" i="3" s="1"/>
  <c r="BJ31" i="2"/>
  <c r="BI76" i="2"/>
  <c r="BI77" i="2" s="1"/>
  <c r="BI78" i="2" s="1"/>
  <c r="BK46" i="4"/>
  <c r="BK37" i="5" s="1"/>
  <c r="BM40" i="2"/>
  <c r="DY46" i="3"/>
  <c r="I16" i="3"/>
  <c r="BK27" i="5"/>
  <c r="BK27" i="4"/>
  <c r="BK31" i="3"/>
  <c r="BK48" i="2"/>
  <c r="BK58" i="2"/>
  <c r="BK61" i="2"/>
  <c r="BK65" i="2"/>
  <c r="BK60" i="2"/>
  <c r="BK57" i="2"/>
  <c r="BK47" i="2"/>
  <c r="BK50" i="2" s="1"/>
  <c r="BK67" i="2"/>
  <c r="BK64" i="2"/>
  <c r="BK69" i="2"/>
  <c r="BK66" i="2"/>
  <c r="BK62" i="2"/>
  <c r="BK54" i="2"/>
  <c r="BK59" i="2"/>
  <c r="BK56" i="2"/>
  <c r="BK68" i="2"/>
  <c r="BK52" i="2"/>
  <c r="BK53" i="2"/>
  <c r="BK55" i="2"/>
  <c r="BK63" i="2"/>
  <c r="BH45" i="4"/>
  <c r="BH54" i="3"/>
  <c r="O45" i="5"/>
  <c r="O47" i="5" s="1"/>
  <c r="O48" i="5" s="1"/>
  <c r="O50" i="5" s="1"/>
  <c r="O57" i="4"/>
  <c r="O58" i="4" s="1"/>
  <c r="O59" i="4" s="1"/>
  <c r="BG36" i="5"/>
  <c r="BG47" i="4"/>
  <c r="BG51" i="4" s="1"/>
  <c r="BH91" i="2"/>
  <c r="BH38" i="4" s="1"/>
  <c r="BH85" i="2"/>
  <c r="BG37" i="4"/>
  <c r="BG93" i="2"/>
  <c r="BH88" i="2"/>
  <c r="BF40" i="5"/>
  <c r="BF42" i="5" s="1"/>
  <c r="BF41" i="4"/>
  <c r="BM40" i="4"/>
  <c r="BN109" i="2"/>
  <c r="BO44" i="5"/>
  <c r="BP53" i="4"/>
  <c r="BF62" i="3"/>
  <c r="BF63" i="3" s="1"/>
  <c r="BF68" i="3"/>
  <c r="BF55" i="3"/>
  <c r="BJ50" i="2"/>
  <c r="BJ90" i="2" s="1"/>
  <c r="BL41" i="2"/>
  <c r="BL32" i="2" s="1"/>
  <c r="BJ39" i="4"/>
  <c r="BK92" i="2"/>
  <c r="BJ70" i="2"/>
  <c r="DY75" i="2"/>
  <c r="BK90" i="2" l="1"/>
  <c r="BN75" i="2"/>
  <c r="BF64" i="4"/>
  <c r="BF65" i="4" s="1"/>
  <c r="BL46" i="4"/>
  <c r="BO27" i="2"/>
  <c r="BO38" i="2" s="1"/>
  <c r="BP30" i="2"/>
  <c r="BP39" i="2" s="1"/>
  <c r="BM75" i="2"/>
  <c r="BM41" i="2"/>
  <c r="BF31" i="5"/>
  <c r="BF56" i="4"/>
  <c r="BG56" i="4" s="1"/>
  <c r="BF69" i="3"/>
  <c r="BI91" i="2"/>
  <c r="BI38" i="4" s="1"/>
  <c r="BI85" i="2"/>
  <c r="BK70" i="2"/>
  <c r="BJ72" i="2"/>
  <c r="BJ34" i="4"/>
  <c r="BN40" i="4"/>
  <c r="BO109" i="2"/>
  <c r="BJ26" i="5"/>
  <c r="BJ26" i="4"/>
  <c r="BJ30" i="3"/>
  <c r="BJ49" i="3" s="1"/>
  <c r="BJ53" i="3" s="1"/>
  <c r="BK31" i="2"/>
  <c r="BJ76" i="2"/>
  <c r="BJ77" i="2" s="1"/>
  <c r="BJ78" i="2" s="1"/>
  <c r="BG40" i="5"/>
  <c r="BG42" i="5" s="1"/>
  <c r="BG41" i="4"/>
  <c r="I19" i="3"/>
  <c r="BI45" i="4"/>
  <c r="BI54" i="3"/>
  <c r="BI35" i="5"/>
  <c r="BG31" i="5"/>
  <c r="BG38" i="5" s="1"/>
  <c r="BG69" i="3"/>
  <c r="BP44" i="5"/>
  <c r="BQ53" i="4"/>
  <c r="BK39" i="4"/>
  <c r="BL92" i="2"/>
  <c r="BL27" i="5"/>
  <c r="BL27" i="4"/>
  <c r="BL31" i="3"/>
  <c r="BM35" i="3" s="1"/>
  <c r="BL64" i="2"/>
  <c r="BL57" i="2"/>
  <c r="BL60" i="2"/>
  <c r="BL66" i="2"/>
  <c r="BL48" i="2"/>
  <c r="BL58" i="2"/>
  <c r="BL67" i="2"/>
  <c r="BL61" i="2"/>
  <c r="BL65" i="2"/>
  <c r="BL69" i="2"/>
  <c r="BL47" i="2"/>
  <c r="BL54" i="2"/>
  <c r="BL68" i="2"/>
  <c r="BL56" i="2"/>
  <c r="BL62" i="2"/>
  <c r="BL59" i="2"/>
  <c r="BL63" i="2"/>
  <c r="BL52" i="2"/>
  <c r="BL53" i="2"/>
  <c r="BL55" i="2"/>
  <c r="P49" i="5"/>
  <c r="O77" i="4"/>
  <c r="O32" i="4"/>
  <c r="BH37" i="4"/>
  <c r="BH93" i="2"/>
  <c r="BI88" i="2"/>
  <c r="BH62" i="3"/>
  <c r="BH63" i="3" s="1"/>
  <c r="BH68" i="3"/>
  <c r="BH55" i="3"/>
  <c r="BE74" i="4"/>
  <c r="BH36" i="5"/>
  <c r="BH47" i="4"/>
  <c r="BH51" i="4" s="1"/>
  <c r="BO39" i="2"/>
  <c r="BG64" i="4" l="1"/>
  <c r="BG65" i="4" s="1"/>
  <c r="BK72" i="2"/>
  <c r="BK34" i="4"/>
  <c r="BK35" i="5" s="1"/>
  <c r="BL70" i="2"/>
  <c r="BQ44" i="5"/>
  <c r="BR53" i="4"/>
  <c r="BQ30" i="2"/>
  <c r="BQ39" i="2" s="1"/>
  <c r="BP27" i="2"/>
  <c r="BP38" i="2" s="1"/>
  <c r="BP40" i="2" s="1"/>
  <c r="BI36" i="5"/>
  <c r="BI47" i="4"/>
  <c r="BI51" i="4" s="1"/>
  <c r="BI37" i="4"/>
  <c r="BI93" i="2"/>
  <c r="BJ88" i="2"/>
  <c r="BG74" i="4"/>
  <c r="BP36" i="2"/>
  <c r="BL39" i="4"/>
  <c r="DY39" i="4" s="1"/>
  <c r="DY92" i="2"/>
  <c r="BM92" i="2"/>
  <c r="BJ91" i="2"/>
  <c r="BJ38" i="4" s="1"/>
  <c r="BJ85" i="2"/>
  <c r="BM46" i="4"/>
  <c r="BM37" i="5" s="1"/>
  <c r="BO40" i="2"/>
  <c r="BH40" i="5"/>
  <c r="BH42" i="5" s="1"/>
  <c r="BH41" i="4"/>
  <c r="BK26" i="5"/>
  <c r="BK26" i="4"/>
  <c r="BK30" i="3"/>
  <c r="BK49" i="3" s="1"/>
  <c r="BK53" i="3" s="1"/>
  <c r="BL31" i="2"/>
  <c r="BK76" i="2"/>
  <c r="BK77" i="2" s="1"/>
  <c r="BK78" i="2" s="1"/>
  <c r="BL37" i="5"/>
  <c r="DY46" i="4"/>
  <c r="O35" i="4"/>
  <c r="O42" i="4" s="1"/>
  <c r="O61" i="4" s="1"/>
  <c r="BJ45" i="4"/>
  <c r="BJ54" i="3"/>
  <c r="BM32" i="2"/>
  <c r="BH31" i="5"/>
  <c r="BH38" i="5" s="1"/>
  <c r="BH56" i="4"/>
  <c r="BH69" i="3"/>
  <c r="DU49" i="5"/>
  <c r="P76" i="4"/>
  <c r="P73" i="4" s="1"/>
  <c r="BM46" i="3"/>
  <c r="BL50" i="2"/>
  <c r="BL90" i="2" s="1"/>
  <c r="DY90" i="2" s="1"/>
  <c r="BJ35" i="5"/>
  <c r="BO40" i="4"/>
  <c r="BP109" i="2"/>
  <c r="BF38" i="5"/>
  <c r="BN41" i="2"/>
  <c r="BN32" i="2" s="1"/>
  <c r="BI68" i="3"/>
  <c r="BI55" i="3"/>
  <c r="BI62" i="3"/>
  <c r="BI63" i="3" s="1"/>
  <c r="BQ36" i="2" l="1"/>
  <c r="BH64" i="4"/>
  <c r="BH65" i="4" s="1"/>
  <c r="BR44" i="5"/>
  <c r="BS53" i="4"/>
  <c r="BJ36" i="5"/>
  <c r="BJ47" i="4"/>
  <c r="BJ51" i="4" s="1"/>
  <c r="BH74" i="4"/>
  <c r="BJ37" i="4"/>
  <c r="BK88" i="2"/>
  <c r="BJ93" i="2"/>
  <c r="BO75" i="2"/>
  <c r="BO41" i="2"/>
  <c r="BP41" i="2" s="1"/>
  <c r="BP32" i="2" s="1"/>
  <c r="BI40" i="5"/>
  <c r="BI42" i="5" s="1"/>
  <c r="BI41" i="4"/>
  <c r="BP75" i="2"/>
  <c r="BL72" i="2"/>
  <c r="BL34" i="4"/>
  <c r="BL35" i="5" s="1"/>
  <c r="BJ68" i="3"/>
  <c r="BJ55" i="3"/>
  <c r="BJ62" i="3"/>
  <c r="BJ63" i="3" s="1"/>
  <c r="BN27" i="5"/>
  <c r="BN27" i="4"/>
  <c r="BN31" i="3"/>
  <c r="BN69" i="2"/>
  <c r="BN67" i="2"/>
  <c r="BN65" i="2"/>
  <c r="BN58" i="2"/>
  <c r="BN48" i="2"/>
  <c r="BN57" i="2"/>
  <c r="BN61" i="2"/>
  <c r="BN60" i="2"/>
  <c r="BN47" i="2"/>
  <c r="BN64" i="2"/>
  <c r="BN66" i="2"/>
  <c r="BN62" i="2"/>
  <c r="BN54" i="2"/>
  <c r="BN56" i="2"/>
  <c r="BN59" i="2"/>
  <c r="BN68" i="2"/>
  <c r="BN55" i="2"/>
  <c r="BN52" i="2"/>
  <c r="BN53" i="2"/>
  <c r="BN63" i="2"/>
  <c r="BO46" i="4"/>
  <c r="BK91" i="2"/>
  <c r="BK38" i="4" s="1"/>
  <c r="BK85" i="2"/>
  <c r="BI31" i="5"/>
  <c r="BI56" i="4"/>
  <c r="BI69" i="3"/>
  <c r="BF74" i="4"/>
  <c r="BL26" i="5"/>
  <c r="BL26" i="4"/>
  <c r="BL30" i="3"/>
  <c r="BL49" i="3" s="1"/>
  <c r="BL53" i="3" s="1"/>
  <c r="BM31" i="2"/>
  <c r="DY31" i="2"/>
  <c r="BL76" i="2"/>
  <c r="BM39" i="4"/>
  <c r="BN92" i="2"/>
  <c r="BK45" i="4"/>
  <c r="BK54" i="3"/>
  <c r="P68" i="4"/>
  <c r="P71" i="4"/>
  <c r="P67" i="4"/>
  <c r="BP40" i="4"/>
  <c r="BQ109" i="2"/>
  <c r="BM27" i="5"/>
  <c r="BM27" i="4"/>
  <c r="BM31" i="3"/>
  <c r="BM65" i="2"/>
  <c r="BM60" i="2"/>
  <c r="BM58" i="2"/>
  <c r="BM48" i="2"/>
  <c r="BM67" i="2"/>
  <c r="BM64" i="2"/>
  <c r="BM69" i="2"/>
  <c r="BM66" i="2"/>
  <c r="BM47" i="2"/>
  <c r="BM57" i="2"/>
  <c r="BM61" i="2"/>
  <c r="BM62" i="2"/>
  <c r="BM68" i="2"/>
  <c r="BM54" i="2"/>
  <c r="BM59" i="2"/>
  <c r="BM56" i="2"/>
  <c r="BM63" i="2"/>
  <c r="BM55" i="2"/>
  <c r="BM52" i="2"/>
  <c r="BM53" i="2"/>
  <c r="BR30" i="2"/>
  <c r="BR39" i="2" s="1"/>
  <c r="BQ27" i="2"/>
  <c r="BQ38" i="2" s="1"/>
  <c r="BQ40" i="2" s="1"/>
  <c r="P54" i="4" l="1"/>
  <c r="BQ75" i="2"/>
  <c r="BQ41" i="2"/>
  <c r="BQ32" i="2" s="1"/>
  <c r="BI38" i="5"/>
  <c r="DY26" i="5"/>
  <c r="I14" i="5" s="1"/>
  <c r="DY26" i="4"/>
  <c r="I14" i="4" s="1"/>
  <c r="DY30" i="3"/>
  <c r="I14" i="3" s="1"/>
  <c r="BM26" i="5"/>
  <c r="BM26" i="4"/>
  <c r="BM30" i="3"/>
  <c r="BM49" i="3" s="1"/>
  <c r="BN31" i="2"/>
  <c r="BM76" i="2"/>
  <c r="BM77" i="2" s="1"/>
  <c r="BM50" i="2"/>
  <c r="BQ40" i="4"/>
  <c r="BR109" i="2"/>
  <c r="BL45" i="4"/>
  <c r="BL54" i="3"/>
  <c r="BN50" i="2"/>
  <c r="BS44" i="5"/>
  <c r="BT53" i="4"/>
  <c r="BN46" i="4"/>
  <c r="BN37" i="5" s="1"/>
  <c r="BM70" i="2"/>
  <c r="P45" i="5"/>
  <c r="P47" i="5" s="1"/>
  <c r="P48" i="5" s="1"/>
  <c r="P50" i="5" s="1"/>
  <c r="DU54" i="4"/>
  <c r="P57" i="4"/>
  <c r="DU57" i="4" s="1"/>
  <c r="BO32" i="2"/>
  <c r="BP27" i="5"/>
  <c r="BP27" i="4"/>
  <c r="BP31" i="3"/>
  <c r="BP48" i="2"/>
  <c r="BP47" i="2"/>
  <c r="BP65" i="2"/>
  <c r="BP69" i="2"/>
  <c r="BP57" i="2"/>
  <c r="BP67" i="2"/>
  <c r="BP60" i="2"/>
  <c r="BP61" i="2"/>
  <c r="BP64" i="2"/>
  <c r="BP66" i="2"/>
  <c r="BP58" i="2"/>
  <c r="BP54" i="2"/>
  <c r="BP62" i="2"/>
  <c r="BP68" i="2"/>
  <c r="BP59" i="2"/>
  <c r="BP56" i="2"/>
  <c r="BP52" i="2"/>
  <c r="BP55" i="2"/>
  <c r="BP53" i="2"/>
  <c r="BP63" i="2"/>
  <c r="BJ31" i="5"/>
  <c r="BJ38" i="5" s="1"/>
  <c r="BJ56" i="4"/>
  <c r="BJ69" i="3"/>
  <c r="BR36" i="2"/>
  <c r="BN70" i="2"/>
  <c r="BK68" i="3"/>
  <c r="BK55" i="3"/>
  <c r="BK62" i="3"/>
  <c r="BK63" i="3" s="1"/>
  <c r="BI64" i="4"/>
  <c r="BI65" i="4" s="1"/>
  <c r="BL77" i="2"/>
  <c r="BL78" i="2" s="1"/>
  <c r="DY76" i="2"/>
  <c r="BK36" i="5"/>
  <c r="BK47" i="4"/>
  <c r="BK51" i="4" s="1"/>
  <c r="DY34" i="4"/>
  <c r="I16" i="4" s="1"/>
  <c r="BK37" i="4"/>
  <c r="BK93" i="2"/>
  <c r="BL88" i="2"/>
  <c r="BR27" i="2"/>
  <c r="BR38" i="2" s="1"/>
  <c r="BR40" i="2" s="1"/>
  <c r="BS30" i="2"/>
  <c r="BS39" i="2"/>
  <c r="BN39" i="4"/>
  <c r="BO92" i="2"/>
  <c r="BJ40" i="5"/>
  <c r="BJ42" i="5" s="1"/>
  <c r="BJ41" i="4"/>
  <c r="BJ74" i="4" l="1"/>
  <c r="BJ64" i="4"/>
  <c r="BJ65" i="4" s="1"/>
  <c r="BR75" i="2"/>
  <c r="BR41" i="2"/>
  <c r="BL68" i="3"/>
  <c r="BL62" i="3"/>
  <c r="BL63" i="3" s="1"/>
  <c r="BL55" i="3"/>
  <c r="P58" i="4"/>
  <c r="BT44" i="5"/>
  <c r="BU53" i="4"/>
  <c r="BQ46" i="4"/>
  <c r="BL36" i="5"/>
  <c r="BL47" i="4"/>
  <c r="DY47" i="4" s="1"/>
  <c r="I18" i="4" s="1"/>
  <c r="DY45" i="4"/>
  <c r="BN72" i="2"/>
  <c r="BN34" i="4"/>
  <c r="BS27" i="2"/>
  <c r="BS38" i="2" s="1"/>
  <c r="BS40" i="2" s="1"/>
  <c r="BT30" i="2"/>
  <c r="BT36" i="2" s="1"/>
  <c r="BO27" i="5"/>
  <c r="BO27" i="4"/>
  <c r="BO31" i="3"/>
  <c r="BP35" i="3" s="1"/>
  <c r="BO47" i="2"/>
  <c r="BO57" i="2"/>
  <c r="BO69" i="2"/>
  <c r="BO60" i="2"/>
  <c r="BO67" i="2"/>
  <c r="BO61" i="2"/>
  <c r="BO66" i="2"/>
  <c r="BO58" i="2"/>
  <c r="BO64" i="2"/>
  <c r="BO48" i="2"/>
  <c r="BO65" i="2"/>
  <c r="BO59" i="2"/>
  <c r="BO56" i="2"/>
  <c r="BO68" i="2"/>
  <c r="BO54" i="2"/>
  <c r="BO62" i="2"/>
  <c r="BO53" i="2"/>
  <c r="BO63" i="2"/>
  <c r="BO55" i="2"/>
  <c r="BO52" i="2"/>
  <c r="BR40" i="4"/>
  <c r="BS109" i="2"/>
  <c r="BL91" i="2"/>
  <c r="BL93" i="2" s="1"/>
  <c r="DY93" i="2" s="1"/>
  <c r="BL85" i="2"/>
  <c r="BL37" i="4"/>
  <c r="BM88" i="2"/>
  <c r="DY88" i="2"/>
  <c r="BP70" i="2"/>
  <c r="BM90" i="2"/>
  <c r="BN90" i="2" s="1"/>
  <c r="BK40" i="5"/>
  <c r="BK42" i="5" s="1"/>
  <c r="BK41" i="4"/>
  <c r="Q49" i="5"/>
  <c r="Q76" i="4" s="1"/>
  <c r="Q73" i="4" s="1"/>
  <c r="DU50" i="5"/>
  <c r="E18" i="5" s="1"/>
  <c r="P77" i="4"/>
  <c r="P32" i="4"/>
  <c r="BM78" i="2"/>
  <c r="BS36" i="2"/>
  <c r="BO39" i="4"/>
  <c r="BP92" i="2"/>
  <c r="BP50" i="2"/>
  <c r="BO37" i="5"/>
  <c r="BN26" i="5"/>
  <c r="BN26" i="4"/>
  <c r="BN30" i="3"/>
  <c r="BN49" i="3" s="1"/>
  <c r="BN53" i="3" s="1"/>
  <c r="BO31" i="2"/>
  <c r="BN76" i="2"/>
  <c r="BN77" i="2" s="1"/>
  <c r="BN78" i="2" s="1"/>
  <c r="BK31" i="5"/>
  <c r="BK38" i="5" s="1"/>
  <c r="BK56" i="4"/>
  <c r="BK69" i="3"/>
  <c r="BM53" i="3"/>
  <c r="BM72" i="2"/>
  <c r="BM34" i="4"/>
  <c r="BQ27" i="5"/>
  <c r="BQ27" i="4"/>
  <c r="BQ31" i="3"/>
  <c r="BQ48" i="2"/>
  <c r="BQ47" i="2"/>
  <c r="BQ50" i="2" s="1"/>
  <c r="BQ64" i="2"/>
  <c r="BQ65" i="2"/>
  <c r="BQ58" i="2"/>
  <c r="BQ66" i="2"/>
  <c r="BQ67" i="2"/>
  <c r="BQ57" i="2"/>
  <c r="BQ69" i="2"/>
  <c r="BQ61" i="2"/>
  <c r="BQ60" i="2"/>
  <c r="BQ62" i="2"/>
  <c r="BQ54" i="2"/>
  <c r="BQ59" i="2"/>
  <c r="BQ56" i="2"/>
  <c r="BQ68" i="2"/>
  <c r="BQ53" i="2"/>
  <c r="BQ55" i="2"/>
  <c r="BQ52" i="2"/>
  <c r="BQ63" i="2"/>
  <c r="BI74" i="4"/>
  <c r="BL51" i="4" l="1"/>
  <c r="DY51" i="4" s="1"/>
  <c r="BK74" i="4"/>
  <c r="BS75" i="2"/>
  <c r="BS41" i="2"/>
  <c r="BS32" i="2" s="1"/>
  <c r="BO26" i="5"/>
  <c r="BO26" i="4"/>
  <c r="BO30" i="3"/>
  <c r="BO49" i="3" s="1"/>
  <c r="BO53" i="3" s="1"/>
  <c r="BP31" i="2"/>
  <c r="BO76" i="2"/>
  <c r="BO77" i="2" s="1"/>
  <c r="BO78" i="2" s="1"/>
  <c r="BN85" i="2"/>
  <c r="BT39" i="2"/>
  <c r="BU44" i="5"/>
  <c r="BV53" i="4"/>
  <c r="BR46" i="4"/>
  <c r="BR37" i="5" s="1"/>
  <c r="DU58" i="4"/>
  <c r="P59" i="4"/>
  <c r="DU59" i="4" s="1"/>
  <c r="BO70" i="2"/>
  <c r="BN45" i="4"/>
  <c r="BN54" i="3"/>
  <c r="BM91" i="2"/>
  <c r="BM38" i="4" s="1"/>
  <c r="BM85" i="2"/>
  <c r="BQ70" i="2"/>
  <c r="P35" i="4"/>
  <c r="DU35" i="4" s="1"/>
  <c r="DU32" i="4"/>
  <c r="E15" i="4" s="1"/>
  <c r="BM37" i="4"/>
  <c r="BN88" i="2"/>
  <c r="BM93" i="2"/>
  <c r="DY37" i="4"/>
  <c r="BL31" i="5"/>
  <c r="BL38" i="5" s="1"/>
  <c r="BL56" i="4"/>
  <c r="BL69" i="3"/>
  <c r="BT27" i="2"/>
  <c r="BT38" i="2" s="1"/>
  <c r="BU30" i="2"/>
  <c r="BU36" i="2" s="1"/>
  <c r="Q68" i="4"/>
  <c r="Q67" i="4"/>
  <c r="Q71" i="4"/>
  <c r="BL38" i="4"/>
  <c r="DY38" i="4" s="1"/>
  <c r="DY91" i="2"/>
  <c r="BM45" i="4"/>
  <c r="BM54" i="3"/>
  <c r="BP39" i="4"/>
  <c r="BQ92" i="2"/>
  <c r="BS40" i="4"/>
  <c r="BT109" i="2"/>
  <c r="BO50" i="2"/>
  <c r="BR32" i="2"/>
  <c r="BP46" i="3"/>
  <c r="BP72" i="2"/>
  <c r="BP34" i="4"/>
  <c r="BN35" i="5"/>
  <c r="BM35" i="5"/>
  <c r="BK64" i="4"/>
  <c r="BK65" i="4" s="1"/>
  <c r="BP46" i="4"/>
  <c r="BP37" i="5" s="1"/>
  <c r="BU39" i="2" l="1"/>
  <c r="BT40" i="2"/>
  <c r="BN91" i="2"/>
  <c r="BN38" i="4" s="1"/>
  <c r="BL41" i="4"/>
  <c r="DY41" i="4" s="1"/>
  <c r="I17" i="4" s="1"/>
  <c r="P42" i="4"/>
  <c r="P61" i="4" s="1"/>
  <c r="BL64" i="4"/>
  <c r="BL65" i="4" s="1"/>
  <c r="Q54" i="4"/>
  <c r="BM55" i="4"/>
  <c r="BN55" i="4" s="1"/>
  <c r="BO55" i="4" s="1"/>
  <c r="BP55" i="4" s="1"/>
  <c r="BQ55" i="4" s="1"/>
  <c r="BR55" i="4" s="1"/>
  <c r="BS55" i="4" s="1"/>
  <c r="BT55" i="4" s="1"/>
  <c r="BU55" i="4" s="1"/>
  <c r="BV55" i="4" s="1"/>
  <c r="BW55" i="4" s="1"/>
  <c r="BX55" i="4" s="1"/>
  <c r="DZ55" i="4" s="1"/>
  <c r="DY56" i="4"/>
  <c r="BN36" i="5"/>
  <c r="BN47" i="4"/>
  <c r="BN51" i="4" s="1"/>
  <c r="BT41" i="2"/>
  <c r="BT32" i="2" s="1"/>
  <c r="BT75" i="2"/>
  <c r="BO72" i="2"/>
  <c r="BO34" i="4"/>
  <c r="BT40" i="4"/>
  <c r="BU109" i="2"/>
  <c r="BO90" i="2"/>
  <c r="BP90" i="2" s="1"/>
  <c r="BQ90" i="2" s="1"/>
  <c r="BO91" i="2"/>
  <c r="BO38" i="4" s="1"/>
  <c r="BO85" i="2"/>
  <c r="BP26" i="5"/>
  <c r="BP26" i="4"/>
  <c r="BP30" i="3"/>
  <c r="BP49" i="3" s="1"/>
  <c r="BQ31" i="2"/>
  <c r="BP76" i="2"/>
  <c r="BP77" i="2" s="1"/>
  <c r="BP78" i="2" s="1"/>
  <c r="BO45" i="4"/>
  <c r="BO54" i="3"/>
  <c r="BV30" i="2"/>
  <c r="BV36" i="2"/>
  <c r="BU27" i="2"/>
  <c r="BU38" i="2" s="1"/>
  <c r="BV39" i="2"/>
  <c r="BM68" i="3"/>
  <c r="BM62" i="3"/>
  <c r="BM63" i="3" s="1"/>
  <c r="BM55" i="3"/>
  <c r="BL40" i="5"/>
  <c r="BL42" i="5" s="1"/>
  <c r="BL74" i="4" s="1"/>
  <c r="BQ72" i="2"/>
  <c r="BQ34" i="4"/>
  <c r="BQ35" i="5" s="1"/>
  <c r="BM36" i="5"/>
  <c r="BM47" i="4"/>
  <c r="BM51" i="4" s="1"/>
  <c r="BN37" i="4"/>
  <c r="BO88" i="2"/>
  <c r="BN93" i="2"/>
  <c r="BV44" i="5"/>
  <c r="BW53" i="4"/>
  <c r="BQ39" i="4"/>
  <c r="BR92" i="2"/>
  <c r="BQ37" i="5"/>
  <c r="BM40" i="5"/>
  <c r="BM41" i="4"/>
  <c r="BS27" i="5"/>
  <c r="BS27" i="4"/>
  <c r="BS31" i="3"/>
  <c r="BS48" i="2"/>
  <c r="BS66" i="2"/>
  <c r="BS65" i="2"/>
  <c r="BS61" i="2"/>
  <c r="BS69" i="2"/>
  <c r="BS58" i="2"/>
  <c r="BS60" i="2"/>
  <c r="BS67" i="2"/>
  <c r="BS64" i="2"/>
  <c r="BS57" i="2"/>
  <c r="BS47" i="2"/>
  <c r="BS56" i="2"/>
  <c r="BS54" i="2"/>
  <c r="BS68" i="2"/>
  <c r="BS59" i="2"/>
  <c r="BS62" i="2"/>
  <c r="BS63" i="2"/>
  <c r="BS53" i="2"/>
  <c r="BS52" i="2"/>
  <c r="BS55" i="2"/>
  <c r="BT46" i="4"/>
  <c r="BR27" i="5"/>
  <c r="BR27" i="4"/>
  <c r="BR31" i="3"/>
  <c r="BS35" i="3" s="1"/>
  <c r="BR57" i="2"/>
  <c r="BR48" i="2"/>
  <c r="BR60" i="2"/>
  <c r="BR67" i="2"/>
  <c r="BR64" i="2"/>
  <c r="BR58" i="2"/>
  <c r="BR47" i="2"/>
  <c r="BR65" i="2"/>
  <c r="BR61" i="2"/>
  <c r="BR66" i="2"/>
  <c r="BR69" i="2"/>
  <c r="BR59" i="2"/>
  <c r="BR62" i="2"/>
  <c r="BR54" i="2"/>
  <c r="BR68" i="2"/>
  <c r="BR56" i="2"/>
  <c r="BR63" i="2"/>
  <c r="BR52" i="2"/>
  <c r="BR55" i="2"/>
  <c r="BR53" i="2"/>
  <c r="BN68" i="3"/>
  <c r="BN62" i="3"/>
  <c r="BN63" i="3" s="1"/>
  <c r="BN55" i="3"/>
  <c r="BU40" i="2" l="1"/>
  <c r="DU42" i="4"/>
  <c r="DU61" i="4" s="1"/>
  <c r="BU75" i="2"/>
  <c r="BU41" i="2"/>
  <c r="BU32" i="2" s="1"/>
  <c r="BO37" i="4"/>
  <c r="BP88" i="2"/>
  <c r="BO93" i="2"/>
  <c r="BM31" i="5"/>
  <c r="BM56" i="4"/>
  <c r="BM69" i="3"/>
  <c r="BP35" i="5"/>
  <c r="BO35" i="5"/>
  <c r="BN40" i="5"/>
  <c r="BN42" i="5" s="1"/>
  <c r="BN41" i="4"/>
  <c r="BT27" i="5"/>
  <c r="BT27" i="4"/>
  <c r="BT31" i="3"/>
  <c r="BT60" i="2"/>
  <c r="BT58" i="2"/>
  <c r="BT47" i="2"/>
  <c r="BT66" i="2"/>
  <c r="BT65" i="2"/>
  <c r="BT69" i="2"/>
  <c r="BT48" i="2"/>
  <c r="BT61" i="2"/>
  <c r="BT57" i="2"/>
  <c r="BT64" i="2"/>
  <c r="BT67" i="2"/>
  <c r="BT54" i="2"/>
  <c r="BT62" i="2"/>
  <c r="BT68" i="2"/>
  <c r="BT56" i="2"/>
  <c r="BT59" i="2"/>
  <c r="BT63" i="2"/>
  <c r="BT55" i="2"/>
  <c r="BT52" i="2"/>
  <c r="BT53" i="2"/>
  <c r="BS70" i="2"/>
  <c r="BR39" i="4"/>
  <c r="BS92" i="2"/>
  <c r="BW30" i="2"/>
  <c r="BW36" i="2" s="1"/>
  <c r="BV27" i="2"/>
  <c r="BV38" i="2" s="1"/>
  <c r="BV40" i="2" s="1"/>
  <c r="BW39" i="2"/>
  <c r="BO68" i="3"/>
  <c r="BO62" i="3"/>
  <c r="BO63" i="3" s="1"/>
  <c r="BO55" i="3"/>
  <c r="BO36" i="5"/>
  <c r="BO47" i="4"/>
  <c r="BO51" i="4" s="1"/>
  <c r="BU40" i="4"/>
  <c r="BV109" i="2"/>
  <c r="BR70" i="2"/>
  <c r="BN31" i="5"/>
  <c r="BN38" i="5" s="1"/>
  <c r="BN56" i="4"/>
  <c r="BN69" i="3"/>
  <c r="BW44" i="5"/>
  <c r="BX53" i="4"/>
  <c r="BP91" i="2"/>
  <c r="BP38" i="4" s="1"/>
  <c r="BP85" i="2"/>
  <c r="BQ26" i="5"/>
  <c r="BQ26" i="4"/>
  <c r="BQ30" i="3"/>
  <c r="BQ49" i="3" s="1"/>
  <c r="BQ53" i="3" s="1"/>
  <c r="BR31" i="2"/>
  <c r="BQ76" i="2"/>
  <c r="BQ77" i="2" s="1"/>
  <c r="BQ78" i="2" s="1"/>
  <c r="Q45" i="5"/>
  <c r="Q57" i="4"/>
  <c r="Q58" i="4" s="1"/>
  <c r="Q59" i="4" s="1"/>
  <c r="BR50" i="2"/>
  <c r="BS46" i="3"/>
  <c r="BS50" i="2"/>
  <c r="BP53" i="3"/>
  <c r="BM64" i="4"/>
  <c r="BM65" i="4" s="1"/>
  <c r="BM42" i="5"/>
  <c r="BS46" i="4"/>
  <c r="BS37" i="5" s="1"/>
  <c r="BT50" i="2" l="1"/>
  <c r="BV75" i="2"/>
  <c r="BV41" i="2"/>
  <c r="BV32" i="2" s="1"/>
  <c r="BV40" i="4"/>
  <c r="BW109" i="2"/>
  <c r="BR90" i="2"/>
  <c r="BS90" i="2" s="1"/>
  <c r="BW27" i="2"/>
  <c r="BW38" i="2" s="1"/>
  <c r="BW40" i="2" s="1"/>
  <c r="BX30" i="2"/>
  <c r="BX39" i="2" s="1"/>
  <c r="BS39" i="4"/>
  <c r="BT92" i="2"/>
  <c r="BM38" i="5"/>
  <c r="BM74" i="4" s="1"/>
  <c r="Q47" i="5"/>
  <c r="BX44" i="5"/>
  <c r="BY53" i="4"/>
  <c r="DZ53" i="4"/>
  <c r="BS72" i="2"/>
  <c r="BS34" i="4"/>
  <c r="BP37" i="4"/>
  <c r="BQ88" i="2"/>
  <c r="BP93" i="2"/>
  <c r="BR72" i="2"/>
  <c r="BR34" i="4"/>
  <c r="BN64" i="4"/>
  <c r="BN65" i="4" s="1"/>
  <c r="BO40" i="5"/>
  <c r="BO41" i="4"/>
  <c r="BR26" i="5"/>
  <c r="BR26" i="4"/>
  <c r="BR30" i="3"/>
  <c r="BR49" i="3" s="1"/>
  <c r="BS31" i="2"/>
  <c r="BR76" i="2"/>
  <c r="BR77" i="2" s="1"/>
  <c r="BR78" i="2" s="1"/>
  <c r="BU46" i="4"/>
  <c r="BU37" i="5" s="1"/>
  <c r="BT37" i="5"/>
  <c r="BP45" i="4"/>
  <c r="BP54" i="3"/>
  <c r="BQ45" i="4"/>
  <c r="BQ54" i="3"/>
  <c r="BU27" i="5"/>
  <c r="BU27" i="4"/>
  <c r="BU31" i="3"/>
  <c r="BV35" i="3" s="1"/>
  <c r="BU48" i="2"/>
  <c r="BU57" i="2"/>
  <c r="BU66" i="2"/>
  <c r="BU65" i="2"/>
  <c r="BU69" i="2"/>
  <c r="BU47" i="2"/>
  <c r="BU58" i="2"/>
  <c r="BU67" i="2"/>
  <c r="BU64" i="2"/>
  <c r="BU60" i="2"/>
  <c r="BU61" i="2"/>
  <c r="BU54" i="2"/>
  <c r="BU59" i="2"/>
  <c r="BU62" i="2"/>
  <c r="BU68" i="2"/>
  <c r="BU56" i="2"/>
  <c r="BU63" i="2"/>
  <c r="BU53" i="2"/>
  <c r="BU52" i="2"/>
  <c r="BU55" i="2"/>
  <c r="BV46" i="4"/>
  <c r="BQ91" i="2"/>
  <c r="BQ38" i="4" s="1"/>
  <c r="BQ85" i="2"/>
  <c r="BO31" i="5"/>
  <c r="BO38" i="5" s="1"/>
  <c r="BO56" i="4"/>
  <c r="BO69" i="3"/>
  <c r="BN74" i="4"/>
  <c r="BT70" i="2"/>
  <c r="BU50" i="2" l="1"/>
  <c r="BT90" i="2"/>
  <c r="BO64" i="4"/>
  <c r="BO65" i="4" s="1"/>
  <c r="BW75" i="2"/>
  <c r="BW41" i="2"/>
  <c r="BW32" i="2" s="1"/>
  <c r="BX27" i="2"/>
  <c r="BX38" i="2" s="1"/>
  <c r="BX40" i="2" s="1"/>
  <c r="BY30" i="2"/>
  <c r="BY39" i="2"/>
  <c r="BS35" i="5"/>
  <c r="BR35" i="5"/>
  <c r="Q48" i="5"/>
  <c r="BX36" i="2"/>
  <c r="BP36" i="5"/>
  <c r="BP47" i="4"/>
  <c r="BP51" i="4" s="1"/>
  <c r="BR91" i="2"/>
  <c r="BR38" i="4" s="1"/>
  <c r="BR85" i="2"/>
  <c r="BV46" i="3"/>
  <c r="DZ35" i="3"/>
  <c r="BS26" i="5"/>
  <c r="BS26" i="4"/>
  <c r="BS30" i="3"/>
  <c r="BS49" i="3" s="1"/>
  <c r="BS53" i="3" s="1"/>
  <c r="BT31" i="2"/>
  <c r="BS76" i="2"/>
  <c r="BS77" i="2" s="1"/>
  <c r="BS78" i="2" s="1"/>
  <c r="BQ37" i="4"/>
  <c r="BR88" i="2"/>
  <c r="BQ93" i="2"/>
  <c r="BV37" i="5"/>
  <c r="BW40" i="4"/>
  <c r="BX109" i="2"/>
  <c r="BR53" i="3"/>
  <c r="BP40" i="5"/>
  <c r="BP42" i="5" s="1"/>
  <c r="BP41" i="4"/>
  <c r="BT72" i="2"/>
  <c r="BT34" i="4"/>
  <c r="BT35" i="5" s="1"/>
  <c r="BQ68" i="3"/>
  <c r="BQ55" i="3"/>
  <c r="BQ62" i="3"/>
  <c r="BQ63" i="3" s="1"/>
  <c r="BT39" i="4"/>
  <c r="BU92" i="2"/>
  <c r="BY44" i="5"/>
  <c r="BZ53" i="4"/>
  <c r="BV27" i="5"/>
  <c r="BV27" i="4"/>
  <c r="BV31" i="3"/>
  <c r="BV48" i="2"/>
  <c r="BV64" i="2"/>
  <c r="BV60" i="2"/>
  <c r="BV66" i="2"/>
  <c r="BV58" i="2"/>
  <c r="BV67" i="2"/>
  <c r="BV57" i="2"/>
  <c r="BV69" i="2"/>
  <c r="BV47" i="2"/>
  <c r="BV61" i="2"/>
  <c r="BV65" i="2"/>
  <c r="BV62" i="2"/>
  <c r="BV59" i="2"/>
  <c r="BV54" i="2"/>
  <c r="BV68" i="2"/>
  <c r="BV56" i="2"/>
  <c r="BV52" i="2"/>
  <c r="BV63" i="2"/>
  <c r="BV55" i="2"/>
  <c r="BV53" i="2"/>
  <c r="BW46" i="4"/>
  <c r="BW37" i="5" s="1"/>
  <c r="BQ36" i="5"/>
  <c r="BQ47" i="4"/>
  <c r="BQ51" i="4" s="1"/>
  <c r="BU70" i="2"/>
  <c r="BP68" i="3"/>
  <c r="BP62" i="3"/>
  <c r="BP63" i="3" s="1"/>
  <c r="BP55" i="3"/>
  <c r="BO42" i="5"/>
  <c r="BU90" i="2" l="1"/>
  <c r="BV50" i="2"/>
  <c r="BV90" i="2" s="1"/>
  <c r="BX41" i="2"/>
  <c r="BX32" i="2" s="1"/>
  <c r="BX75" i="2"/>
  <c r="BP64" i="4"/>
  <c r="BP65" i="4" s="1"/>
  <c r="BU72" i="2"/>
  <c r="BU34" i="4"/>
  <c r="BU35" i="5" s="1"/>
  <c r="BV70" i="2"/>
  <c r="BU39" i="4"/>
  <c r="BV92" i="2"/>
  <c r="BZ30" i="2"/>
  <c r="BZ36" i="2" s="1"/>
  <c r="BY27" i="2"/>
  <c r="BY38" i="2" s="1"/>
  <c r="BY40" i="2" s="1"/>
  <c r="BQ31" i="5"/>
  <c r="BQ38" i="5" s="1"/>
  <c r="BQ69" i="3"/>
  <c r="BP31" i="5"/>
  <c r="BP56" i="4"/>
  <c r="BQ56" i="4" s="1"/>
  <c r="BP69" i="3"/>
  <c r="BY36" i="2"/>
  <c r="BR37" i="4"/>
  <c r="BS88" i="2"/>
  <c r="BR93" i="2"/>
  <c r="BQ40" i="5"/>
  <c r="BQ41" i="4"/>
  <c r="BW27" i="5"/>
  <c r="BW27" i="4"/>
  <c r="BW31" i="3"/>
  <c r="BW48" i="2"/>
  <c r="BW61" i="2"/>
  <c r="BW67" i="2"/>
  <c r="BW58" i="2"/>
  <c r="BW57" i="2"/>
  <c r="BW64" i="2"/>
  <c r="BW60" i="2"/>
  <c r="BW47" i="2"/>
  <c r="BW69" i="2"/>
  <c r="BW65" i="2"/>
  <c r="BW66" i="2"/>
  <c r="BW54" i="2"/>
  <c r="BW56" i="2"/>
  <c r="BW68" i="2"/>
  <c r="BW62" i="2"/>
  <c r="BW59" i="2"/>
  <c r="BW55" i="2"/>
  <c r="BW52" i="2"/>
  <c r="BW63" i="2"/>
  <c r="BW53" i="2"/>
  <c r="BS91" i="2"/>
  <c r="BS38" i="4" s="1"/>
  <c r="BS85" i="2"/>
  <c r="BO74" i="4"/>
  <c r="BR45" i="4"/>
  <c r="BR54" i="3"/>
  <c r="BT26" i="5"/>
  <c r="BT26" i="4"/>
  <c r="BT30" i="3"/>
  <c r="BT49" i="3" s="1"/>
  <c r="BT53" i="3" s="1"/>
  <c r="BU31" i="2"/>
  <c r="BT76" i="2"/>
  <c r="BT77" i="2" s="1"/>
  <c r="BT78" i="2" s="1"/>
  <c r="Q50" i="5"/>
  <c r="DZ46" i="3"/>
  <c r="J16" i="3"/>
  <c r="BZ44" i="5"/>
  <c r="CA53" i="4"/>
  <c r="BX40" i="4"/>
  <c r="DZ40" i="4" s="1"/>
  <c r="BY109" i="2"/>
  <c r="DZ109" i="2"/>
  <c r="BS45" i="4"/>
  <c r="BS54" i="3"/>
  <c r="BY75" i="2" l="1"/>
  <c r="BY41" i="2"/>
  <c r="BQ64" i="4"/>
  <c r="BQ65" i="4" s="1"/>
  <c r="BS68" i="3"/>
  <c r="BS62" i="3"/>
  <c r="BS63" i="3" s="1"/>
  <c r="BS55" i="3"/>
  <c r="J19" i="3"/>
  <c r="BZ27" i="2"/>
  <c r="BZ38" i="2" s="1"/>
  <c r="CA30" i="2"/>
  <c r="CA39" i="2" s="1"/>
  <c r="BT91" i="2"/>
  <c r="BT38" i="4" s="1"/>
  <c r="BT85" i="2"/>
  <c r="BX46" i="4"/>
  <c r="BV39" i="4"/>
  <c r="BW92" i="2"/>
  <c r="BP38" i="5"/>
  <c r="BS36" i="5"/>
  <c r="BS47" i="4"/>
  <c r="BS51" i="4" s="1"/>
  <c r="BY40" i="4"/>
  <c r="BZ109" i="2"/>
  <c r="BV72" i="2"/>
  <c r="BV34" i="4"/>
  <c r="BV35" i="5" s="1"/>
  <c r="BW50" i="2"/>
  <c r="BW90" i="2" s="1"/>
  <c r="BQ42" i="5"/>
  <c r="BT45" i="4"/>
  <c r="BT54" i="3"/>
  <c r="BW70" i="2"/>
  <c r="BU26" i="5"/>
  <c r="BU26" i="4"/>
  <c r="BU30" i="3"/>
  <c r="BU49" i="3" s="1"/>
  <c r="BU53" i="3" s="1"/>
  <c r="BV31" i="2"/>
  <c r="BU76" i="2"/>
  <c r="BU77" i="2" s="1"/>
  <c r="BU78" i="2" s="1"/>
  <c r="CA44" i="5"/>
  <c r="CB53" i="4"/>
  <c r="BR68" i="3"/>
  <c r="BR62" i="3"/>
  <c r="BR63" i="3" s="1"/>
  <c r="BR55" i="3"/>
  <c r="BR36" i="5"/>
  <c r="BR47" i="4"/>
  <c r="BR51" i="4" s="1"/>
  <c r="BS37" i="4"/>
  <c r="BS93" i="2"/>
  <c r="BT88" i="2"/>
  <c r="BR40" i="5"/>
  <c r="BR42" i="5" s="1"/>
  <c r="BR41" i="4"/>
  <c r="BZ39" i="2"/>
  <c r="DZ75" i="2"/>
  <c r="R49" i="5"/>
  <c r="R76" i="4" s="1"/>
  <c r="R73" i="4" s="1"/>
  <c r="Q77" i="4"/>
  <c r="Q32" i="4"/>
  <c r="BX27" i="5"/>
  <c r="BX27" i="4"/>
  <c r="BX31" i="3"/>
  <c r="BY35" i="3" s="1"/>
  <c r="BX65" i="2"/>
  <c r="BX48" i="2"/>
  <c r="BX61" i="2"/>
  <c r="BX58" i="2"/>
  <c r="BX67" i="2"/>
  <c r="BX57" i="2"/>
  <c r="BX66" i="2"/>
  <c r="BX64" i="2"/>
  <c r="BX69" i="2"/>
  <c r="BX47" i="2"/>
  <c r="BX60" i="2"/>
  <c r="BX62" i="2"/>
  <c r="BX54" i="2"/>
  <c r="BX56" i="2"/>
  <c r="BX59" i="2"/>
  <c r="BX68" i="2"/>
  <c r="BX52" i="2"/>
  <c r="BX53" i="2"/>
  <c r="BX55" i="2"/>
  <c r="BX63" i="2"/>
  <c r="BR64" i="4" l="1"/>
  <c r="BR65" i="4" s="1"/>
  <c r="BY46" i="3"/>
  <c r="BR31" i="5"/>
  <c r="BR56" i="4"/>
  <c r="BS56" i="4" s="1"/>
  <c r="BR69" i="3"/>
  <c r="BP74" i="4"/>
  <c r="BW39" i="4"/>
  <c r="BX92" i="2"/>
  <c r="BT37" i="4"/>
  <c r="BT93" i="2"/>
  <c r="BU88" i="2"/>
  <c r="BQ74" i="4"/>
  <c r="BS31" i="5"/>
  <c r="BS38" i="5" s="1"/>
  <c r="BS69" i="3"/>
  <c r="BT36" i="5"/>
  <c r="BT47" i="4"/>
  <c r="BT51" i="4" s="1"/>
  <c r="BX50" i="2"/>
  <c r="BX90" i="2" s="1"/>
  <c r="DZ90" i="2" s="1"/>
  <c r="BX37" i="5"/>
  <c r="DZ46" i="4"/>
  <c r="BY46" i="4"/>
  <c r="BY37" i="5" s="1"/>
  <c r="BS40" i="5"/>
  <c r="BS41" i="4"/>
  <c r="BV26" i="5"/>
  <c r="BV26" i="4"/>
  <c r="BV30" i="3"/>
  <c r="BV49" i="3" s="1"/>
  <c r="BV53" i="3" s="1"/>
  <c r="BW31" i="2"/>
  <c r="BV76" i="2"/>
  <c r="BV77" i="2" s="1"/>
  <c r="BV78" i="2" s="1"/>
  <c r="Q35" i="4"/>
  <c r="Q42" i="4" s="1"/>
  <c r="Q61" i="4" s="1"/>
  <c r="BU45" i="4"/>
  <c r="BU54" i="3"/>
  <c r="BU91" i="2"/>
  <c r="BU38" i="4" s="1"/>
  <c r="BU85" i="2"/>
  <c r="BZ40" i="4"/>
  <c r="CA109" i="2"/>
  <c r="R67" i="4"/>
  <c r="R68" i="4"/>
  <c r="R71" i="4"/>
  <c r="CB30" i="2"/>
  <c r="CA27" i="2"/>
  <c r="CA38" i="2" s="1"/>
  <c r="CA40" i="2" s="1"/>
  <c r="CB39" i="2"/>
  <c r="BZ40" i="2"/>
  <c r="BY32" i="2"/>
  <c r="BT62" i="3"/>
  <c r="BT63" i="3" s="1"/>
  <c r="BT68" i="3"/>
  <c r="BT55" i="3"/>
  <c r="CB44" i="5"/>
  <c r="CC53" i="4"/>
  <c r="BX70" i="2"/>
  <c r="BW72" i="2"/>
  <c r="BW34" i="4"/>
  <c r="CA36" i="2"/>
  <c r="CA75" i="2" l="1"/>
  <c r="BS64" i="4"/>
  <c r="BS65" i="4" s="1"/>
  <c r="BY27" i="5"/>
  <c r="BY27" i="4"/>
  <c r="BY31" i="3"/>
  <c r="BY60" i="2"/>
  <c r="BY64" i="2"/>
  <c r="BY48" i="2"/>
  <c r="BY65" i="2"/>
  <c r="BY61" i="2"/>
  <c r="BY58" i="2"/>
  <c r="BY67" i="2"/>
  <c r="BY47" i="2"/>
  <c r="BY69" i="2"/>
  <c r="BY57" i="2"/>
  <c r="BY66" i="2"/>
  <c r="BY62" i="2"/>
  <c r="BY59" i="2"/>
  <c r="BY68" i="2"/>
  <c r="BY56" i="2"/>
  <c r="BY54" i="2"/>
  <c r="BY63" i="2"/>
  <c r="BY55" i="2"/>
  <c r="BY53" i="2"/>
  <c r="BY52" i="2"/>
  <c r="CA40" i="4"/>
  <c r="CB109" i="2"/>
  <c r="CB40" i="2"/>
  <c r="BU36" i="5"/>
  <c r="BU47" i="4"/>
  <c r="BU51" i="4" s="1"/>
  <c r="BR38" i="5"/>
  <c r="CC30" i="2"/>
  <c r="CC36" i="2" s="1"/>
  <c r="CB27" i="2"/>
  <c r="CB38" i="2" s="1"/>
  <c r="CC39" i="2"/>
  <c r="CB36" i="2"/>
  <c r="BU37" i="4"/>
  <c r="BU93" i="2"/>
  <c r="BV88" i="2"/>
  <c r="BZ75" i="2"/>
  <c r="BZ41" i="2"/>
  <c r="BX72" i="2"/>
  <c r="BX34" i="4"/>
  <c r="BX35" i="5" s="1"/>
  <c r="BS42" i="5"/>
  <c r="CC44" i="5"/>
  <c r="CD53" i="4"/>
  <c r="BU68" i="3"/>
  <c r="BU62" i="3"/>
  <c r="BU63" i="3" s="1"/>
  <c r="BU55" i="3"/>
  <c r="BT31" i="5"/>
  <c r="BT38" i="5" s="1"/>
  <c r="BT56" i="4"/>
  <c r="BT69" i="3"/>
  <c r="BT40" i="5"/>
  <c r="BT42" i="5" s="1"/>
  <c r="BT41" i="4"/>
  <c r="BW35" i="5"/>
  <c r="BV91" i="2"/>
  <c r="BV38" i="4" s="1"/>
  <c r="BV85" i="2"/>
  <c r="R54" i="4"/>
  <c r="BW26" i="5"/>
  <c r="BW26" i="4"/>
  <c r="BW30" i="3"/>
  <c r="BW49" i="3" s="1"/>
  <c r="BW53" i="3" s="1"/>
  <c r="BX31" i="2"/>
  <c r="BW76" i="2"/>
  <c r="BW77" i="2" s="1"/>
  <c r="BW78" i="2" s="1"/>
  <c r="BX39" i="4"/>
  <c r="DZ39" i="4" s="1"/>
  <c r="BY92" i="2"/>
  <c r="DZ92" i="2"/>
  <c r="BV45" i="4"/>
  <c r="BV54" i="3"/>
  <c r="BT64" i="4" l="1"/>
  <c r="BT65" i="4" s="1"/>
  <c r="BU40" i="5"/>
  <c r="BU42" i="5" s="1"/>
  <c r="BU41" i="4"/>
  <c r="BW91" i="2"/>
  <c r="BW38" i="4" s="1"/>
  <c r="BW85" i="2"/>
  <c r="BT74" i="4"/>
  <c r="BS74" i="4"/>
  <c r="BX26" i="5"/>
  <c r="BX26" i="4"/>
  <c r="BX30" i="3"/>
  <c r="BX49" i="3" s="1"/>
  <c r="BX53" i="3" s="1"/>
  <c r="BY31" i="2"/>
  <c r="DZ31" i="2"/>
  <c r="BX76" i="2"/>
  <c r="DZ34" i="4"/>
  <c r="J16" i="4" s="1"/>
  <c r="CD30" i="2"/>
  <c r="CD36" i="2" s="1"/>
  <c r="CC27" i="2"/>
  <c r="CC38" i="2" s="1"/>
  <c r="BZ46" i="4"/>
  <c r="BZ37" i="5" s="1"/>
  <c r="CB40" i="4"/>
  <c r="CC109" i="2"/>
  <c r="BW45" i="4"/>
  <c r="BW54" i="3"/>
  <c r="CB75" i="2"/>
  <c r="BY39" i="4"/>
  <c r="BZ92" i="2"/>
  <c r="CC40" i="2"/>
  <c r="BZ32" i="2"/>
  <c r="BY70" i="2"/>
  <c r="BY50" i="2"/>
  <c r="BR74" i="4"/>
  <c r="BV68" i="3"/>
  <c r="BV62" i="3"/>
  <c r="BV63" i="3" s="1"/>
  <c r="BV55" i="3"/>
  <c r="BU31" i="5"/>
  <c r="BU38" i="5" s="1"/>
  <c r="BU56" i="4"/>
  <c r="BU69" i="3"/>
  <c r="BV37" i="4"/>
  <c r="BV93" i="2"/>
  <c r="BW88" i="2"/>
  <c r="CA41" i="2"/>
  <c r="CA32" i="2" s="1"/>
  <c r="R45" i="5"/>
  <c r="R57" i="4"/>
  <c r="R58" i="4" s="1"/>
  <c r="R59" i="4" s="1"/>
  <c r="BV36" i="5"/>
  <c r="BV47" i="4"/>
  <c r="BV51" i="4" s="1"/>
  <c r="CD44" i="5"/>
  <c r="CE53" i="4"/>
  <c r="CD39" i="2" l="1"/>
  <c r="CA27" i="5"/>
  <c r="CA27" i="4"/>
  <c r="CA31" i="3"/>
  <c r="CA47" i="2"/>
  <c r="CA65" i="2"/>
  <c r="CA58" i="2"/>
  <c r="CA61" i="2"/>
  <c r="CA60" i="2"/>
  <c r="CA57" i="2"/>
  <c r="CA69" i="2"/>
  <c r="CA48" i="2"/>
  <c r="CA67" i="2"/>
  <c r="CA66" i="2"/>
  <c r="CA64" i="2"/>
  <c r="CA59" i="2"/>
  <c r="CA54" i="2"/>
  <c r="CA62" i="2"/>
  <c r="CA56" i="2"/>
  <c r="CA68" i="2"/>
  <c r="CA55" i="2"/>
  <c r="CA52" i="2"/>
  <c r="CA53" i="2"/>
  <c r="CA63" i="2"/>
  <c r="CB46" i="4"/>
  <c r="BZ27" i="5"/>
  <c r="BZ27" i="4"/>
  <c r="BZ31" i="3"/>
  <c r="CB35" i="3" s="1"/>
  <c r="BZ69" i="2"/>
  <c r="BZ67" i="2"/>
  <c r="BZ66" i="2"/>
  <c r="BZ48" i="2"/>
  <c r="BZ64" i="2"/>
  <c r="BZ57" i="2"/>
  <c r="BZ60" i="2"/>
  <c r="BZ65" i="2"/>
  <c r="BZ58" i="2"/>
  <c r="BZ61" i="2"/>
  <c r="BZ47" i="2"/>
  <c r="BZ56" i="2"/>
  <c r="BZ68" i="2"/>
  <c r="BZ54" i="2"/>
  <c r="BZ59" i="2"/>
  <c r="BZ62" i="2"/>
  <c r="BZ52" i="2"/>
  <c r="BZ53" i="2"/>
  <c r="BZ55" i="2"/>
  <c r="BZ63" i="2"/>
  <c r="CA46" i="4"/>
  <c r="CA37" i="5" s="1"/>
  <c r="CC40" i="4"/>
  <c r="CD109" i="2"/>
  <c r="BX77" i="2"/>
  <c r="BX78" i="2" s="1"/>
  <c r="DZ76" i="2"/>
  <c r="BX45" i="4"/>
  <c r="BX54" i="3"/>
  <c r="CC75" i="2"/>
  <c r="DZ26" i="5"/>
  <c r="J14" i="5" s="1"/>
  <c r="DZ26" i="4"/>
  <c r="J14" i="4" s="1"/>
  <c r="DZ30" i="3"/>
  <c r="J14" i="3" s="1"/>
  <c r="BV40" i="5"/>
  <c r="BV42" i="5" s="1"/>
  <c r="BV41" i="4"/>
  <c r="CB41" i="2"/>
  <c r="CB32" i="2" s="1"/>
  <c r="BY26" i="5"/>
  <c r="BY26" i="4"/>
  <c r="BY30" i="3"/>
  <c r="BY49" i="3" s="1"/>
  <c r="BZ31" i="2"/>
  <c r="BY76" i="2"/>
  <c r="BY77" i="2" s="1"/>
  <c r="BZ39" i="4"/>
  <c r="CA92" i="2"/>
  <c r="BY90" i="2"/>
  <c r="CD27" i="2"/>
  <c r="CD38" i="2" s="1"/>
  <c r="CD40" i="2" s="1"/>
  <c r="CE30" i="2"/>
  <c r="CE39" i="2" s="1"/>
  <c r="BU74" i="4"/>
  <c r="R47" i="5"/>
  <c r="BY72" i="2"/>
  <c r="BY34" i="4"/>
  <c r="BW68" i="3"/>
  <c r="BW55" i="3"/>
  <c r="BW62" i="3"/>
  <c r="BW63" i="3" s="1"/>
  <c r="BU64" i="4"/>
  <c r="BU65" i="4" s="1"/>
  <c r="BW37" i="4"/>
  <c r="BW93" i="2"/>
  <c r="BX88" i="2"/>
  <c r="CE44" i="5"/>
  <c r="CF53" i="4"/>
  <c r="BV31" i="5"/>
  <c r="BV38" i="5" s="1"/>
  <c r="BV56" i="4"/>
  <c r="BV69" i="3"/>
  <c r="BW36" i="5"/>
  <c r="BW47" i="4"/>
  <c r="BW51" i="4" s="1"/>
  <c r="CB37" i="5" l="1"/>
  <c r="CC41" i="2"/>
  <c r="CC32" i="2" s="1"/>
  <c r="CC60" i="2" s="1"/>
  <c r="CD75" i="2"/>
  <c r="CD41" i="2"/>
  <c r="CD32" i="2" s="1"/>
  <c r="BV64" i="4"/>
  <c r="BV65" i="4" s="1"/>
  <c r="BW40" i="5"/>
  <c r="BW42" i="5" s="1"/>
  <c r="BW41" i="4"/>
  <c r="CC27" i="5"/>
  <c r="CC27" i="4"/>
  <c r="CC31" i="3"/>
  <c r="CC48" i="2"/>
  <c r="CC47" i="2"/>
  <c r="CC57" i="2"/>
  <c r="CC66" i="2"/>
  <c r="CC69" i="2"/>
  <c r="CC61" i="2"/>
  <c r="CC64" i="2"/>
  <c r="CC58" i="2"/>
  <c r="CC65" i="2"/>
  <c r="CC68" i="2"/>
  <c r="CC59" i="2"/>
  <c r="CC56" i="2"/>
  <c r="CC62" i="2"/>
  <c r="CC52" i="2"/>
  <c r="CC55" i="2"/>
  <c r="CC53" i="2"/>
  <c r="BX68" i="3"/>
  <c r="BX62" i="3"/>
  <c r="BX63" i="3" s="1"/>
  <c r="BX55" i="3"/>
  <c r="BX36" i="5"/>
  <c r="BX47" i="4"/>
  <c r="DZ47" i="4" s="1"/>
  <c r="J18" i="4" s="1"/>
  <c r="DZ45" i="4"/>
  <c r="CF44" i="5"/>
  <c r="CG53" i="4"/>
  <c r="CB27" i="5"/>
  <c r="CB27" i="4"/>
  <c r="CB31" i="3"/>
  <c r="CB47" i="2"/>
  <c r="CB57" i="2"/>
  <c r="CB60" i="2"/>
  <c r="CB67" i="2"/>
  <c r="CB58" i="2"/>
  <c r="CB61" i="2"/>
  <c r="CB64" i="2"/>
  <c r="CB65" i="2"/>
  <c r="CB69" i="2"/>
  <c r="CB48" i="2"/>
  <c r="CB66" i="2"/>
  <c r="CB62" i="2"/>
  <c r="CB68" i="2"/>
  <c r="CB59" i="2"/>
  <c r="CB54" i="2"/>
  <c r="CB56" i="2"/>
  <c r="CB55" i="2"/>
  <c r="CB52" i="2"/>
  <c r="CB53" i="2"/>
  <c r="CB63" i="2"/>
  <c r="CC46" i="4"/>
  <c r="CC37" i="5" s="1"/>
  <c r="CD40" i="4"/>
  <c r="CE109" i="2"/>
  <c r="BY35" i="5"/>
  <c r="CA39" i="4"/>
  <c r="CB92" i="2"/>
  <c r="CB46" i="3"/>
  <c r="CA50" i="2"/>
  <c r="CE27" i="2"/>
  <c r="CE38" i="2" s="1"/>
  <c r="CE40" i="2" s="1"/>
  <c r="CF30" i="2"/>
  <c r="CF39" i="2"/>
  <c r="BW31" i="5"/>
  <c r="BW38" i="5" s="1"/>
  <c r="BW56" i="4"/>
  <c r="BW69" i="3"/>
  <c r="BV74" i="4"/>
  <c r="BZ50" i="2"/>
  <c r="BZ70" i="2"/>
  <c r="BX91" i="2"/>
  <c r="BX93" i="2" s="1"/>
  <c r="DZ93" i="2" s="1"/>
  <c r="BX85" i="2"/>
  <c r="BY78" i="2"/>
  <c r="CA70" i="2"/>
  <c r="CE36" i="2"/>
  <c r="BX37" i="4"/>
  <c r="BY88" i="2"/>
  <c r="DZ88" i="2"/>
  <c r="R48" i="5"/>
  <c r="BZ26" i="5"/>
  <c r="BZ26" i="4"/>
  <c r="BZ30" i="3"/>
  <c r="BZ49" i="3" s="1"/>
  <c r="BZ53" i="3" s="1"/>
  <c r="CA31" i="2"/>
  <c r="BZ76" i="2"/>
  <c r="BZ77" i="2" s="1"/>
  <c r="BZ78" i="2" s="1"/>
  <c r="BY53" i="3"/>
  <c r="CC63" i="2" l="1"/>
  <c r="CC67" i="2"/>
  <c r="CB50" i="2"/>
  <c r="CC54" i="2"/>
  <c r="CE41" i="2"/>
  <c r="CE32" i="2" s="1"/>
  <c r="CE75" i="2"/>
  <c r="BW64" i="4"/>
  <c r="BW65" i="4" s="1"/>
  <c r="CC50" i="2"/>
  <c r="CE40" i="4"/>
  <c r="CF109" i="2"/>
  <c r="CF27" i="2"/>
  <c r="CF38" i="2" s="1"/>
  <c r="CF40" i="2" s="1"/>
  <c r="CG30" i="2"/>
  <c r="CG36" i="2" s="1"/>
  <c r="CD46" i="4"/>
  <c r="CD37" i="5" s="1"/>
  <c r="BZ45" i="4"/>
  <c r="BZ54" i="3"/>
  <c r="BY37" i="4"/>
  <c r="BZ88" i="2"/>
  <c r="BZ72" i="2"/>
  <c r="BZ34" i="4"/>
  <c r="CG44" i="5"/>
  <c r="CH53" i="4"/>
  <c r="BX51" i="4"/>
  <c r="DZ51" i="4" s="1"/>
  <c r="CF36" i="2"/>
  <c r="BW74" i="4"/>
  <c r="CA72" i="2"/>
  <c r="CA34" i="4"/>
  <c r="R50" i="5"/>
  <c r="BX38" i="4"/>
  <c r="DZ38" i="4" s="1"/>
  <c r="DZ91" i="2"/>
  <c r="DZ37" i="4"/>
  <c r="BY45" i="4"/>
  <c r="BY54" i="3"/>
  <c r="BZ90" i="2"/>
  <c r="CA90" i="2" s="1"/>
  <c r="CB70" i="2"/>
  <c r="BY91" i="2"/>
  <c r="BY38" i="4" s="1"/>
  <c r="BY85" i="2"/>
  <c r="BX31" i="5"/>
  <c r="BX38" i="5" s="1"/>
  <c r="BX56" i="4"/>
  <c r="BX69" i="3"/>
  <c r="CC70" i="2"/>
  <c r="BZ85" i="2"/>
  <c r="CA26" i="5"/>
  <c r="CA26" i="4"/>
  <c r="CA30" i="3"/>
  <c r="CA49" i="3" s="1"/>
  <c r="CA53" i="3" s="1"/>
  <c r="CB31" i="2"/>
  <c r="CA76" i="2"/>
  <c r="CA77" i="2" s="1"/>
  <c r="CB39" i="4"/>
  <c r="CC92" i="2"/>
  <c r="CD27" i="5"/>
  <c r="CD27" i="4"/>
  <c r="CD31" i="3"/>
  <c r="CE35" i="3" s="1"/>
  <c r="CD48" i="2"/>
  <c r="CD64" i="2"/>
  <c r="CD67" i="2"/>
  <c r="CD57" i="2"/>
  <c r="CD60" i="2"/>
  <c r="CD66" i="2"/>
  <c r="CD61" i="2"/>
  <c r="CD69" i="2"/>
  <c r="CD47" i="2"/>
  <c r="CD58" i="2"/>
  <c r="CD65" i="2"/>
  <c r="CD54" i="2"/>
  <c r="CD62" i="2"/>
  <c r="CD56" i="2"/>
  <c r="CD59" i="2"/>
  <c r="CD68" i="2"/>
  <c r="CD53" i="2"/>
  <c r="CD55" i="2"/>
  <c r="CD52" i="2"/>
  <c r="CD63" i="2"/>
  <c r="CB90" i="2" l="1"/>
  <c r="BZ91" i="2"/>
  <c r="BZ38" i="4" s="1"/>
  <c r="BX64" i="4"/>
  <c r="BX65" i="4" s="1"/>
  <c r="CF75" i="2"/>
  <c r="CF41" i="2"/>
  <c r="CF32" i="2" s="1"/>
  <c r="CE46" i="3"/>
  <c r="CC34" i="4"/>
  <c r="CC72" i="2"/>
  <c r="BY68" i="3"/>
  <c r="BY62" i="3"/>
  <c r="BY63" i="3" s="1"/>
  <c r="BY55" i="3"/>
  <c r="S49" i="5"/>
  <c r="S76" i="4" s="1"/>
  <c r="S73" i="4" s="1"/>
  <c r="R77" i="4"/>
  <c r="R32" i="4"/>
  <c r="CA35" i="5"/>
  <c r="BZ35" i="5"/>
  <c r="BY36" i="5"/>
  <c r="BY47" i="4"/>
  <c r="BY51" i="4" s="1"/>
  <c r="CE46" i="4"/>
  <c r="CE37" i="5" s="1"/>
  <c r="BY55" i="4"/>
  <c r="BZ55" i="4" s="1"/>
  <c r="CA55" i="4" s="1"/>
  <c r="CB55" i="4" s="1"/>
  <c r="CC55" i="4" s="1"/>
  <c r="CD55" i="4" s="1"/>
  <c r="CE55" i="4" s="1"/>
  <c r="CF55" i="4" s="1"/>
  <c r="CG55" i="4" s="1"/>
  <c r="CH55" i="4" s="1"/>
  <c r="CI55" i="4" s="1"/>
  <c r="CJ55" i="4" s="1"/>
  <c r="EA55" i="4" s="1"/>
  <c r="DZ56" i="4"/>
  <c r="BY93" i="2"/>
  <c r="CF40" i="4"/>
  <c r="CG109" i="2"/>
  <c r="CD50" i="2"/>
  <c r="CC39" i="4"/>
  <c r="CD92" i="2"/>
  <c r="BZ37" i="4"/>
  <c r="CA88" i="2"/>
  <c r="BZ93" i="2"/>
  <c r="BY40" i="5"/>
  <c r="BY41" i="4"/>
  <c r="CC90" i="2"/>
  <c r="CH30" i="2"/>
  <c r="CH36" i="2" s="1"/>
  <c r="CG27" i="2"/>
  <c r="CG38" i="2" s="1"/>
  <c r="BX41" i="4"/>
  <c r="DZ41" i="4" s="1"/>
  <c r="J17" i="4" s="1"/>
  <c r="BZ68" i="3"/>
  <c r="BZ62" i="3"/>
  <c r="BZ63" i="3" s="1"/>
  <c r="BZ55" i="3"/>
  <c r="CA78" i="2"/>
  <c r="CB26" i="5"/>
  <c r="CB26" i="4"/>
  <c r="CB30" i="3"/>
  <c r="CB49" i="3" s="1"/>
  <c r="CB53" i="3" s="1"/>
  <c r="CC31" i="2"/>
  <c r="CB76" i="2"/>
  <c r="CB77" i="2" s="1"/>
  <c r="CB78" i="2" s="1"/>
  <c r="CA45" i="4"/>
  <c r="CA54" i="3"/>
  <c r="BX40" i="5"/>
  <c r="BX42" i="5" s="1"/>
  <c r="BX74" i="4" s="1"/>
  <c r="BZ36" i="5"/>
  <c r="BZ47" i="4"/>
  <c r="BZ51" i="4" s="1"/>
  <c r="CD70" i="2"/>
  <c r="CH44" i="5"/>
  <c r="CI53" i="4"/>
  <c r="CB34" i="4"/>
  <c r="CB72" i="2"/>
  <c r="CG39" i="2"/>
  <c r="CG40" i="2" s="1"/>
  <c r="CE27" i="5"/>
  <c r="CE27" i="4"/>
  <c r="CE31" i="3"/>
  <c r="CE64" i="2"/>
  <c r="CE65" i="2"/>
  <c r="CE61" i="2"/>
  <c r="CE69" i="2"/>
  <c r="CE48" i="2"/>
  <c r="CE67" i="2"/>
  <c r="CE58" i="2"/>
  <c r="CE57" i="2"/>
  <c r="CE66" i="2"/>
  <c r="CE47" i="2"/>
  <c r="CE60" i="2"/>
  <c r="CE59" i="2"/>
  <c r="CE54" i="2"/>
  <c r="CE68" i="2"/>
  <c r="CE62" i="2"/>
  <c r="CE56" i="2"/>
  <c r="CE63" i="2"/>
  <c r="CE53" i="2"/>
  <c r="CE55" i="2"/>
  <c r="CE52" i="2"/>
  <c r="CC35" i="5" l="1"/>
  <c r="CH39" i="2"/>
  <c r="CD90" i="2"/>
  <c r="CE90" i="2" s="1"/>
  <c r="CE50" i="2"/>
  <c r="CB35" i="5"/>
  <c r="CA91" i="2"/>
  <c r="CA38" i="4" s="1"/>
  <c r="CA85" i="2"/>
  <c r="CG75" i="2"/>
  <c r="CG41" i="2"/>
  <c r="CG32" i="2" s="1"/>
  <c r="CE70" i="2"/>
  <c r="CA37" i="4"/>
  <c r="CB88" i="2"/>
  <c r="BY31" i="5"/>
  <c r="BY56" i="4"/>
  <c r="BZ56" i="4" s="1"/>
  <c r="BY69" i="3"/>
  <c r="CF46" i="4"/>
  <c r="CF37" i="5" s="1"/>
  <c r="CA68" i="3"/>
  <c r="CA62" i="3"/>
  <c r="CA63" i="3" s="1"/>
  <c r="CA55" i="3"/>
  <c r="BZ31" i="5"/>
  <c r="BZ38" i="5" s="1"/>
  <c r="BZ69" i="3"/>
  <c r="BZ40" i="5"/>
  <c r="BZ42" i="5" s="1"/>
  <c r="BZ41" i="4"/>
  <c r="S67" i="4"/>
  <c r="S68" i="4"/>
  <c r="S71" i="4"/>
  <c r="CA36" i="5"/>
  <c r="CA47" i="4"/>
  <c r="CA51" i="4" s="1"/>
  <c r="CD39" i="4"/>
  <c r="CE92" i="2"/>
  <c r="CC26" i="5"/>
  <c r="CC26" i="4"/>
  <c r="CC30" i="3"/>
  <c r="CC49" i="3" s="1"/>
  <c r="CD31" i="2"/>
  <c r="CC76" i="2"/>
  <c r="CC77" i="2" s="1"/>
  <c r="CC78" i="2" s="1"/>
  <c r="CB85" i="2"/>
  <c r="CB45" i="4"/>
  <c r="CB54" i="3"/>
  <c r="CF27" i="5"/>
  <c r="CF27" i="4"/>
  <c r="CF31" i="3"/>
  <c r="CF48" i="2"/>
  <c r="CF60" i="2"/>
  <c r="CF66" i="2"/>
  <c r="CF47" i="2"/>
  <c r="CF65" i="2"/>
  <c r="CF69" i="2"/>
  <c r="CF61" i="2"/>
  <c r="CF58" i="2"/>
  <c r="CF57" i="2"/>
  <c r="CF67" i="2"/>
  <c r="CF64" i="2"/>
  <c r="CF59" i="2"/>
  <c r="CF54" i="2"/>
  <c r="CF62" i="2"/>
  <c r="CF56" i="2"/>
  <c r="CF68" i="2"/>
  <c r="CF53" i="2"/>
  <c r="CF52" i="2"/>
  <c r="CF55" i="2"/>
  <c r="CF63" i="2"/>
  <c r="BY42" i="5"/>
  <c r="CG40" i="4"/>
  <c r="CH109" i="2"/>
  <c r="CI44" i="5"/>
  <c r="CJ53" i="4"/>
  <c r="CH27" i="2"/>
  <c r="CH38" i="2" s="1"/>
  <c r="CH40" i="2" s="1"/>
  <c r="CI30" i="2"/>
  <c r="CI39" i="2" s="1"/>
  <c r="R35" i="4"/>
  <c r="R42" i="4" s="1"/>
  <c r="R61" i="4" s="1"/>
  <c r="BY64" i="4"/>
  <c r="BY65" i="4" s="1"/>
  <c r="CD72" i="2"/>
  <c r="CD34" i="4"/>
  <c r="CD35" i="5" s="1"/>
  <c r="CF50" i="2" l="1"/>
  <c r="CF90" i="2" s="1"/>
  <c r="CB91" i="2"/>
  <c r="CB38" i="4" s="1"/>
  <c r="CA93" i="2"/>
  <c r="BZ74" i="4"/>
  <c r="CH75" i="2"/>
  <c r="CH41" i="2"/>
  <c r="CH32" i="2" s="1"/>
  <c r="CC91" i="2"/>
  <c r="CC38" i="4" s="1"/>
  <c r="CC85" i="2"/>
  <c r="CB68" i="3"/>
  <c r="CB62" i="3"/>
  <c r="CB63" i="3" s="1"/>
  <c r="CB55" i="3"/>
  <c r="CB37" i="4"/>
  <c r="CC88" i="2"/>
  <c r="CB93" i="2"/>
  <c r="CJ44" i="5"/>
  <c r="CK53" i="4"/>
  <c r="EA53" i="4"/>
  <c r="CB36" i="5"/>
  <c r="CB47" i="4"/>
  <c r="CB51" i="4" s="1"/>
  <c r="CE39" i="4"/>
  <c r="CF92" i="2"/>
  <c r="CA40" i="5"/>
  <c r="CA41" i="4"/>
  <c r="CD26" i="5"/>
  <c r="CD26" i="4"/>
  <c r="CD30" i="3"/>
  <c r="CD49" i="3" s="1"/>
  <c r="CD53" i="3" s="1"/>
  <c r="CE31" i="2"/>
  <c r="CD76" i="2"/>
  <c r="CD77" i="2" s="1"/>
  <c r="CD78" i="2" s="1"/>
  <c r="S54" i="4"/>
  <c r="CF70" i="2"/>
  <c r="CE72" i="2"/>
  <c r="CE34" i="4"/>
  <c r="CE35" i="5" s="1"/>
  <c r="CI27" i="2"/>
  <c r="CI38" i="2" s="1"/>
  <c r="CI40" i="2" s="1"/>
  <c r="CJ30" i="2"/>
  <c r="CJ36" i="2" s="1"/>
  <c r="CJ39" i="2"/>
  <c r="CG27" i="5"/>
  <c r="CG27" i="4"/>
  <c r="CG31" i="3"/>
  <c r="CH35" i="3" s="1"/>
  <c r="CG60" i="2"/>
  <c r="CG58" i="2"/>
  <c r="CG66" i="2"/>
  <c r="CG65" i="2"/>
  <c r="CG69" i="2"/>
  <c r="CG48" i="2"/>
  <c r="CG57" i="2"/>
  <c r="CG67" i="2"/>
  <c r="CG61" i="2"/>
  <c r="CG47" i="2"/>
  <c r="CG64" i="2"/>
  <c r="CG54" i="2"/>
  <c r="CG56" i="2"/>
  <c r="CG62" i="2"/>
  <c r="CG59" i="2"/>
  <c r="CG68" i="2"/>
  <c r="CG63" i="2"/>
  <c r="CG53" i="2"/>
  <c r="CG55" i="2"/>
  <c r="CG52" i="2"/>
  <c r="CI36" i="2"/>
  <c r="CG46" i="4"/>
  <c r="CG37" i="5" s="1"/>
  <c r="CC53" i="3"/>
  <c r="BZ64" i="4"/>
  <c r="BZ65" i="4" s="1"/>
  <c r="BY38" i="5"/>
  <c r="CH40" i="4"/>
  <c r="CI109" i="2"/>
  <c r="CA31" i="5"/>
  <c r="CA38" i="5" s="1"/>
  <c r="CA56" i="4"/>
  <c r="CA69" i="3"/>
  <c r="CG70" i="2" l="1"/>
  <c r="CG34" i="4" s="1"/>
  <c r="CI75" i="2"/>
  <c r="CI41" i="2"/>
  <c r="CI32" i="2" s="1"/>
  <c r="CH46" i="3"/>
  <c r="EA35" i="3"/>
  <c r="CA42" i="5"/>
  <c r="CC37" i="4"/>
  <c r="CD88" i="2"/>
  <c r="CC93" i="2"/>
  <c r="CF39" i="4"/>
  <c r="CG92" i="2"/>
  <c r="CB40" i="5"/>
  <c r="CB42" i="5" s="1"/>
  <c r="CB41" i="4"/>
  <c r="CC45" i="4"/>
  <c r="CC54" i="3"/>
  <c r="CA64" i="4"/>
  <c r="CA65" i="4" s="1"/>
  <c r="CK30" i="2"/>
  <c r="CK39" i="2" s="1"/>
  <c r="CJ27" i="2"/>
  <c r="CJ38" i="2" s="1"/>
  <c r="CJ40" i="2" s="1"/>
  <c r="CI40" i="4"/>
  <c r="CJ109" i="2"/>
  <c r="CF72" i="2"/>
  <c r="CF34" i="4"/>
  <c r="CF35" i="5" s="1"/>
  <c r="CB31" i="5"/>
  <c r="CB56" i="4"/>
  <c r="CB69" i="3"/>
  <c r="CD91" i="2"/>
  <c r="CD38" i="4" s="1"/>
  <c r="CD85" i="2"/>
  <c r="S45" i="5"/>
  <c r="S57" i="4"/>
  <c r="S58" i="4" s="1"/>
  <c r="S59" i="4" s="1"/>
  <c r="CE26" i="5"/>
  <c r="CE26" i="4"/>
  <c r="CE30" i="3"/>
  <c r="CE49" i="3" s="1"/>
  <c r="CE53" i="3" s="1"/>
  <c r="CF31" i="2"/>
  <c r="CE76" i="2"/>
  <c r="CE77" i="2" s="1"/>
  <c r="CE78" i="2" s="1"/>
  <c r="CG50" i="2"/>
  <c r="CG90" i="2" s="1"/>
  <c r="CD45" i="4"/>
  <c r="CD54" i="3"/>
  <c r="CK44" i="5"/>
  <c r="CL53" i="4"/>
  <c r="CH27" i="5"/>
  <c r="CH27" i="4"/>
  <c r="CH31" i="3"/>
  <c r="CH48" i="2"/>
  <c r="CH58" i="2"/>
  <c r="CH67" i="2"/>
  <c r="CH69" i="2"/>
  <c r="CH65" i="2"/>
  <c r="CH60" i="2"/>
  <c r="CH66" i="2"/>
  <c r="CH57" i="2"/>
  <c r="CH64" i="2"/>
  <c r="CH61" i="2"/>
  <c r="CH47" i="2"/>
  <c r="CH59" i="2"/>
  <c r="CH56" i="2"/>
  <c r="CH68" i="2"/>
  <c r="CH54" i="2"/>
  <c r="CH62" i="2"/>
  <c r="CH52" i="2"/>
  <c r="CH63" i="2"/>
  <c r="CH55" i="2"/>
  <c r="CH53" i="2"/>
  <c r="BY74" i="4"/>
  <c r="CH46" i="4"/>
  <c r="CH37" i="5" s="1"/>
  <c r="CG72" i="2" l="1"/>
  <c r="CJ75" i="2"/>
  <c r="CJ41" i="2"/>
  <c r="CJ32" i="2" s="1"/>
  <c r="CB64" i="4"/>
  <c r="CB65" i="4" s="1"/>
  <c r="CE91" i="2"/>
  <c r="CE38" i="4" s="1"/>
  <c r="CE85" i="2"/>
  <c r="CK27" i="2"/>
  <c r="CK38" i="2" s="1"/>
  <c r="CK40" i="2" s="1"/>
  <c r="CL30" i="2"/>
  <c r="CL36" i="2" s="1"/>
  <c r="S47" i="5"/>
  <c r="CH50" i="2"/>
  <c r="CH90" i="2" s="1"/>
  <c r="CF26" i="5"/>
  <c r="CF26" i="4"/>
  <c r="CF30" i="3"/>
  <c r="CF49" i="3" s="1"/>
  <c r="CF53" i="3" s="1"/>
  <c r="CG31" i="2"/>
  <c r="CF76" i="2"/>
  <c r="CF77" i="2" s="1"/>
  <c r="CF78" i="2" s="1"/>
  <c r="CK36" i="2"/>
  <c r="CD37" i="4"/>
  <c r="CE88" i="2"/>
  <c r="CD93" i="2"/>
  <c r="CC40" i="5"/>
  <c r="CC41" i="4"/>
  <c r="CE45" i="4"/>
  <c r="CE54" i="3"/>
  <c r="CL44" i="5"/>
  <c r="CM53" i="4"/>
  <c r="CB38" i="5"/>
  <c r="CB74" i="4" s="1"/>
  <c r="CC68" i="3"/>
  <c r="CC55" i="3"/>
  <c r="CC62" i="3"/>
  <c r="CC63" i="3" s="1"/>
  <c r="CA74" i="4"/>
  <c r="EA46" i="3"/>
  <c r="K16" i="3"/>
  <c r="CH70" i="2"/>
  <c r="CD62" i="3"/>
  <c r="CD63" i="3" s="1"/>
  <c r="CD68" i="3"/>
  <c r="CD55" i="3"/>
  <c r="CG35" i="5"/>
  <c r="CD36" i="5"/>
  <c r="CD47" i="4"/>
  <c r="CD51" i="4" s="1"/>
  <c r="CJ40" i="4"/>
  <c r="EA40" i="4" s="1"/>
  <c r="CK109" i="2"/>
  <c r="EA109" i="2"/>
  <c r="CI27" i="5"/>
  <c r="CI27" i="4"/>
  <c r="CI31" i="3"/>
  <c r="CI48" i="2"/>
  <c r="CI64" i="2"/>
  <c r="CI66" i="2"/>
  <c r="CI57" i="2"/>
  <c r="CI47" i="2"/>
  <c r="CI58" i="2"/>
  <c r="CI61" i="2"/>
  <c r="CI60" i="2"/>
  <c r="CI69" i="2"/>
  <c r="CI67" i="2"/>
  <c r="CI65" i="2"/>
  <c r="CI62" i="2"/>
  <c r="CI68" i="2"/>
  <c r="CI56" i="2"/>
  <c r="CI54" i="2"/>
  <c r="CI59" i="2"/>
  <c r="CI55" i="2"/>
  <c r="CI52" i="2"/>
  <c r="CI63" i="2"/>
  <c r="CI53" i="2"/>
  <c r="CI46" i="4"/>
  <c r="CI37" i="5" s="1"/>
  <c r="CC36" i="5"/>
  <c r="CC47" i="4"/>
  <c r="CC51" i="4" s="1"/>
  <c r="CG39" i="4"/>
  <c r="CH92" i="2"/>
  <c r="CK75" i="2" l="1"/>
  <c r="CK41" i="2"/>
  <c r="CM44" i="5"/>
  <c r="CN53" i="4"/>
  <c r="CF91" i="2"/>
  <c r="CF38" i="4" s="1"/>
  <c r="CF85" i="2"/>
  <c r="CC31" i="5"/>
  <c r="CC56" i="4"/>
  <c r="CD56" i="4" s="1"/>
  <c r="CC69" i="3"/>
  <c r="CD40" i="5"/>
  <c r="CD42" i="5" s="1"/>
  <c r="CD41" i="4"/>
  <c r="CJ46" i="4"/>
  <c r="CH72" i="2"/>
  <c r="CH34" i="4"/>
  <c r="CG26" i="5"/>
  <c r="CG26" i="4"/>
  <c r="CG30" i="3"/>
  <c r="CG49" i="3" s="1"/>
  <c r="CG53" i="3" s="1"/>
  <c r="CH31" i="2"/>
  <c r="CG76" i="2"/>
  <c r="CG77" i="2" s="1"/>
  <c r="CG78" i="2" s="1"/>
  <c r="CF45" i="4"/>
  <c r="CF54" i="3"/>
  <c r="CL27" i="2"/>
  <c r="CL38" i="2" s="1"/>
  <c r="CM30" i="2"/>
  <c r="CM39" i="2" s="1"/>
  <c r="CK40" i="4"/>
  <c r="CL109" i="2"/>
  <c r="CE37" i="4"/>
  <c r="CE93" i="2"/>
  <c r="CF88" i="2"/>
  <c r="CD31" i="5"/>
  <c r="CD38" i="5" s="1"/>
  <c r="CD69" i="3"/>
  <c r="CH39" i="4"/>
  <c r="CI92" i="2"/>
  <c r="CI70" i="2"/>
  <c r="K19" i="3"/>
  <c r="CE62" i="3"/>
  <c r="CE63" i="3" s="1"/>
  <c r="CE68" i="3"/>
  <c r="CE55" i="3"/>
  <c r="CE36" i="5"/>
  <c r="CE47" i="4"/>
  <c r="CE51" i="4" s="1"/>
  <c r="CC64" i="4"/>
  <c r="CC65" i="4" s="1"/>
  <c r="CC42" i="5"/>
  <c r="S48" i="5"/>
  <c r="CJ27" i="5"/>
  <c r="CJ27" i="4"/>
  <c r="CJ31" i="3"/>
  <c r="CK35" i="3" s="1"/>
  <c r="CJ48" i="2"/>
  <c r="CJ66" i="2"/>
  <c r="CJ47" i="2"/>
  <c r="CJ60" i="2"/>
  <c r="CJ61" i="2"/>
  <c r="CJ65" i="2"/>
  <c r="CJ58" i="2"/>
  <c r="CJ67" i="2"/>
  <c r="CJ57" i="2"/>
  <c r="CJ64" i="2"/>
  <c r="CJ69" i="2"/>
  <c r="CJ59" i="2"/>
  <c r="CJ56" i="2"/>
  <c r="CJ54" i="2"/>
  <c r="CJ62" i="2"/>
  <c r="CJ68" i="2"/>
  <c r="CJ53" i="2"/>
  <c r="CJ63" i="2"/>
  <c r="CJ55" i="2"/>
  <c r="CJ52" i="2"/>
  <c r="CI50" i="2"/>
  <c r="CI90" i="2" s="1"/>
  <c r="CL39" i="2"/>
  <c r="EA75" i="2"/>
  <c r="CJ50" i="2" l="1"/>
  <c r="CJ90" i="2" s="1"/>
  <c r="EA90" i="2" s="1"/>
  <c r="CK46" i="3"/>
  <c r="CH26" i="5"/>
  <c r="CH26" i="4"/>
  <c r="CH30" i="3"/>
  <c r="CH49" i="3" s="1"/>
  <c r="CH53" i="3" s="1"/>
  <c r="CI31" i="2"/>
  <c r="CH76" i="2"/>
  <c r="CH77" i="2" s="1"/>
  <c r="CH78" i="2" s="1"/>
  <c r="CL40" i="4"/>
  <c r="CM109" i="2"/>
  <c r="CG45" i="4"/>
  <c r="CG54" i="3"/>
  <c r="CE40" i="5"/>
  <c r="CE41" i="4"/>
  <c r="CJ70" i="2"/>
  <c r="S50" i="5"/>
  <c r="CE31" i="5"/>
  <c r="CE38" i="5" s="1"/>
  <c r="CE56" i="4"/>
  <c r="CE69" i="3"/>
  <c r="CN44" i="5"/>
  <c r="CO53" i="4"/>
  <c r="CI72" i="2"/>
  <c r="CI34" i="4"/>
  <c r="CI35" i="5" s="1"/>
  <c r="CI39" i="4"/>
  <c r="CJ92" i="2"/>
  <c r="CH35" i="5"/>
  <c r="CC38" i="5"/>
  <c r="CD64" i="4"/>
  <c r="CD65" i="4" s="1"/>
  <c r="CN30" i="2"/>
  <c r="CM27" i="2"/>
  <c r="CM38" i="2" s="1"/>
  <c r="CN39" i="2"/>
  <c r="CJ37" i="5"/>
  <c r="EA46" i="4"/>
  <c r="CG91" i="2"/>
  <c r="CG38" i="4" s="1"/>
  <c r="CG85" i="2"/>
  <c r="CM36" i="2"/>
  <c r="CK46" i="4"/>
  <c r="CK37" i="5" s="1"/>
  <c r="CL40" i="2"/>
  <c r="CF37" i="4"/>
  <c r="CF93" i="2"/>
  <c r="CG88" i="2"/>
  <c r="CF62" i="3"/>
  <c r="CF63" i="3" s="1"/>
  <c r="CF68" i="3"/>
  <c r="CF55" i="3"/>
  <c r="CK32" i="2"/>
  <c r="CD74" i="4"/>
  <c r="CF36" i="5"/>
  <c r="CF47" i="4"/>
  <c r="CF51" i="4" s="1"/>
  <c r="CK27" i="5" l="1"/>
  <c r="CK27" i="4"/>
  <c r="CK31" i="3"/>
  <c r="CK58" i="2"/>
  <c r="CK60" i="2"/>
  <c r="CK67" i="2"/>
  <c r="CK48" i="2"/>
  <c r="CK61" i="2"/>
  <c r="CK69" i="2"/>
  <c r="CK65" i="2"/>
  <c r="CK64" i="2"/>
  <c r="CK66" i="2"/>
  <c r="CK57" i="2"/>
  <c r="CK47" i="2"/>
  <c r="CK54" i="2"/>
  <c r="CK56" i="2"/>
  <c r="CK68" i="2"/>
  <c r="CK59" i="2"/>
  <c r="CK62" i="2"/>
  <c r="CK52" i="2"/>
  <c r="CK63" i="2"/>
  <c r="CK53" i="2"/>
  <c r="CK55" i="2"/>
  <c r="CO44" i="5"/>
  <c r="CP53" i="4"/>
  <c r="CG36" i="5"/>
  <c r="CG47" i="4"/>
  <c r="CG51" i="4" s="1"/>
  <c r="CM40" i="4"/>
  <c r="CN109" i="2"/>
  <c r="CF31" i="5"/>
  <c r="CF56" i="4"/>
  <c r="CF69" i="3"/>
  <c r="CH91" i="2"/>
  <c r="CH38" i="4" s="1"/>
  <c r="CH85" i="2"/>
  <c r="CG37" i="4"/>
  <c r="CG93" i="2"/>
  <c r="CH88" i="2"/>
  <c r="CI26" i="5"/>
  <c r="CI26" i="4"/>
  <c r="CI30" i="3"/>
  <c r="CI49" i="3" s="1"/>
  <c r="CI53" i="3" s="1"/>
  <c r="CJ31" i="2"/>
  <c r="CI76" i="2"/>
  <c r="CI77" i="2" s="1"/>
  <c r="CI78" i="2" s="1"/>
  <c r="CN40" i="2"/>
  <c r="CJ39" i="4"/>
  <c r="EA39" i="4" s="1"/>
  <c r="CK92" i="2"/>
  <c r="EA92" i="2"/>
  <c r="CH45" i="4"/>
  <c r="CH54" i="3"/>
  <c r="CO30" i="2"/>
  <c r="CO39" i="2" s="1"/>
  <c r="CN27" i="2"/>
  <c r="CN38" i="2" s="1"/>
  <c r="T49" i="5"/>
  <c r="T76" i="4" s="1"/>
  <c r="T73" i="4" s="1"/>
  <c r="S77" i="4"/>
  <c r="S32" i="4"/>
  <c r="CF40" i="5"/>
  <c r="CF42" i="5" s="1"/>
  <c r="CF41" i="4"/>
  <c r="CL75" i="2"/>
  <c r="CL41" i="2"/>
  <c r="CN36" i="2"/>
  <c r="CC74" i="4"/>
  <c r="CJ72" i="2"/>
  <c r="CJ34" i="4"/>
  <c r="CJ35" i="5" s="1"/>
  <c r="CE64" i="4"/>
  <c r="CE65" i="4" s="1"/>
  <c r="CE42" i="5"/>
  <c r="CG68" i="3"/>
  <c r="CG62" i="3"/>
  <c r="CG63" i="3" s="1"/>
  <c r="CG55" i="3"/>
  <c r="CM40" i="2"/>
  <c r="CO36" i="2" l="1"/>
  <c r="CF64" i="4"/>
  <c r="CF65" i="4" s="1"/>
  <c r="CF38" i="5"/>
  <c r="CF74" i="4" s="1"/>
  <c r="CH37" i="4"/>
  <c r="CI88" i="2"/>
  <c r="CH93" i="2"/>
  <c r="CN40" i="4"/>
  <c r="CO109" i="2"/>
  <c r="CL32" i="2"/>
  <c r="CH68" i="3"/>
  <c r="CH62" i="3"/>
  <c r="CH63" i="3" s="1"/>
  <c r="CH55" i="3"/>
  <c r="CH36" i="5"/>
  <c r="CH47" i="4"/>
  <c r="CH51" i="4" s="1"/>
  <c r="CE74" i="4"/>
  <c r="CG40" i="5"/>
  <c r="CG42" i="5" s="1"/>
  <c r="CG41" i="4"/>
  <c r="CK70" i="2"/>
  <c r="S35" i="4"/>
  <c r="S42" i="4" s="1"/>
  <c r="S61" i="4" s="1"/>
  <c r="CK39" i="4"/>
  <c r="CL92" i="2"/>
  <c r="CP44" i="5"/>
  <c r="CQ53" i="4"/>
  <c r="EA34" i="4"/>
  <c r="K16" i="4" s="1"/>
  <c r="CI91" i="2"/>
  <c r="CI38" i="4" s="1"/>
  <c r="CI85" i="2"/>
  <c r="CJ26" i="5"/>
  <c r="CJ26" i="4"/>
  <c r="CJ30" i="3"/>
  <c r="CJ49" i="3" s="1"/>
  <c r="CJ53" i="3" s="1"/>
  <c r="CK31" i="2"/>
  <c r="EA31" i="2"/>
  <c r="CJ76" i="2"/>
  <c r="CL46" i="4"/>
  <c r="CL37" i="5" s="1"/>
  <c r="CK50" i="2"/>
  <c r="CM75" i="2"/>
  <c r="CM41" i="2"/>
  <c r="CM32" i="2" s="1"/>
  <c r="T67" i="4"/>
  <c r="T68" i="4"/>
  <c r="T71" i="4"/>
  <c r="CN75" i="2"/>
  <c r="CG31" i="5"/>
  <c r="CG38" i="5" s="1"/>
  <c r="CG56" i="4"/>
  <c r="CG69" i="3"/>
  <c r="CP30" i="2"/>
  <c r="CO27" i="2"/>
  <c r="CO38" i="2" s="1"/>
  <c r="CO40" i="2" s="1"/>
  <c r="CP36" i="2"/>
  <c r="CP39" i="2"/>
  <c r="CI45" i="4"/>
  <c r="CI54" i="3"/>
  <c r="T54" i="4" l="1"/>
  <c r="CO75" i="2"/>
  <c r="CI36" i="5"/>
  <c r="CI47" i="4"/>
  <c r="CI51" i="4" s="1"/>
  <c r="CQ44" i="5"/>
  <c r="CR53" i="4"/>
  <c r="CH40" i="5"/>
  <c r="CH42" i="5" s="1"/>
  <c r="CH41" i="4"/>
  <c r="CM27" i="5"/>
  <c r="CM27" i="4"/>
  <c r="CM31" i="3"/>
  <c r="CM65" i="2"/>
  <c r="CM47" i="2"/>
  <c r="CM69" i="2"/>
  <c r="CM67" i="2"/>
  <c r="CM61" i="2"/>
  <c r="CM57" i="2"/>
  <c r="CM48" i="2"/>
  <c r="CM58" i="2"/>
  <c r="CM64" i="2"/>
  <c r="CM66" i="2"/>
  <c r="CM60" i="2"/>
  <c r="CM59" i="2"/>
  <c r="CM68" i="2"/>
  <c r="CM54" i="2"/>
  <c r="CM56" i="2"/>
  <c r="CM62" i="2"/>
  <c r="CM53" i="2"/>
  <c r="CM52" i="2"/>
  <c r="CM55" i="2"/>
  <c r="CM63" i="2"/>
  <c r="CI37" i="4"/>
  <c r="CI93" i="2"/>
  <c r="CJ88" i="2"/>
  <c r="CP27" i="2"/>
  <c r="CP38" i="2" s="1"/>
  <c r="CP40" i="2" s="1"/>
  <c r="CQ30" i="2"/>
  <c r="CQ39" i="2" s="1"/>
  <c r="CK72" i="2"/>
  <c r="CK34" i="4"/>
  <c r="CH31" i="5"/>
  <c r="CH38" i="5" s="1"/>
  <c r="CH56" i="4"/>
  <c r="CH69" i="3"/>
  <c r="CG74" i="4"/>
  <c r="CL27" i="5"/>
  <c r="CL27" i="4"/>
  <c r="CL31" i="3"/>
  <c r="CL65" i="2"/>
  <c r="CL48" i="2"/>
  <c r="CL58" i="2"/>
  <c r="CL64" i="2"/>
  <c r="CL66" i="2"/>
  <c r="CL60" i="2"/>
  <c r="CL57" i="2"/>
  <c r="CL67" i="2"/>
  <c r="CL69" i="2"/>
  <c r="CL47" i="2"/>
  <c r="CL61" i="2"/>
  <c r="CL56" i="2"/>
  <c r="CL59" i="2"/>
  <c r="CL54" i="2"/>
  <c r="CL62" i="2"/>
  <c r="CL68" i="2"/>
  <c r="CL53" i="2"/>
  <c r="CL55" i="2"/>
  <c r="CL63" i="2"/>
  <c r="CL52" i="2"/>
  <c r="CM46" i="4"/>
  <c r="CM37" i="5" s="1"/>
  <c r="T45" i="5"/>
  <c r="T57" i="4"/>
  <c r="T58" i="4" s="1"/>
  <c r="T59" i="4" s="1"/>
  <c r="CK90" i="2"/>
  <c r="CL39" i="4"/>
  <c r="CM92" i="2"/>
  <c r="CO40" i="4"/>
  <c r="CP109" i="2"/>
  <c r="CJ77" i="2"/>
  <c r="CJ78" i="2" s="1"/>
  <c r="EA76" i="2"/>
  <c r="CN41" i="2"/>
  <c r="CN32" i="2" s="1"/>
  <c r="EA26" i="5"/>
  <c r="K14" i="5" s="1"/>
  <c r="EA26" i="4"/>
  <c r="K14" i="4" s="1"/>
  <c r="EA30" i="3"/>
  <c r="K14" i="3" s="1"/>
  <c r="CK26" i="5"/>
  <c r="CK26" i="4"/>
  <c r="CK30" i="3"/>
  <c r="CK49" i="3" s="1"/>
  <c r="CL31" i="2"/>
  <c r="CK76" i="2"/>
  <c r="CK77" i="2" s="1"/>
  <c r="CG64" i="4"/>
  <c r="CG65" i="4" s="1"/>
  <c r="CI68" i="3"/>
  <c r="CI55" i="3"/>
  <c r="CI62" i="3"/>
  <c r="CI63" i="3" s="1"/>
  <c r="CJ45" i="4"/>
  <c r="CJ54" i="3"/>
  <c r="CN35" i="3" l="1"/>
  <c r="CN46" i="3" s="1"/>
  <c r="CH74" i="4"/>
  <c r="CK35" i="5"/>
  <c r="CR44" i="5"/>
  <c r="CS53" i="4"/>
  <c r="CJ36" i="5"/>
  <c r="CJ47" i="4"/>
  <c r="EA47" i="4" s="1"/>
  <c r="K18" i="4" s="1"/>
  <c r="EA45" i="4"/>
  <c r="CH64" i="4"/>
  <c r="CH65" i="4" s="1"/>
  <c r="CK53" i="3"/>
  <c r="T47" i="5"/>
  <c r="CM70" i="2"/>
  <c r="CJ91" i="2"/>
  <c r="CJ93" i="2" s="1"/>
  <c r="EA93" i="2" s="1"/>
  <c r="CJ85" i="2"/>
  <c r="CL26" i="5"/>
  <c r="CL26" i="4"/>
  <c r="CL30" i="3"/>
  <c r="CL49" i="3" s="1"/>
  <c r="CL53" i="3" s="1"/>
  <c r="CM31" i="2"/>
  <c r="CL76" i="2"/>
  <c r="CL77" i="2" s="1"/>
  <c r="CL78" i="2" s="1"/>
  <c r="CP40" i="4"/>
  <c r="CQ109" i="2"/>
  <c r="CL50" i="2"/>
  <c r="CQ27" i="2"/>
  <c r="CQ38" i="2" s="1"/>
  <c r="CQ40" i="2" s="1"/>
  <c r="CR30" i="2"/>
  <c r="CR39" i="2"/>
  <c r="CK78" i="2"/>
  <c r="CJ68" i="3"/>
  <c r="CJ62" i="3"/>
  <c r="CJ63" i="3" s="1"/>
  <c r="CJ55" i="3"/>
  <c r="CM39" i="4"/>
  <c r="CN92" i="2"/>
  <c r="CL70" i="2"/>
  <c r="CQ36" i="2"/>
  <c r="CM50" i="2"/>
  <c r="CP75" i="2"/>
  <c r="CJ37" i="4"/>
  <c r="CK88" i="2"/>
  <c r="EA88" i="2"/>
  <c r="CI40" i="5"/>
  <c r="CI42" i="5" s="1"/>
  <c r="CI41" i="4"/>
  <c r="CO41" i="2"/>
  <c r="CO32" i="2" s="1"/>
  <c r="CI31" i="5"/>
  <c r="CI38" i="5" s="1"/>
  <c r="CI56" i="4"/>
  <c r="CI69" i="3"/>
  <c r="CN27" i="5"/>
  <c r="CN27" i="4"/>
  <c r="CN31" i="3"/>
  <c r="CN47" i="2"/>
  <c r="CN60" i="2"/>
  <c r="CN67" i="2"/>
  <c r="CN61" i="2"/>
  <c r="CN64" i="2"/>
  <c r="CN66" i="2"/>
  <c r="CN48" i="2"/>
  <c r="CN58" i="2"/>
  <c r="CN65" i="2"/>
  <c r="CN69" i="2"/>
  <c r="CN57" i="2"/>
  <c r="CN62" i="2"/>
  <c r="CN59" i="2"/>
  <c r="CN68" i="2"/>
  <c r="CN56" i="2"/>
  <c r="CN54" i="2"/>
  <c r="CN52" i="2"/>
  <c r="CN53" i="2"/>
  <c r="CN63" i="2"/>
  <c r="CN55" i="2"/>
  <c r="CN46" i="4"/>
  <c r="CN37" i="5" s="1"/>
  <c r="CJ51" i="4" l="1"/>
  <c r="EA51" i="4" s="1"/>
  <c r="CN50" i="2"/>
  <c r="CQ75" i="2"/>
  <c r="CO27" i="5"/>
  <c r="CO27" i="4"/>
  <c r="CO31" i="3"/>
  <c r="CO47" i="2"/>
  <c r="CO64" i="2"/>
  <c r="CO48" i="2"/>
  <c r="CO58" i="2"/>
  <c r="CO66" i="2"/>
  <c r="CO57" i="2"/>
  <c r="CO67" i="2"/>
  <c r="CO65" i="2"/>
  <c r="CO69" i="2"/>
  <c r="CO60" i="2"/>
  <c r="CO61" i="2"/>
  <c r="CO56" i="2"/>
  <c r="CO68" i="2"/>
  <c r="CO59" i="2"/>
  <c r="CO54" i="2"/>
  <c r="CO62" i="2"/>
  <c r="CO63" i="2"/>
  <c r="CO55" i="2"/>
  <c r="CO53" i="2"/>
  <c r="CO52" i="2"/>
  <c r="CP41" i="2"/>
  <c r="CP32" i="2" s="1"/>
  <c r="CJ31" i="5"/>
  <c r="CJ38" i="5" s="1"/>
  <c r="CJ56" i="4"/>
  <c r="CJ69" i="3"/>
  <c r="CL85" i="2"/>
  <c r="T48" i="5"/>
  <c r="CN70" i="2"/>
  <c r="CM26" i="5"/>
  <c r="CM26" i="4"/>
  <c r="CM30" i="3"/>
  <c r="CM49" i="3" s="1"/>
  <c r="CN31" i="2"/>
  <c r="CM76" i="2"/>
  <c r="CM77" i="2" s="1"/>
  <c r="CI74" i="4"/>
  <c r="CK91" i="2"/>
  <c r="CK38" i="4" s="1"/>
  <c r="CK85" i="2"/>
  <c r="CL45" i="4"/>
  <c r="CL54" i="3"/>
  <c r="CK45" i="4"/>
  <c r="CK54" i="3"/>
  <c r="CI64" i="4"/>
  <c r="CI65" i="4" s="1"/>
  <c r="CR27" i="2"/>
  <c r="CR38" i="2" s="1"/>
  <c r="CR40" i="2" s="1"/>
  <c r="CS30" i="2"/>
  <c r="CS39" i="2"/>
  <c r="CL72" i="2"/>
  <c r="CL34" i="4"/>
  <c r="CJ38" i="4"/>
  <c r="EA38" i="4" s="1"/>
  <c r="EA91" i="2"/>
  <c r="CR36" i="2"/>
  <c r="CM72" i="2"/>
  <c r="CM34" i="4"/>
  <c r="CO46" i="4"/>
  <c r="CO37" i="5" s="1"/>
  <c r="CK37" i="4"/>
  <c r="CL88" i="2"/>
  <c r="CL90" i="2"/>
  <c r="CM90" i="2" s="1"/>
  <c r="CS44" i="5"/>
  <c r="CT53" i="4"/>
  <c r="CN39" i="4"/>
  <c r="CO92" i="2"/>
  <c r="CJ41" i="4"/>
  <c r="EA41" i="4" s="1"/>
  <c r="K17" i="4" s="1"/>
  <c r="EA37" i="4"/>
  <c r="CQ40" i="4"/>
  <c r="CR109" i="2"/>
  <c r="CL91" i="2" l="1"/>
  <c r="CL38" i="4" s="1"/>
  <c r="CN90" i="2"/>
  <c r="CK93" i="2"/>
  <c r="CJ64" i="4"/>
  <c r="CJ65" i="4" s="1"/>
  <c r="CR75" i="2"/>
  <c r="CT30" i="2"/>
  <c r="CT36" i="2" s="1"/>
  <c r="CS27" i="2"/>
  <c r="CS38" i="2" s="1"/>
  <c r="CS40" i="2" s="1"/>
  <c r="CT39" i="2"/>
  <c r="T50" i="5"/>
  <c r="CM78" i="2"/>
  <c r="CT44" i="5"/>
  <c r="CU53" i="4"/>
  <c r="CN26" i="5"/>
  <c r="CN26" i="4"/>
  <c r="CN30" i="3"/>
  <c r="CN49" i="3" s="1"/>
  <c r="CN53" i="3" s="1"/>
  <c r="CO31" i="2"/>
  <c r="CN76" i="2"/>
  <c r="CN77" i="2" s="1"/>
  <c r="CN78" i="2" s="1"/>
  <c r="CO39" i="4"/>
  <c r="CP92" i="2"/>
  <c r="CM53" i="3"/>
  <c r="CK55" i="4"/>
  <c r="CL55" i="4" s="1"/>
  <c r="CM55" i="4" s="1"/>
  <c r="CN55" i="4" s="1"/>
  <c r="CO55" i="4" s="1"/>
  <c r="CP55" i="4" s="1"/>
  <c r="CQ55" i="4" s="1"/>
  <c r="CR55" i="4" s="1"/>
  <c r="CS55" i="4" s="1"/>
  <c r="CT55" i="4" s="1"/>
  <c r="CU55" i="4" s="1"/>
  <c r="CV55" i="4" s="1"/>
  <c r="EB55" i="4" s="1"/>
  <c r="EA56" i="4"/>
  <c r="CO50" i="2"/>
  <c r="CK62" i="3"/>
  <c r="CK63" i="3" s="1"/>
  <c r="CK68" i="3"/>
  <c r="CK55" i="3"/>
  <c r="CK36" i="5"/>
  <c r="CK47" i="4"/>
  <c r="CK51" i="4" s="1"/>
  <c r="CP27" i="5"/>
  <c r="CP27" i="4"/>
  <c r="CP31" i="3"/>
  <c r="CQ35" i="3" s="1"/>
  <c r="CP48" i="2"/>
  <c r="CP57" i="2"/>
  <c r="CP58" i="2"/>
  <c r="CP67" i="2"/>
  <c r="CP65" i="2"/>
  <c r="CP64" i="2"/>
  <c r="CP69" i="2"/>
  <c r="CP61" i="2"/>
  <c r="CP66" i="2"/>
  <c r="CP60" i="2"/>
  <c r="CP47" i="2"/>
  <c r="CP68" i="2"/>
  <c r="CP59" i="2"/>
  <c r="CP56" i="2"/>
  <c r="CP62" i="2"/>
  <c r="CP54" i="2"/>
  <c r="CP52" i="2"/>
  <c r="CP53" i="2"/>
  <c r="CP63" i="2"/>
  <c r="CP55" i="2"/>
  <c r="CR40" i="4"/>
  <c r="CS109" i="2"/>
  <c r="CL62" i="3"/>
  <c r="CL63" i="3" s="1"/>
  <c r="CL68" i="3"/>
  <c r="CL55" i="3"/>
  <c r="CM35" i="5"/>
  <c r="CL35" i="5"/>
  <c r="CL36" i="5"/>
  <c r="CL47" i="4"/>
  <c r="CL51" i="4" s="1"/>
  <c r="CP46" i="4"/>
  <c r="CP37" i="5" s="1"/>
  <c r="CN72" i="2"/>
  <c r="CN34" i="4"/>
  <c r="CN35" i="5" s="1"/>
  <c r="CO70" i="2"/>
  <c r="CQ41" i="2"/>
  <c r="CQ32" i="2" s="1"/>
  <c r="CL37" i="4"/>
  <c r="CM88" i="2"/>
  <c r="CK40" i="5"/>
  <c r="CK41" i="4"/>
  <c r="CJ40" i="5"/>
  <c r="CJ42" i="5" s="1"/>
  <c r="CJ74" i="4" s="1"/>
  <c r="CS36" i="2"/>
  <c r="CL93" i="2" l="1"/>
  <c r="CP50" i="2"/>
  <c r="CK64" i="4"/>
  <c r="CK65" i="4" s="1"/>
  <c r="CP39" i="4"/>
  <c r="CQ92" i="2"/>
  <c r="CM91" i="2"/>
  <c r="CM38" i="4" s="1"/>
  <c r="CM85" i="2"/>
  <c r="CP70" i="2"/>
  <c r="CN91" i="2"/>
  <c r="CN38" i="4" s="1"/>
  <c r="CN85" i="2"/>
  <c r="U49" i="5"/>
  <c r="U76" i="4" s="1"/>
  <c r="U73" i="4" s="1"/>
  <c r="T77" i="4"/>
  <c r="T32" i="4"/>
  <c r="CK42" i="5"/>
  <c r="CL40" i="5"/>
  <c r="CL42" i="5" s="1"/>
  <c r="CL41" i="4"/>
  <c r="CK31" i="5"/>
  <c r="CK56" i="4"/>
  <c r="CL56" i="4" s="1"/>
  <c r="CK69" i="3"/>
  <c r="CO26" i="5"/>
  <c r="CO26" i="4"/>
  <c r="CO30" i="3"/>
  <c r="CO49" i="3" s="1"/>
  <c r="CO53" i="3" s="1"/>
  <c r="CP31" i="2"/>
  <c r="CO76" i="2"/>
  <c r="CO77" i="2" s="1"/>
  <c r="CQ27" i="5"/>
  <c r="CQ27" i="4"/>
  <c r="CQ31" i="3"/>
  <c r="CQ48" i="2"/>
  <c r="CQ60" i="2"/>
  <c r="CQ65" i="2"/>
  <c r="CQ69" i="2"/>
  <c r="CQ61" i="2"/>
  <c r="CQ58" i="2"/>
  <c r="CQ67" i="2"/>
  <c r="CQ57" i="2"/>
  <c r="CQ47" i="2"/>
  <c r="CQ66" i="2"/>
  <c r="CQ64" i="2"/>
  <c r="CQ62" i="2"/>
  <c r="CQ68" i="2"/>
  <c r="CQ56" i="2"/>
  <c r="CQ59" i="2"/>
  <c r="CQ54" i="2"/>
  <c r="CQ55" i="2"/>
  <c r="CQ52" i="2"/>
  <c r="CQ53" i="2"/>
  <c r="CQ63" i="2"/>
  <c r="CR46" i="4"/>
  <c r="CN45" i="4"/>
  <c r="CN54" i="3"/>
  <c r="CL31" i="5"/>
  <c r="CL38" i="5" s="1"/>
  <c r="CL69" i="3"/>
  <c r="CM37" i="4"/>
  <c r="CN88" i="2"/>
  <c r="CM93" i="2"/>
  <c r="CO72" i="2"/>
  <c r="CO34" i="4"/>
  <c r="CO35" i="5" s="1"/>
  <c r="CO90" i="2"/>
  <c r="CU30" i="2"/>
  <c r="CU36" i="2" s="1"/>
  <c r="CT27" i="2"/>
  <c r="CT38" i="2" s="1"/>
  <c r="CT40" i="2" s="1"/>
  <c r="CU39" i="2"/>
  <c r="CS40" i="4"/>
  <c r="CT109" i="2"/>
  <c r="CQ46" i="3"/>
  <c r="CR41" i="2"/>
  <c r="CR32" i="2" s="1"/>
  <c r="CU44" i="5"/>
  <c r="CV53" i="4"/>
  <c r="CS75" i="2"/>
  <c r="CQ46" i="4"/>
  <c r="CQ37" i="5" s="1"/>
  <c r="CM45" i="4"/>
  <c r="CM54" i="3"/>
  <c r="CR37" i="5" l="1"/>
  <c r="CP90" i="2"/>
  <c r="CT75" i="2"/>
  <c r="CL64" i="4"/>
  <c r="CL65" i="4" s="1"/>
  <c r="CM40" i="5"/>
  <c r="CM41" i="4"/>
  <c r="CP72" i="2"/>
  <c r="CP34" i="4"/>
  <c r="CP35" i="5" s="1"/>
  <c r="CK38" i="5"/>
  <c r="CV44" i="5"/>
  <c r="CW53" i="4"/>
  <c r="EB53" i="4"/>
  <c r="CN68" i="3"/>
  <c r="CN62" i="3"/>
  <c r="CN63" i="3" s="1"/>
  <c r="CN55" i="3"/>
  <c r="CN36" i="5"/>
  <c r="CN47" i="4"/>
  <c r="CN51" i="4" s="1"/>
  <c r="CL74" i="4"/>
  <c r="CQ50" i="2"/>
  <c r="CQ90" i="2" s="1"/>
  <c r="CQ39" i="4"/>
  <c r="CR92" i="2"/>
  <c r="CO78" i="2"/>
  <c r="T35" i="4"/>
  <c r="T42" i="4" s="1"/>
  <c r="T61" i="4" s="1"/>
  <c r="CM68" i="3"/>
  <c r="CM62" i="3"/>
  <c r="CM63" i="3" s="1"/>
  <c r="CM55" i="3"/>
  <c r="CP26" i="5"/>
  <c r="CP26" i="4"/>
  <c r="CP30" i="3"/>
  <c r="CP49" i="3" s="1"/>
  <c r="CQ31" i="2"/>
  <c r="CP76" i="2"/>
  <c r="CP77" i="2" s="1"/>
  <c r="CP78" i="2" s="1"/>
  <c r="CR27" i="5"/>
  <c r="CR27" i="4"/>
  <c r="CR31" i="3"/>
  <c r="CR66" i="2"/>
  <c r="CR65" i="2"/>
  <c r="CR69" i="2"/>
  <c r="CR47" i="2"/>
  <c r="CR48" i="2"/>
  <c r="CR67" i="2"/>
  <c r="CR64" i="2"/>
  <c r="CR60" i="2"/>
  <c r="CR61" i="2"/>
  <c r="CR57" i="2"/>
  <c r="CR58" i="2"/>
  <c r="CR54" i="2"/>
  <c r="CR62" i="2"/>
  <c r="CR56" i="2"/>
  <c r="CR68" i="2"/>
  <c r="CR59" i="2"/>
  <c r="CR63" i="2"/>
  <c r="CR52" i="2"/>
  <c r="CR55" i="2"/>
  <c r="CR53" i="2"/>
  <c r="CM36" i="5"/>
  <c r="CM47" i="4"/>
  <c r="CM51" i="4" s="1"/>
  <c r="CT40" i="4"/>
  <c r="CU109" i="2"/>
  <c r="CQ70" i="2"/>
  <c r="CO45" i="4"/>
  <c r="CO54" i="3"/>
  <c r="U68" i="4"/>
  <c r="U71" i="4"/>
  <c r="U67" i="4"/>
  <c r="CU27" i="2"/>
  <c r="CU38" i="2" s="1"/>
  <c r="CU40" i="2" s="1"/>
  <c r="CV30" i="2"/>
  <c r="CV39" i="2"/>
  <c r="CS41" i="2"/>
  <c r="CS32" i="2" s="1"/>
  <c r="CN37" i="4"/>
  <c r="CN93" i="2"/>
  <c r="CO88" i="2"/>
  <c r="U54" i="4" l="1"/>
  <c r="U57" i="4" s="1"/>
  <c r="U58" i="4" s="1"/>
  <c r="U59" i="4" s="1"/>
  <c r="CR50" i="2"/>
  <c r="CR90" i="2" s="1"/>
  <c r="CU75" i="2"/>
  <c r="CM64" i="4"/>
  <c r="CM65" i="4" s="1"/>
  <c r="CO91" i="2"/>
  <c r="CO38" i="4" s="1"/>
  <c r="CO85" i="2"/>
  <c r="U45" i="5"/>
  <c r="U47" i="5" s="1"/>
  <c r="U48" i="5" s="1"/>
  <c r="U50" i="5" s="1"/>
  <c r="CP85" i="2"/>
  <c r="CV27" i="2"/>
  <c r="CV38" i="2" s="1"/>
  <c r="CV40" i="2" s="1"/>
  <c r="CW30" i="2"/>
  <c r="CW39" i="2"/>
  <c r="CS46" i="4"/>
  <c r="CS37" i="5" s="1"/>
  <c r="CQ26" i="5"/>
  <c r="CQ26" i="4"/>
  <c r="CQ30" i="3"/>
  <c r="CQ49" i="3" s="1"/>
  <c r="CQ53" i="3" s="1"/>
  <c r="CR31" i="2"/>
  <c r="CQ76" i="2"/>
  <c r="CQ77" i="2" s="1"/>
  <c r="CQ78" i="2" s="1"/>
  <c r="CR39" i="4"/>
  <c r="CS92" i="2"/>
  <c r="CN31" i="5"/>
  <c r="CN38" i="5" s="1"/>
  <c r="CN69" i="3"/>
  <c r="CP53" i="3"/>
  <c r="CW44" i="5"/>
  <c r="CX53" i="4"/>
  <c r="CM42" i="5"/>
  <c r="CO68" i="3"/>
  <c r="CO55" i="3"/>
  <c r="CO62" i="3"/>
  <c r="CO63" i="3" s="1"/>
  <c r="CN40" i="5"/>
  <c r="CN42" i="5" s="1"/>
  <c r="CN41" i="4"/>
  <c r="CO36" i="5"/>
  <c r="CO47" i="4"/>
  <c r="CO51" i="4" s="1"/>
  <c r="CK74" i="4"/>
  <c r="CR70" i="2"/>
  <c r="CQ72" i="2"/>
  <c r="CQ34" i="4"/>
  <c r="CQ35" i="5" s="1"/>
  <c r="CV36" i="2"/>
  <c r="CS27" i="5"/>
  <c r="CS27" i="4"/>
  <c r="CS31" i="3"/>
  <c r="CT35" i="3" s="1"/>
  <c r="CS48" i="2"/>
  <c r="CS61" i="2"/>
  <c r="CS66" i="2"/>
  <c r="CS57" i="2"/>
  <c r="CS60" i="2"/>
  <c r="CS65" i="2"/>
  <c r="CS69" i="2"/>
  <c r="CS58" i="2"/>
  <c r="CS67" i="2"/>
  <c r="CS64" i="2"/>
  <c r="CS47" i="2"/>
  <c r="CS54" i="2"/>
  <c r="CS62" i="2"/>
  <c r="CS68" i="2"/>
  <c r="CS59" i="2"/>
  <c r="CS56" i="2"/>
  <c r="CS63" i="2"/>
  <c r="CS52" i="2"/>
  <c r="CS55" i="2"/>
  <c r="CS53" i="2"/>
  <c r="CU40" i="4"/>
  <c r="CV109" i="2"/>
  <c r="CT41" i="2"/>
  <c r="CT32" i="2" s="1"/>
  <c r="CO37" i="4"/>
  <c r="CP88" i="2"/>
  <c r="CM31" i="5"/>
  <c r="CM56" i="4"/>
  <c r="CN56" i="4" s="1"/>
  <c r="CM69" i="3"/>
  <c r="CP91" i="2" l="1"/>
  <c r="CP38" i="4" s="1"/>
  <c r="CN74" i="4"/>
  <c r="CV75" i="2"/>
  <c r="CN64" i="4"/>
  <c r="CN65" i="4" s="1"/>
  <c r="CT46" i="3"/>
  <c r="EB35" i="3"/>
  <c r="CP45" i="4"/>
  <c r="CP54" i="3"/>
  <c r="CW40" i="2"/>
  <c r="CS50" i="2"/>
  <c r="CS90" i="2" s="1"/>
  <c r="CX30" i="2"/>
  <c r="CX36" i="2" s="1"/>
  <c r="CW27" i="2"/>
  <c r="CW38" i="2" s="1"/>
  <c r="CX39" i="2"/>
  <c r="CO31" i="5"/>
  <c r="CO38" i="5" s="1"/>
  <c r="CO56" i="4"/>
  <c r="CO69" i="3"/>
  <c r="CW36" i="2"/>
  <c r="CS39" i="4"/>
  <c r="CT92" i="2"/>
  <c r="CT46" i="4"/>
  <c r="CT37" i="5" s="1"/>
  <c r="CR72" i="2"/>
  <c r="CR34" i="4"/>
  <c r="CR35" i="5" s="1"/>
  <c r="CX44" i="5"/>
  <c r="CY53" i="4"/>
  <c r="CQ85" i="2"/>
  <c r="CT27" i="5"/>
  <c r="CT27" i="4"/>
  <c r="CT31" i="3"/>
  <c r="CT66" i="2"/>
  <c r="CT64" i="2"/>
  <c r="CT69" i="2"/>
  <c r="CT58" i="2"/>
  <c r="CT57" i="2"/>
  <c r="CT67" i="2"/>
  <c r="CT65" i="2"/>
  <c r="CT48" i="2"/>
  <c r="CT60" i="2"/>
  <c r="CT61" i="2"/>
  <c r="CT47" i="2"/>
  <c r="CT50" i="2" s="1"/>
  <c r="CT54" i="2"/>
  <c r="CT56" i="2"/>
  <c r="CT62" i="2"/>
  <c r="CT59" i="2"/>
  <c r="CT68" i="2"/>
  <c r="CT55" i="2"/>
  <c r="CT63" i="2"/>
  <c r="CT53" i="2"/>
  <c r="CT52" i="2"/>
  <c r="CM38" i="5"/>
  <c r="CM74" i="4" s="1"/>
  <c r="CO93" i="2"/>
  <c r="CR26" i="5"/>
  <c r="CR26" i="4"/>
  <c r="CR30" i="3"/>
  <c r="CR49" i="3" s="1"/>
  <c r="CR53" i="3" s="1"/>
  <c r="CS31" i="2"/>
  <c r="CR76" i="2"/>
  <c r="CR77" i="2" s="1"/>
  <c r="CR78" i="2" s="1"/>
  <c r="CP37" i="4"/>
  <c r="CQ88" i="2"/>
  <c r="CQ45" i="4"/>
  <c r="CQ54" i="3"/>
  <c r="CU41" i="2"/>
  <c r="CU32" i="2" s="1"/>
  <c r="CV40" i="4"/>
  <c r="EB40" i="4" s="1"/>
  <c r="CW109" i="2"/>
  <c r="EB109" i="2"/>
  <c r="CS70" i="2"/>
  <c r="CO40" i="5"/>
  <c r="CO42" i="5" s="1"/>
  <c r="CO41" i="4"/>
  <c r="V49" i="5"/>
  <c r="V76" i="4" s="1"/>
  <c r="V73" i="4" s="1"/>
  <c r="U77" i="4"/>
  <c r="U32" i="4"/>
  <c r="CP93" i="2" l="1"/>
  <c r="CQ91" i="2"/>
  <c r="CQ38" i="4" s="1"/>
  <c r="CT90" i="2"/>
  <c r="CO64" i="4"/>
  <c r="CO65" i="4" s="1"/>
  <c r="V67" i="4"/>
  <c r="V71" i="4"/>
  <c r="V68" i="4"/>
  <c r="CQ62" i="3"/>
  <c r="CQ63" i="3" s="1"/>
  <c r="CQ55" i="3"/>
  <c r="CQ68" i="3"/>
  <c r="CT39" i="4"/>
  <c r="CU92" i="2"/>
  <c r="CQ37" i="4"/>
  <c r="CQ93" i="2"/>
  <c r="CR88" i="2"/>
  <c r="CW75" i="2"/>
  <c r="CQ36" i="5"/>
  <c r="CQ47" i="4"/>
  <c r="CQ51" i="4" s="1"/>
  <c r="CU46" i="4"/>
  <c r="CU37" i="5" s="1"/>
  <c r="CP62" i="3"/>
  <c r="CP63" i="3" s="1"/>
  <c r="CP55" i="3"/>
  <c r="CP68" i="3"/>
  <c r="CO74" i="4"/>
  <c r="CP40" i="5"/>
  <c r="CP41" i="4"/>
  <c r="CT70" i="2"/>
  <c r="CP36" i="5"/>
  <c r="CP47" i="4"/>
  <c r="CP51" i="4" s="1"/>
  <c r="CY44" i="5"/>
  <c r="CZ53" i="4"/>
  <c r="EB46" i="3"/>
  <c r="L16" i="3"/>
  <c r="CU27" i="5"/>
  <c r="CU27" i="4"/>
  <c r="CU31" i="3"/>
  <c r="CU48" i="2"/>
  <c r="CU60" i="2"/>
  <c r="CU65" i="2"/>
  <c r="CU67" i="2"/>
  <c r="CU58" i="2"/>
  <c r="CU66" i="2"/>
  <c r="CU47" i="2"/>
  <c r="CU69" i="2"/>
  <c r="CU61" i="2"/>
  <c r="CU64" i="2"/>
  <c r="CU57" i="2"/>
  <c r="CU62" i="2"/>
  <c r="CU56" i="2"/>
  <c r="CU54" i="2"/>
  <c r="CU68" i="2"/>
  <c r="CU59" i="2"/>
  <c r="CU52" i="2"/>
  <c r="CU53" i="2"/>
  <c r="CU63" i="2"/>
  <c r="CU55" i="2"/>
  <c r="CV46" i="4"/>
  <c r="CS26" i="5"/>
  <c r="CS26" i="4"/>
  <c r="CS30" i="3"/>
  <c r="CS49" i="3" s="1"/>
  <c r="CS53" i="3" s="1"/>
  <c r="CT31" i="2"/>
  <c r="CS76" i="2"/>
  <c r="CS77" i="2" s="1"/>
  <c r="CS78" i="2" s="1"/>
  <c r="CR91" i="2"/>
  <c r="CR38" i="4" s="1"/>
  <c r="CR85" i="2"/>
  <c r="CW40" i="4"/>
  <c r="CX109" i="2"/>
  <c r="CV41" i="2"/>
  <c r="CV32" i="2" s="1"/>
  <c r="CS72" i="2"/>
  <c r="CS34" i="4"/>
  <c r="CR45" i="4"/>
  <c r="CR54" i="3"/>
  <c r="U35" i="4"/>
  <c r="U42" i="4" s="1"/>
  <c r="U61" i="4" s="1"/>
  <c r="CY30" i="2"/>
  <c r="CX27" i="2"/>
  <c r="CX38" i="2" s="1"/>
  <c r="CX40" i="2" s="1"/>
  <c r="CY39" i="2"/>
  <c r="EB75" i="2"/>
  <c r="CU70" i="2" l="1"/>
  <c r="CU34" i="4" s="1"/>
  <c r="CX75" i="2"/>
  <c r="CP64" i="4"/>
  <c r="CP65" i="4" s="1"/>
  <c r="CR36" i="5"/>
  <c r="CR47" i="4"/>
  <c r="CR51" i="4" s="1"/>
  <c r="CR62" i="3"/>
  <c r="CR63" i="3" s="1"/>
  <c r="CR68" i="3"/>
  <c r="CR55" i="3"/>
  <c r="CT26" i="5"/>
  <c r="CT26" i="4"/>
  <c r="CT30" i="3"/>
  <c r="CT49" i="3" s="1"/>
  <c r="CT53" i="3" s="1"/>
  <c r="CU31" i="2"/>
  <c r="CT76" i="2"/>
  <c r="CT77" i="2" s="1"/>
  <c r="CT78" i="2" s="1"/>
  <c r="CV27" i="5"/>
  <c r="CV27" i="4"/>
  <c r="CV31" i="3"/>
  <c r="CW35" i="3" s="1"/>
  <c r="CV48" i="2"/>
  <c r="CV66" i="2"/>
  <c r="CV47" i="2"/>
  <c r="CV58" i="2"/>
  <c r="CV67" i="2"/>
  <c r="CV60" i="2"/>
  <c r="CV65" i="2"/>
  <c r="CV61" i="2"/>
  <c r="CV69" i="2"/>
  <c r="CV64" i="2"/>
  <c r="CV57" i="2"/>
  <c r="CV56" i="2"/>
  <c r="CV59" i="2"/>
  <c r="CV62" i="2"/>
  <c r="CV54" i="2"/>
  <c r="CV68" i="2"/>
  <c r="CV63" i="2"/>
  <c r="CV53" i="2"/>
  <c r="CV55" i="2"/>
  <c r="CV52" i="2"/>
  <c r="CS45" i="4"/>
  <c r="CS54" i="3"/>
  <c r="CQ31" i="5"/>
  <c r="CQ38" i="5" s="1"/>
  <c r="CQ69" i="3"/>
  <c r="CS91" i="2"/>
  <c r="CS38" i="4" s="1"/>
  <c r="CS85" i="2"/>
  <c r="CW41" i="2"/>
  <c r="CZ30" i="2"/>
  <c r="CZ36" i="2" s="1"/>
  <c r="CY27" i="2"/>
  <c r="CY38" i="2" s="1"/>
  <c r="CY40" i="2" s="1"/>
  <c r="CZ39" i="2"/>
  <c r="CP42" i="5"/>
  <c r="CV37" i="5"/>
  <c r="EB46" i="4"/>
  <c r="CR37" i="4"/>
  <c r="CR93" i="2"/>
  <c r="CS88" i="2"/>
  <c r="L19" i="3"/>
  <c r="CP31" i="5"/>
  <c r="CP56" i="4"/>
  <c r="CQ56" i="4" s="1"/>
  <c r="CP69" i="3"/>
  <c r="V54" i="4"/>
  <c r="CT72" i="2"/>
  <c r="CT34" i="4"/>
  <c r="CT35" i="5" s="1"/>
  <c r="CY36" i="2"/>
  <c r="CU50" i="2"/>
  <c r="CU90" i="2" s="1"/>
  <c r="CZ44" i="5"/>
  <c r="DA53" i="4"/>
  <c r="CQ40" i="5"/>
  <c r="CQ42" i="5" s="1"/>
  <c r="CQ41" i="4"/>
  <c r="CX40" i="4"/>
  <c r="CY109" i="2"/>
  <c r="CS35" i="5"/>
  <c r="CU39" i="4"/>
  <c r="CV92" i="2"/>
  <c r="CV50" i="2" l="1"/>
  <c r="CV90" i="2" s="1"/>
  <c r="EB90" i="2" s="1"/>
  <c r="CQ74" i="4"/>
  <c r="CY75" i="2"/>
  <c r="CW46" i="3"/>
  <c r="CQ64" i="4"/>
  <c r="CQ65" i="4" s="1"/>
  <c r="CS68" i="3"/>
  <c r="CS55" i="3"/>
  <c r="CS62" i="3"/>
  <c r="CS63" i="3" s="1"/>
  <c r="CW46" i="4"/>
  <c r="CW37" i="5" s="1"/>
  <c r="CT91" i="2"/>
  <c r="CT38" i="4" s="1"/>
  <c r="CT85" i="2"/>
  <c r="CV70" i="2"/>
  <c r="CU26" i="5"/>
  <c r="CU26" i="4"/>
  <c r="CU30" i="3"/>
  <c r="CU49" i="3" s="1"/>
  <c r="CU53" i="3" s="1"/>
  <c r="CV31" i="2"/>
  <c r="CU76" i="2"/>
  <c r="CU77" i="2" s="1"/>
  <c r="CU78" i="2" s="1"/>
  <c r="DA30" i="2"/>
  <c r="DA36" i="2" s="1"/>
  <c r="CZ27" i="2"/>
  <c r="CZ38" i="2" s="1"/>
  <c r="CZ40" i="2" s="1"/>
  <c r="CT45" i="4"/>
  <c r="CT54" i="3"/>
  <c r="CW32" i="2"/>
  <c r="CV39" i="4"/>
  <c r="EB39" i="4" s="1"/>
  <c r="CW92" i="2"/>
  <c r="EB92" i="2"/>
  <c r="CS37" i="4"/>
  <c r="CS93" i="2"/>
  <c r="CT88" i="2"/>
  <c r="CU35" i="5"/>
  <c r="CS36" i="5"/>
  <c r="CS47" i="4"/>
  <c r="CS51" i="4" s="1"/>
  <c r="CY40" i="4"/>
  <c r="CZ109" i="2"/>
  <c r="CU72" i="2"/>
  <c r="CX41" i="2"/>
  <c r="CX32" i="2" s="1"/>
  <c r="CP38" i="5"/>
  <c r="CR40" i="5"/>
  <c r="CR42" i="5" s="1"/>
  <c r="CR41" i="4"/>
  <c r="V45" i="5"/>
  <c r="V47" i="5" s="1"/>
  <c r="V48" i="5" s="1"/>
  <c r="V50" i="5" s="1"/>
  <c r="V57" i="4"/>
  <c r="V58" i="4" s="1"/>
  <c r="V59" i="4" s="1"/>
  <c r="DA44" i="5"/>
  <c r="DB53" i="4"/>
  <c r="CR31" i="5"/>
  <c r="CR38" i="5" s="1"/>
  <c r="CR56" i="4"/>
  <c r="CR69" i="3"/>
  <c r="CR64" i="4" l="1"/>
  <c r="CR65" i="4" s="1"/>
  <c r="CZ75" i="2"/>
  <c r="CU91" i="2"/>
  <c r="CU38" i="4" s="1"/>
  <c r="CU85" i="2"/>
  <c r="CV26" i="5"/>
  <c r="CV26" i="4"/>
  <c r="CV30" i="3"/>
  <c r="CV49" i="3" s="1"/>
  <c r="CV53" i="3" s="1"/>
  <c r="CW31" i="2"/>
  <c r="EB31" i="2"/>
  <c r="CV76" i="2"/>
  <c r="CU45" i="4"/>
  <c r="CU54" i="3"/>
  <c r="CS31" i="5"/>
  <c r="CS56" i="4"/>
  <c r="CS69" i="3"/>
  <c r="CW27" i="5"/>
  <c r="CW27" i="4"/>
  <c r="CW31" i="3"/>
  <c r="CW48" i="2"/>
  <c r="CW57" i="2"/>
  <c r="CW61" i="2"/>
  <c r="CW64" i="2"/>
  <c r="CW66" i="2"/>
  <c r="CW67" i="2"/>
  <c r="CW60" i="2"/>
  <c r="CW58" i="2"/>
  <c r="CW69" i="2"/>
  <c r="CW47" i="2"/>
  <c r="CW65" i="2"/>
  <c r="CW62" i="2"/>
  <c r="CW56" i="2"/>
  <c r="CW68" i="2"/>
  <c r="CW59" i="2"/>
  <c r="CW54" i="2"/>
  <c r="CW53" i="2"/>
  <c r="CW63" i="2"/>
  <c r="CW55" i="2"/>
  <c r="CW52" i="2"/>
  <c r="CW39" i="4"/>
  <c r="CX92" i="2"/>
  <c r="CT37" i="4"/>
  <c r="CT93" i="2"/>
  <c r="CU88" i="2"/>
  <c r="W49" i="5"/>
  <c r="W76" i="4" s="1"/>
  <c r="W73" i="4" s="1"/>
  <c r="V77" i="4"/>
  <c r="V32" i="4"/>
  <c r="CR74" i="4"/>
  <c r="CT68" i="3"/>
  <c r="CT55" i="3"/>
  <c r="CT62" i="3"/>
  <c r="CT63" i="3" s="1"/>
  <c r="CV72" i="2"/>
  <c r="CV34" i="4"/>
  <c r="CZ40" i="4"/>
  <c r="DA109" i="2"/>
  <c r="CT36" i="5"/>
  <c r="CT47" i="4"/>
  <c r="CT51" i="4" s="1"/>
  <c r="DB44" i="5"/>
  <c r="DC53" i="4"/>
  <c r="DA39" i="2"/>
  <c r="CS40" i="5"/>
  <c r="CS42" i="5" s="1"/>
  <c r="CS41" i="4"/>
  <c r="CY41" i="2"/>
  <c r="CZ41" i="2" s="1"/>
  <c r="CZ32" i="2" s="1"/>
  <c r="CX27" i="5"/>
  <c r="CX27" i="4"/>
  <c r="CX31" i="3"/>
  <c r="CX48" i="2"/>
  <c r="CX67" i="2"/>
  <c r="CX47" i="2"/>
  <c r="CX50" i="2" s="1"/>
  <c r="CX66" i="2"/>
  <c r="CX64" i="2"/>
  <c r="CX65" i="2"/>
  <c r="CX57" i="2"/>
  <c r="CX60" i="2"/>
  <c r="CX61" i="2"/>
  <c r="CX58" i="2"/>
  <c r="CX69" i="2"/>
  <c r="CX59" i="2"/>
  <c r="CX54" i="2"/>
  <c r="CX62" i="2"/>
  <c r="CX68" i="2"/>
  <c r="CX56" i="2"/>
  <c r="CX63" i="2"/>
  <c r="CX55" i="2"/>
  <c r="CX53" i="2"/>
  <c r="CX52" i="2"/>
  <c r="DA27" i="2"/>
  <c r="DA38" i="2" s="1"/>
  <c r="DB30" i="2"/>
  <c r="DB36" i="2" s="1"/>
  <c r="CP74" i="4"/>
  <c r="DA40" i="2" l="1"/>
  <c r="DB39" i="2"/>
  <c r="CX39" i="4"/>
  <c r="CY92" i="2"/>
  <c r="EB26" i="5"/>
  <c r="L14" i="5" s="1"/>
  <c r="EB26" i="4"/>
  <c r="L14" i="4" s="1"/>
  <c r="EB30" i="3"/>
  <c r="L14" i="3" s="1"/>
  <c r="CW26" i="5"/>
  <c r="CW26" i="4"/>
  <c r="CW30" i="3"/>
  <c r="CW49" i="3" s="1"/>
  <c r="CX31" i="2"/>
  <c r="CW76" i="2"/>
  <c r="CW77" i="2" s="1"/>
  <c r="DC44" i="5"/>
  <c r="DD53" i="4"/>
  <c r="CV45" i="4"/>
  <c r="CV54" i="3"/>
  <c r="CV77" i="2"/>
  <c r="CV78" i="2" s="1"/>
  <c r="EB76" i="2"/>
  <c r="CT31" i="5"/>
  <c r="CT38" i="5" s="1"/>
  <c r="CT56" i="4"/>
  <c r="CT69" i="3"/>
  <c r="EB34" i="4"/>
  <c r="L16" i="4" s="1"/>
  <c r="CV35" i="5"/>
  <c r="DC36" i="2"/>
  <c r="DB27" i="2"/>
  <c r="DB38" i="2" s="1"/>
  <c r="DB40" i="2" s="1"/>
  <c r="DC30" i="2"/>
  <c r="DC39" i="2" s="1"/>
  <c r="CX46" i="4"/>
  <c r="CX37" i="5" s="1"/>
  <c r="DA75" i="2"/>
  <c r="DA41" i="2"/>
  <c r="DA32" i="2" s="1"/>
  <c r="CY46" i="4"/>
  <c r="CY32" i="2"/>
  <c r="CW50" i="2"/>
  <c r="CT40" i="5"/>
  <c r="CT42" i="5" s="1"/>
  <c r="CT41" i="4"/>
  <c r="CX70" i="2"/>
  <c r="V35" i="4"/>
  <c r="V42" i="4" s="1"/>
  <c r="V61" i="4" s="1"/>
  <c r="CW70" i="2"/>
  <c r="CZ27" i="5"/>
  <c r="CZ27" i="4"/>
  <c r="CZ31" i="3"/>
  <c r="CZ47" i="2"/>
  <c r="CZ58" i="2"/>
  <c r="CZ67" i="2"/>
  <c r="CZ60" i="2"/>
  <c r="CZ61" i="2"/>
  <c r="CZ57" i="2"/>
  <c r="CZ64" i="2"/>
  <c r="CZ66" i="2"/>
  <c r="CZ48" i="2"/>
  <c r="CZ65" i="2"/>
  <c r="CZ69" i="2"/>
  <c r="CZ54" i="2"/>
  <c r="CZ62" i="2"/>
  <c r="CZ68" i="2"/>
  <c r="CZ59" i="2"/>
  <c r="CZ56" i="2"/>
  <c r="CZ55" i="2"/>
  <c r="CZ53" i="2"/>
  <c r="CZ63" i="2"/>
  <c r="CZ52" i="2"/>
  <c r="W68" i="4"/>
  <c r="W71" i="4"/>
  <c r="W67" i="4"/>
  <c r="CS38" i="5"/>
  <c r="CS74" i="4" s="1"/>
  <c r="CU68" i="3"/>
  <c r="CU55" i="3"/>
  <c r="CU62" i="3"/>
  <c r="CU63" i="3" s="1"/>
  <c r="CS64" i="4"/>
  <c r="CS65" i="4" s="1"/>
  <c r="DA40" i="4"/>
  <c r="DB109" i="2"/>
  <c r="CU37" i="4"/>
  <c r="CU93" i="2"/>
  <c r="CV88" i="2"/>
  <c r="CU36" i="5"/>
  <c r="CU47" i="4"/>
  <c r="CU51" i="4" s="1"/>
  <c r="CT74" i="4" l="1"/>
  <c r="CZ70" i="2"/>
  <c r="CZ34" i="4" s="1"/>
  <c r="DB75" i="2"/>
  <c r="DB41" i="2"/>
  <c r="CY27" i="5"/>
  <c r="CY27" i="4"/>
  <c r="CY31" i="3"/>
  <c r="CZ35" i="3" s="1"/>
  <c r="CY47" i="2"/>
  <c r="CY48" i="2"/>
  <c r="CY60" i="2"/>
  <c r="CY61" i="2"/>
  <c r="CY69" i="2"/>
  <c r="CY58" i="2"/>
  <c r="CY64" i="2"/>
  <c r="CY66" i="2"/>
  <c r="CY67" i="2"/>
  <c r="CY65" i="2"/>
  <c r="CY57" i="2"/>
  <c r="CY59" i="2"/>
  <c r="CY56" i="2"/>
  <c r="CY62" i="2"/>
  <c r="CY54" i="2"/>
  <c r="CY68" i="2"/>
  <c r="CY53" i="2"/>
  <c r="CY63" i="2"/>
  <c r="CY52" i="2"/>
  <c r="CY55" i="2"/>
  <c r="CU40" i="5"/>
  <c r="CU42" i="5" s="1"/>
  <c r="CU41" i="4"/>
  <c r="CY37" i="5"/>
  <c r="DD44" i="5"/>
  <c r="DE53" i="4"/>
  <c r="DB40" i="4"/>
  <c r="DC109" i="2"/>
  <c r="DA27" i="5"/>
  <c r="DA27" i="4"/>
  <c r="DA31" i="3"/>
  <c r="DA47" i="2"/>
  <c r="DA50" i="2" s="1"/>
  <c r="DA69" i="2"/>
  <c r="DA65" i="2"/>
  <c r="DA57" i="2"/>
  <c r="DA58" i="2"/>
  <c r="DA66" i="2"/>
  <c r="DA67" i="2"/>
  <c r="DA60" i="2"/>
  <c r="DA61" i="2"/>
  <c r="DA48" i="2"/>
  <c r="DA64" i="2"/>
  <c r="DA56" i="2"/>
  <c r="DA68" i="2"/>
  <c r="DA62" i="2"/>
  <c r="DA54" i="2"/>
  <c r="DA59" i="2"/>
  <c r="DA55" i="2"/>
  <c r="DA53" i="2"/>
  <c r="DA63" i="2"/>
  <c r="DA52" i="2"/>
  <c r="CX72" i="2"/>
  <c r="CX34" i="4"/>
  <c r="CW72" i="2"/>
  <c r="CW34" i="4"/>
  <c r="W54" i="4"/>
  <c r="CT64" i="4"/>
  <c r="CT65" i="4" s="1"/>
  <c r="CW78" i="2"/>
  <c r="CV36" i="5"/>
  <c r="CV47" i="4"/>
  <c r="EB47" i="4" s="1"/>
  <c r="L18" i="4" s="1"/>
  <c r="EB45" i="4"/>
  <c r="CZ50" i="2"/>
  <c r="CX26" i="5"/>
  <c r="CX26" i="4"/>
  <c r="CX30" i="3"/>
  <c r="CX49" i="3" s="1"/>
  <c r="CX53" i="3" s="1"/>
  <c r="CY31" i="2"/>
  <c r="CX76" i="2"/>
  <c r="CX77" i="2" s="1"/>
  <c r="CX78" i="2" s="1"/>
  <c r="CY39" i="4"/>
  <c r="CZ92" i="2"/>
  <c r="CV37" i="4"/>
  <c r="CW88" i="2"/>
  <c r="EB88" i="2"/>
  <c r="CU31" i="5"/>
  <c r="CU38" i="5" s="1"/>
  <c r="CU56" i="4"/>
  <c r="CU69" i="3"/>
  <c r="CW90" i="2"/>
  <c r="CX90" i="2" s="1"/>
  <c r="DC27" i="2"/>
  <c r="DC38" i="2" s="1"/>
  <c r="DC40" i="2" s="1"/>
  <c r="DD30" i="2"/>
  <c r="CV91" i="2"/>
  <c r="CV85" i="2"/>
  <c r="CW53" i="3"/>
  <c r="DA46" i="4"/>
  <c r="CV68" i="3"/>
  <c r="CV62" i="3"/>
  <c r="CV63" i="3" s="1"/>
  <c r="CV55" i="3"/>
  <c r="CV51" i="4" l="1"/>
  <c r="EB51" i="4" s="1"/>
  <c r="DC75" i="2"/>
  <c r="DC41" i="2"/>
  <c r="DC32" i="2" s="1"/>
  <c r="CX85" i="2"/>
  <c r="CY26" i="5"/>
  <c r="CY26" i="4"/>
  <c r="CY30" i="3"/>
  <c r="CY49" i="3" s="1"/>
  <c r="CZ31" i="2"/>
  <c r="CY76" i="2"/>
  <c r="CY77" i="2" s="1"/>
  <c r="CY78" i="2" s="1"/>
  <c r="CX45" i="4"/>
  <c r="CX54" i="3"/>
  <c r="DB46" i="4"/>
  <c r="DB37" i="5" s="1"/>
  <c r="CY50" i="2"/>
  <c r="CW91" i="2"/>
  <c r="CW38" i="4" s="1"/>
  <c r="CW85" i="2"/>
  <c r="CV31" i="5"/>
  <c r="CV38" i="5" s="1"/>
  <c r="CV56" i="4"/>
  <c r="CV69" i="3"/>
  <c r="DC40" i="4"/>
  <c r="DD109" i="2"/>
  <c r="CU74" i="4"/>
  <c r="CZ46" i="3"/>
  <c r="CZ39" i="4"/>
  <c r="DA92" i="2"/>
  <c r="CU64" i="4"/>
  <c r="CU65" i="4" s="1"/>
  <c r="DA70" i="2"/>
  <c r="CZ72" i="2"/>
  <c r="CZ46" i="4"/>
  <c r="CZ37" i="5" s="1"/>
  <c r="DD27" i="2"/>
  <c r="DD38" i="2" s="1"/>
  <c r="DE30" i="2"/>
  <c r="DE39" i="2" s="1"/>
  <c r="DD36" i="2"/>
  <c r="CW37" i="4"/>
  <c r="CX88" i="2"/>
  <c r="W45" i="5"/>
  <c r="W47" i="5" s="1"/>
  <c r="W48" i="5" s="1"/>
  <c r="W50" i="5" s="1"/>
  <c r="W57" i="4"/>
  <c r="W58" i="4" s="1"/>
  <c r="W59" i="4" s="1"/>
  <c r="CV38" i="4"/>
  <c r="EB38" i="4" s="1"/>
  <c r="EB91" i="2"/>
  <c r="CV93" i="2"/>
  <c r="EB93" i="2" s="1"/>
  <c r="DE44" i="5"/>
  <c r="DF53" i="4"/>
  <c r="CY70" i="2"/>
  <c r="DB32" i="2"/>
  <c r="CW45" i="4"/>
  <c r="CW54" i="3"/>
  <c r="DD39" i="2"/>
  <c r="EB37" i="4"/>
  <c r="CX35" i="5"/>
  <c r="CW35" i="5"/>
  <c r="CX91" i="2" l="1"/>
  <c r="CX38" i="4" s="1"/>
  <c r="DD40" i="2"/>
  <c r="CW93" i="2"/>
  <c r="DE36" i="2"/>
  <c r="CV64" i="4"/>
  <c r="CV65" i="4" s="1"/>
  <c r="CW68" i="3"/>
  <c r="CW62" i="3"/>
  <c r="CW63" i="3" s="1"/>
  <c r="CW55" i="3"/>
  <c r="CW40" i="5"/>
  <c r="CW41" i="4"/>
  <c r="DD75" i="2"/>
  <c r="DD41" i="2"/>
  <c r="DD32" i="2" s="1"/>
  <c r="CW36" i="5"/>
  <c r="CW47" i="4"/>
  <c r="CW51" i="4" s="1"/>
  <c r="DD40" i="4"/>
  <c r="DE109" i="2"/>
  <c r="CX68" i="3"/>
  <c r="CX62" i="3"/>
  <c r="CX63" i="3" s="1"/>
  <c r="CX55" i="3"/>
  <c r="CX36" i="5"/>
  <c r="CX47" i="4"/>
  <c r="CX51" i="4" s="1"/>
  <c r="DA72" i="2"/>
  <c r="DA34" i="4"/>
  <c r="DF30" i="2"/>
  <c r="DE27" i="2"/>
  <c r="DE38" i="2" s="1"/>
  <c r="DE40" i="2" s="1"/>
  <c r="CW55" i="4"/>
  <c r="CX55" i="4" s="1"/>
  <c r="CY55" i="4" s="1"/>
  <c r="CZ55" i="4" s="1"/>
  <c r="DA55" i="4" s="1"/>
  <c r="DB55" i="4" s="1"/>
  <c r="DC55" i="4" s="1"/>
  <c r="DD55" i="4" s="1"/>
  <c r="DE55" i="4" s="1"/>
  <c r="DF55" i="4" s="1"/>
  <c r="DG55" i="4" s="1"/>
  <c r="DH55" i="4" s="1"/>
  <c r="EC55" i="4" s="1"/>
  <c r="EB56" i="4"/>
  <c r="CY91" i="2"/>
  <c r="CY38" i="4" s="1"/>
  <c r="CY85" i="2"/>
  <c r="CZ26" i="5"/>
  <c r="CZ26" i="4"/>
  <c r="CZ30" i="3"/>
  <c r="CZ49" i="3" s="1"/>
  <c r="CZ53" i="3" s="1"/>
  <c r="CZ45" i="4" s="1"/>
  <c r="DA31" i="2"/>
  <c r="CZ76" i="2"/>
  <c r="CZ77" i="2" s="1"/>
  <c r="CZ78" i="2" s="1"/>
  <c r="DC27" i="5"/>
  <c r="DC27" i="4"/>
  <c r="DC31" i="3"/>
  <c r="DC48" i="2"/>
  <c r="DC61" i="2"/>
  <c r="DC47" i="2"/>
  <c r="DC67" i="2"/>
  <c r="DC64" i="2"/>
  <c r="DC57" i="2"/>
  <c r="DC65" i="2"/>
  <c r="DC69" i="2"/>
  <c r="DC60" i="2"/>
  <c r="DC66" i="2"/>
  <c r="DC58" i="2"/>
  <c r="DC68" i="2"/>
  <c r="DC56" i="2"/>
  <c r="DC54" i="2"/>
  <c r="DC62" i="2"/>
  <c r="DC59" i="2"/>
  <c r="DC52" i="2"/>
  <c r="DC53" i="2"/>
  <c r="DC63" i="2"/>
  <c r="DC55" i="2"/>
  <c r="CY72" i="2"/>
  <c r="CY34" i="4"/>
  <c r="DA39" i="4"/>
  <c r="DB92" i="2"/>
  <c r="CY53" i="3"/>
  <c r="CV41" i="4"/>
  <c r="EB41" i="4" s="1"/>
  <c r="L17" i="4" s="1"/>
  <c r="DF44" i="5"/>
  <c r="DG53" i="4"/>
  <c r="X49" i="5"/>
  <c r="X76" i="4" s="1"/>
  <c r="X73" i="4" s="1"/>
  <c r="W77" i="4"/>
  <c r="W32" i="4"/>
  <c r="CX37" i="4"/>
  <c r="CY88" i="2"/>
  <c r="CX93" i="2"/>
  <c r="DB27" i="5"/>
  <c r="DB27" i="4"/>
  <c r="DB31" i="3"/>
  <c r="DC35" i="3" s="1"/>
  <c r="DB48" i="2"/>
  <c r="DB64" i="2"/>
  <c r="DB61" i="2"/>
  <c r="DB58" i="2"/>
  <c r="DB65" i="2"/>
  <c r="DB60" i="2"/>
  <c r="DB67" i="2"/>
  <c r="DB69" i="2"/>
  <c r="DB57" i="2"/>
  <c r="DB66" i="2"/>
  <c r="DB47" i="2"/>
  <c r="DB59" i="2"/>
  <c r="DB62" i="2"/>
  <c r="DB54" i="2"/>
  <c r="DB56" i="2"/>
  <c r="DB68" i="2"/>
  <c r="DB52" i="2"/>
  <c r="DB63" i="2"/>
  <c r="DB55" i="2"/>
  <c r="DB53" i="2"/>
  <c r="DC46" i="4"/>
  <c r="DC37" i="5" s="1"/>
  <c r="CV40" i="5"/>
  <c r="CV42" i="5" s="1"/>
  <c r="CV74" i="4" s="1"/>
  <c r="CZ54" i="3"/>
  <c r="CY90" i="2"/>
  <c r="CZ90" i="2" s="1"/>
  <c r="DA90" i="2" s="1"/>
  <c r="DA37" i="5"/>
  <c r="DE75" i="2" l="1"/>
  <c r="DE41" i="2"/>
  <c r="DE32" i="2" s="1"/>
  <c r="CW64" i="4"/>
  <c r="CW65" i="4" s="1"/>
  <c r="DD27" i="5"/>
  <c r="DD27" i="4"/>
  <c r="DD31" i="3"/>
  <c r="DD48" i="2"/>
  <c r="DD58" i="2"/>
  <c r="DD65" i="2"/>
  <c r="DD69" i="2"/>
  <c r="DD61" i="2"/>
  <c r="DD47" i="2"/>
  <c r="DD67" i="2"/>
  <c r="DD64" i="2"/>
  <c r="DD57" i="2"/>
  <c r="DD66" i="2"/>
  <c r="DD60" i="2"/>
  <c r="DD54" i="2"/>
  <c r="DD62" i="2"/>
  <c r="DD68" i="2"/>
  <c r="DD59" i="2"/>
  <c r="DD56" i="2"/>
  <c r="DD55" i="2"/>
  <c r="DD52" i="2"/>
  <c r="DD53" i="2"/>
  <c r="DD63" i="2"/>
  <c r="W35" i="4"/>
  <c r="W42" i="4" s="1"/>
  <c r="W61" i="4" s="1"/>
  <c r="DA35" i="5"/>
  <c r="CY45" i="4"/>
  <c r="CY54" i="3"/>
  <c r="DB70" i="2"/>
  <c r="DB39" i="4"/>
  <c r="DC92" i="2"/>
  <c r="DC50" i="2"/>
  <c r="CW42" i="5"/>
  <c r="CZ35" i="5"/>
  <c r="CY35" i="5"/>
  <c r="DG30" i="2"/>
  <c r="DG36" i="2" s="1"/>
  <c r="DF27" i="2"/>
  <c r="DF38" i="2" s="1"/>
  <c r="DG39" i="2"/>
  <c r="CZ68" i="3"/>
  <c r="CZ62" i="3"/>
  <c r="CZ63" i="3" s="1"/>
  <c r="CZ55" i="3"/>
  <c r="DC46" i="3"/>
  <c r="DG44" i="5"/>
  <c r="DH53" i="4"/>
  <c r="DD46" i="4"/>
  <c r="DD37" i="5" s="1"/>
  <c r="CX31" i="5"/>
  <c r="CX38" i="5" s="1"/>
  <c r="CX69" i="3"/>
  <c r="CW31" i="5"/>
  <c r="CW56" i="4"/>
  <c r="CX56" i="4" s="1"/>
  <c r="CW69" i="3"/>
  <c r="DB50" i="2"/>
  <c r="CZ91" i="2"/>
  <c r="CZ38" i="4" s="1"/>
  <c r="CZ85" i="2"/>
  <c r="DF39" i="2"/>
  <c r="DE40" i="4"/>
  <c r="DF109" i="2"/>
  <c r="CY37" i="4"/>
  <c r="CZ88" i="2"/>
  <c r="CY93" i="2"/>
  <c r="DC70" i="2"/>
  <c r="X71" i="4"/>
  <c r="X68" i="4"/>
  <c r="X67" i="4"/>
  <c r="DA26" i="5"/>
  <c r="DA26" i="4"/>
  <c r="DA30" i="3"/>
  <c r="DA49" i="3" s="1"/>
  <c r="DB31" i="2"/>
  <c r="DA76" i="2"/>
  <c r="DA77" i="2" s="1"/>
  <c r="DA78" i="2" s="1"/>
  <c r="CX40" i="5"/>
  <c r="CX42" i="5" s="1"/>
  <c r="CX41" i="4"/>
  <c r="CZ47" i="4"/>
  <c r="CZ51" i="4" s="1"/>
  <c r="DF36" i="2"/>
  <c r="CX74" i="4" l="1"/>
  <c r="CX64" i="4"/>
  <c r="CX65" i="4" s="1"/>
  <c r="CY36" i="5"/>
  <c r="CY47" i="4"/>
  <c r="CY51" i="4" s="1"/>
  <c r="DB90" i="2"/>
  <c r="CZ36" i="5"/>
  <c r="CY40" i="5"/>
  <c r="CY41" i="4"/>
  <c r="CW38" i="5"/>
  <c r="CW74" i="4" s="1"/>
  <c r="DC72" i="2"/>
  <c r="DC34" i="4"/>
  <c r="CZ37" i="4"/>
  <c r="DA88" i="2"/>
  <c r="CZ93" i="2"/>
  <c r="DF40" i="4"/>
  <c r="DG109" i="2"/>
  <c r="DC90" i="2"/>
  <c r="DA91" i="2"/>
  <c r="DA38" i="4" s="1"/>
  <c r="DA85" i="2"/>
  <c r="CZ31" i="5"/>
  <c r="CZ38" i="5" s="1"/>
  <c r="CZ69" i="3"/>
  <c r="DB26" i="5"/>
  <c r="DB26" i="4"/>
  <c r="DB30" i="3"/>
  <c r="DB49" i="3" s="1"/>
  <c r="DB53" i="3" s="1"/>
  <c r="DC31" i="2"/>
  <c r="DB76" i="2"/>
  <c r="DB77" i="2" s="1"/>
  <c r="DB78" i="2" s="1"/>
  <c r="DC39" i="4"/>
  <c r="DD92" i="2"/>
  <c r="DA53" i="3"/>
  <c r="DF40" i="2"/>
  <c r="DE46" i="4"/>
  <c r="DE37" i="5" s="1"/>
  <c r="DH30" i="2"/>
  <c r="DH36" i="2" s="1"/>
  <c r="DG27" i="2"/>
  <c r="DG38" i="2" s="1"/>
  <c r="DG40" i="2" s="1"/>
  <c r="DB72" i="2"/>
  <c r="DB34" i="4"/>
  <c r="DE27" i="5"/>
  <c r="DE27" i="4"/>
  <c r="DE31" i="3"/>
  <c r="DF35" i="3" s="1"/>
  <c r="DE60" i="2"/>
  <c r="DE66" i="2"/>
  <c r="DE58" i="2"/>
  <c r="DE65" i="2"/>
  <c r="DE69" i="2"/>
  <c r="DE48" i="2"/>
  <c r="DE67" i="2"/>
  <c r="DE64" i="2"/>
  <c r="DE47" i="2"/>
  <c r="DE57" i="2"/>
  <c r="DE61" i="2"/>
  <c r="DE54" i="2"/>
  <c r="DE62" i="2"/>
  <c r="DE68" i="2"/>
  <c r="DE59" i="2"/>
  <c r="DE56" i="2"/>
  <c r="DE53" i="2"/>
  <c r="DE55" i="2"/>
  <c r="DE52" i="2"/>
  <c r="DE63" i="2"/>
  <c r="X54" i="4"/>
  <c r="DH44" i="5"/>
  <c r="DI53" i="4"/>
  <c r="EC53" i="4"/>
  <c r="CY68" i="3"/>
  <c r="CY62" i="3"/>
  <c r="CY63" i="3" s="1"/>
  <c r="CY55" i="3"/>
  <c r="DD70" i="2"/>
  <c r="DD50" i="2"/>
  <c r="DD90" i="2" s="1"/>
  <c r="DE50" i="2" l="1"/>
  <c r="DH39" i="2"/>
  <c r="DG75" i="2"/>
  <c r="CY64" i="4"/>
  <c r="CY65" i="4" s="1"/>
  <c r="DE70" i="2"/>
  <c r="CY31" i="5"/>
  <c r="CY56" i="4"/>
  <c r="CZ56" i="4" s="1"/>
  <c r="CY69" i="3"/>
  <c r="DG40" i="4"/>
  <c r="DH109" i="2"/>
  <c r="CY42" i="5"/>
  <c r="DB91" i="2"/>
  <c r="DB38" i="4" s="1"/>
  <c r="DB85" i="2"/>
  <c r="DI30" i="2"/>
  <c r="DH27" i="2"/>
  <c r="DH38" i="2" s="1"/>
  <c r="DH40" i="2" s="1"/>
  <c r="DI39" i="2"/>
  <c r="DC26" i="5"/>
  <c r="DC26" i="4"/>
  <c r="DC30" i="3"/>
  <c r="DC49" i="3" s="1"/>
  <c r="DD31" i="2"/>
  <c r="DC76" i="2"/>
  <c r="DC77" i="2" s="1"/>
  <c r="DC78" i="2" s="1"/>
  <c r="DI44" i="5"/>
  <c r="DJ53" i="4"/>
  <c r="DB45" i="4"/>
  <c r="DB54" i="3"/>
  <c r="DA37" i="4"/>
  <c r="DB88" i="2"/>
  <c r="DA93" i="2"/>
  <c r="DD34" i="4"/>
  <c r="DD72" i="2"/>
  <c r="CZ40" i="5"/>
  <c r="CZ42" i="5" s="1"/>
  <c r="CZ74" i="4" s="1"/>
  <c r="CZ41" i="4"/>
  <c r="X45" i="5"/>
  <c r="X47" i="5" s="1"/>
  <c r="X48" i="5" s="1"/>
  <c r="X50" i="5" s="1"/>
  <c r="X57" i="4"/>
  <c r="X58" i="4" s="1"/>
  <c r="X59" i="4" s="1"/>
  <c r="DF46" i="3"/>
  <c r="EC35" i="3"/>
  <c r="DF75" i="2"/>
  <c r="DF41" i="2"/>
  <c r="DF32" i="2" s="1"/>
  <c r="DF46" i="4"/>
  <c r="DF37" i="5" s="1"/>
  <c r="DE90" i="2"/>
  <c r="DA45" i="4"/>
  <c r="DA54" i="3"/>
  <c r="DC35" i="5"/>
  <c r="DB35" i="5"/>
  <c r="DD39" i="4"/>
  <c r="DE92" i="2"/>
  <c r="CZ64" i="4" l="1"/>
  <c r="CZ65" i="4" s="1"/>
  <c r="DH75" i="2"/>
  <c r="DC53" i="3"/>
  <c r="DH40" i="4"/>
  <c r="EC40" i="4" s="1"/>
  <c r="DI109" i="2"/>
  <c r="EC109" i="2"/>
  <c r="EC46" i="3"/>
  <c r="M16" i="3"/>
  <c r="DB37" i="4"/>
  <c r="DC88" i="2"/>
  <c r="DB93" i="2"/>
  <c r="DA40" i="5"/>
  <c r="DA41" i="4"/>
  <c r="DI40" i="2"/>
  <c r="DA68" i="3"/>
  <c r="DA55" i="3"/>
  <c r="DA62" i="3"/>
  <c r="DA63" i="3" s="1"/>
  <c r="DB36" i="5"/>
  <c r="DB47" i="4"/>
  <c r="DB51" i="4" s="1"/>
  <c r="DJ30" i="2"/>
  <c r="DI27" i="2"/>
  <c r="DI38" i="2" s="1"/>
  <c r="DJ39" i="2"/>
  <c r="CY38" i="5"/>
  <c r="CY74" i="4" s="1"/>
  <c r="DE39" i="4"/>
  <c r="DF92" i="2"/>
  <c r="DB68" i="3"/>
  <c r="DB62" i="3"/>
  <c r="DB63" i="3" s="1"/>
  <c r="DB55" i="3"/>
  <c r="DA36" i="5"/>
  <c r="DA47" i="4"/>
  <c r="DA51" i="4" s="1"/>
  <c r="Y49" i="5"/>
  <c r="Y76" i="4" s="1"/>
  <c r="Y73" i="4" s="1"/>
  <c r="X77" i="4"/>
  <c r="X32" i="4"/>
  <c r="DJ44" i="5"/>
  <c r="DK53" i="4"/>
  <c r="DI36" i="2"/>
  <c r="DE72" i="2"/>
  <c r="DE34" i="4"/>
  <c r="DE35" i="5" s="1"/>
  <c r="DD26" i="5"/>
  <c r="DD26" i="4"/>
  <c r="DD30" i="3"/>
  <c r="DD49" i="3" s="1"/>
  <c r="DD53" i="3" s="1"/>
  <c r="DE31" i="2"/>
  <c r="DD76" i="2"/>
  <c r="DD77" i="2" s="1"/>
  <c r="DD78" i="2" s="1"/>
  <c r="DF27" i="5"/>
  <c r="DF27" i="4"/>
  <c r="DF31" i="3"/>
  <c r="DF48" i="2"/>
  <c r="DF67" i="2"/>
  <c r="DF69" i="2"/>
  <c r="DF66" i="2"/>
  <c r="DF65" i="2"/>
  <c r="DF61" i="2"/>
  <c r="DF60" i="2"/>
  <c r="DF64" i="2"/>
  <c r="DF47" i="2"/>
  <c r="DF57" i="2"/>
  <c r="DF58" i="2"/>
  <c r="DF62" i="2"/>
  <c r="DF68" i="2"/>
  <c r="DF56" i="2"/>
  <c r="DF59" i="2"/>
  <c r="DF54" i="2"/>
  <c r="DF53" i="2"/>
  <c r="DF52" i="2"/>
  <c r="DF55" i="2"/>
  <c r="DF63" i="2"/>
  <c r="DG46" i="4"/>
  <c r="DG37" i="5" s="1"/>
  <c r="DD35" i="5"/>
  <c r="DG41" i="2"/>
  <c r="DG32" i="2" s="1"/>
  <c r="DC91" i="2"/>
  <c r="DC38" i="4" s="1"/>
  <c r="DC85" i="2"/>
  <c r="DF50" i="2" l="1"/>
  <c r="DF90" i="2" s="1"/>
  <c r="DA64" i="4"/>
  <c r="DA65" i="4" s="1"/>
  <c r="DB31" i="5"/>
  <c r="DB38" i="5" s="1"/>
  <c r="DB69" i="3"/>
  <c r="M19" i="3"/>
  <c r="DK44" i="5"/>
  <c r="DL53" i="4"/>
  <c r="DF39" i="4"/>
  <c r="DG92" i="2"/>
  <c r="DD91" i="2"/>
  <c r="DD38" i="4" s="1"/>
  <c r="DD85" i="2"/>
  <c r="DA31" i="5"/>
  <c r="DA56" i="4"/>
  <c r="DB56" i="4" s="1"/>
  <c r="DA69" i="3"/>
  <c r="DI40" i="4"/>
  <c r="DJ109" i="2"/>
  <c r="DD45" i="4"/>
  <c r="DD54" i="3"/>
  <c r="DF70" i="2"/>
  <c r="DC45" i="4"/>
  <c r="DC54" i="3"/>
  <c r="DA42" i="5"/>
  <c r="DE26" i="5"/>
  <c r="DE26" i="4"/>
  <c r="DE30" i="3"/>
  <c r="DE49" i="3" s="1"/>
  <c r="DE53" i="3" s="1"/>
  <c r="DF31" i="2"/>
  <c r="DE76" i="2"/>
  <c r="DE77" i="2" s="1"/>
  <c r="DE78" i="2" s="1"/>
  <c r="DK30" i="2"/>
  <c r="DK39" i="2" s="1"/>
  <c r="DJ27" i="2"/>
  <c r="DJ38" i="2" s="1"/>
  <c r="DJ40" i="2" s="1"/>
  <c r="DH41" i="2"/>
  <c r="DH32" i="2" s="1"/>
  <c r="DI75" i="2"/>
  <c r="DJ36" i="2"/>
  <c r="DC37" i="4"/>
  <c r="DC93" i="2"/>
  <c r="DD88" i="2"/>
  <c r="EC75" i="2"/>
  <c r="X35" i="4"/>
  <c r="X42" i="4" s="1"/>
  <c r="X61" i="4" s="1"/>
  <c r="Y71" i="4"/>
  <c r="Y67" i="4"/>
  <c r="Y68" i="4"/>
  <c r="DG27" i="5"/>
  <c r="DG27" i="4"/>
  <c r="DG31" i="3"/>
  <c r="DG57" i="2"/>
  <c r="DG60" i="2"/>
  <c r="DG65" i="2"/>
  <c r="DG64" i="2"/>
  <c r="DG58" i="2"/>
  <c r="DG67" i="2"/>
  <c r="DG48" i="2"/>
  <c r="DG61" i="2"/>
  <c r="DG66" i="2"/>
  <c r="DG47" i="2"/>
  <c r="DG50" i="2" s="1"/>
  <c r="DG69" i="2"/>
  <c r="DG56" i="2"/>
  <c r="DG59" i="2"/>
  <c r="DG62" i="2"/>
  <c r="DG68" i="2"/>
  <c r="DG54" i="2"/>
  <c r="DG55" i="2"/>
  <c r="DG53" i="2"/>
  <c r="DG63" i="2"/>
  <c r="DG52" i="2"/>
  <c r="DH46" i="4"/>
  <c r="DB40" i="5"/>
  <c r="DB42" i="5" s="1"/>
  <c r="DB41" i="4"/>
  <c r="DG90" i="2" l="1"/>
  <c r="DB74" i="4"/>
  <c r="DI41" i="2"/>
  <c r="DJ75" i="2"/>
  <c r="DJ41" i="2"/>
  <c r="DJ32" i="2" s="1"/>
  <c r="DB64" i="4"/>
  <c r="DB65" i="4" s="1"/>
  <c r="DC40" i="5"/>
  <c r="DC41" i="4"/>
  <c r="DF26" i="5"/>
  <c r="DF26" i="4"/>
  <c r="DF30" i="3"/>
  <c r="DF49" i="3" s="1"/>
  <c r="DF53" i="3" s="1"/>
  <c r="DG31" i="2"/>
  <c r="DF76" i="2"/>
  <c r="DF77" i="2" s="1"/>
  <c r="DF78" i="2" s="1"/>
  <c r="DD62" i="3"/>
  <c r="DD63" i="3" s="1"/>
  <c r="DD68" i="3"/>
  <c r="DD55" i="3"/>
  <c r="DL44" i="5"/>
  <c r="DM53" i="4"/>
  <c r="DE45" i="4"/>
  <c r="DE54" i="3"/>
  <c r="DD36" i="5"/>
  <c r="DD47" i="4"/>
  <c r="DD51" i="4" s="1"/>
  <c r="DJ40" i="4"/>
  <c r="DK109" i="2"/>
  <c r="DI32" i="2"/>
  <c r="DG70" i="2"/>
  <c r="Y54" i="4"/>
  <c r="DA38" i="5"/>
  <c r="DA74" i="4" s="1"/>
  <c r="DE91" i="2"/>
  <c r="DE38" i="4" s="1"/>
  <c r="DE85" i="2"/>
  <c r="DC68" i="3"/>
  <c r="DC62" i="3"/>
  <c r="DC63" i="3" s="1"/>
  <c r="DC55" i="3"/>
  <c r="DC36" i="5"/>
  <c r="DC47" i="4"/>
  <c r="DC51" i="4" s="1"/>
  <c r="DK27" i="2"/>
  <c r="DK38" i="2" s="1"/>
  <c r="DK40" i="2" s="1"/>
  <c r="DL30" i="2"/>
  <c r="DL39" i="2" s="1"/>
  <c r="DG39" i="4"/>
  <c r="DH92" i="2"/>
  <c r="DH37" i="5"/>
  <c r="EC46" i="4"/>
  <c r="DH27" i="5"/>
  <c r="DH27" i="4"/>
  <c r="DH31" i="3"/>
  <c r="DI35" i="3" s="1"/>
  <c r="DH48" i="2"/>
  <c r="DH58" i="2"/>
  <c r="DH67" i="2"/>
  <c r="DH65" i="2"/>
  <c r="DH61" i="2"/>
  <c r="DH47" i="2"/>
  <c r="DH66" i="2"/>
  <c r="DH57" i="2"/>
  <c r="DH69" i="2"/>
  <c r="DH60" i="2"/>
  <c r="DH64" i="2"/>
  <c r="DH54" i="2"/>
  <c r="DH62" i="2"/>
  <c r="DH59" i="2"/>
  <c r="DH68" i="2"/>
  <c r="DH56" i="2"/>
  <c r="DH55" i="2"/>
  <c r="DH52" i="2"/>
  <c r="DH53" i="2"/>
  <c r="DH63" i="2"/>
  <c r="DD37" i="4"/>
  <c r="DD93" i="2"/>
  <c r="DE88" i="2"/>
  <c r="DK36" i="2"/>
  <c r="DF72" i="2"/>
  <c r="DF34" i="4"/>
  <c r="DK75" i="2" l="1"/>
  <c r="DK41" i="2"/>
  <c r="DI46" i="3"/>
  <c r="DF45" i="4"/>
  <c r="DF54" i="3"/>
  <c r="DD40" i="5"/>
  <c r="DD42" i="5" s="1"/>
  <c r="DD41" i="4"/>
  <c r="DE62" i="3"/>
  <c r="DE63" i="3" s="1"/>
  <c r="DE68" i="3"/>
  <c r="DE55" i="3"/>
  <c r="DG26" i="5"/>
  <c r="DG26" i="4"/>
  <c r="DG30" i="3"/>
  <c r="DG49" i="3" s="1"/>
  <c r="DG53" i="3" s="1"/>
  <c r="DH31" i="2"/>
  <c r="DG76" i="2"/>
  <c r="DG77" i="2" s="1"/>
  <c r="DG78" i="2" s="1"/>
  <c r="DI46" i="4"/>
  <c r="DI37" i="5" s="1"/>
  <c r="DE36" i="5"/>
  <c r="DE47" i="4"/>
  <c r="DE51" i="4" s="1"/>
  <c r="Y45" i="5"/>
  <c r="Y47" i="5" s="1"/>
  <c r="Y48" i="5" s="1"/>
  <c r="Y50" i="5" s="1"/>
  <c r="Y57" i="4"/>
  <c r="Y58" i="4" s="1"/>
  <c r="Y59" i="4" s="1"/>
  <c r="DM44" i="5"/>
  <c r="DN53" i="4"/>
  <c r="DG72" i="2"/>
  <c r="DG34" i="4"/>
  <c r="DG35" i="5" s="1"/>
  <c r="DC42" i="5"/>
  <c r="DH39" i="4"/>
  <c r="EC39" i="4" s="1"/>
  <c r="DI92" i="2"/>
  <c r="EC92" i="2"/>
  <c r="DC64" i="4"/>
  <c r="DC65" i="4" s="1"/>
  <c r="DE37" i="4"/>
  <c r="DE93" i="2"/>
  <c r="DF88" i="2"/>
  <c r="DH50" i="2"/>
  <c r="DH90" i="2" s="1"/>
  <c r="EC90" i="2" s="1"/>
  <c r="DI27" i="5"/>
  <c r="DI27" i="4"/>
  <c r="DI31" i="3"/>
  <c r="DI67" i="2"/>
  <c r="DI65" i="2"/>
  <c r="DI64" i="2"/>
  <c r="DI69" i="2"/>
  <c r="DI58" i="2"/>
  <c r="DI61" i="2"/>
  <c r="DI66" i="2"/>
  <c r="DI48" i="2"/>
  <c r="DI47" i="2"/>
  <c r="DI57" i="2"/>
  <c r="DI60" i="2"/>
  <c r="DI68" i="2"/>
  <c r="DI56" i="2"/>
  <c r="DI62" i="2"/>
  <c r="DI54" i="2"/>
  <c r="DI59" i="2"/>
  <c r="DI63" i="2"/>
  <c r="DI55" i="2"/>
  <c r="DI52" i="2"/>
  <c r="DI53" i="2"/>
  <c r="DH70" i="2"/>
  <c r="DF35" i="5"/>
  <c r="DD31" i="5"/>
  <c r="DD38" i="5" s="1"/>
  <c r="DD69" i="3"/>
  <c r="DC31" i="5"/>
  <c r="DC56" i="4"/>
  <c r="DD56" i="4" s="1"/>
  <c r="DC69" i="3"/>
  <c r="DM30" i="2"/>
  <c r="DM39" i="2" s="1"/>
  <c r="DL27" i="2"/>
  <c r="DL38" i="2" s="1"/>
  <c r="DL40" i="2" s="1"/>
  <c r="DK40" i="4"/>
  <c r="DL109" i="2"/>
  <c r="DL36" i="2"/>
  <c r="DJ27" i="5"/>
  <c r="DJ27" i="4"/>
  <c r="DJ31" i="3"/>
  <c r="DJ48" i="2"/>
  <c r="DJ61" i="2"/>
  <c r="DJ66" i="2"/>
  <c r="DJ58" i="2"/>
  <c r="DJ64" i="2"/>
  <c r="DJ57" i="2"/>
  <c r="DJ67" i="2"/>
  <c r="DJ65" i="2"/>
  <c r="DJ60" i="2"/>
  <c r="DJ47" i="2"/>
  <c r="DJ69" i="2"/>
  <c r="DJ62" i="2"/>
  <c r="DJ56" i="2"/>
  <c r="DJ54" i="2"/>
  <c r="DJ59" i="2"/>
  <c r="DJ68" i="2"/>
  <c r="DJ52" i="2"/>
  <c r="DJ53" i="2"/>
  <c r="DJ55" i="2"/>
  <c r="DJ63" i="2"/>
  <c r="DK46" i="4"/>
  <c r="DF91" i="2"/>
  <c r="DF38" i="4" s="1"/>
  <c r="DF85" i="2"/>
  <c r="DL75" i="2" l="1"/>
  <c r="DL41" i="2"/>
  <c r="DL32" i="2" s="1"/>
  <c r="DD64" i="4"/>
  <c r="DD65" i="4" s="1"/>
  <c r="DF37" i="4"/>
  <c r="DG88" i="2"/>
  <c r="DF93" i="2"/>
  <c r="DN44" i="5"/>
  <c r="DO53" i="4"/>
  <c r="DI70" i="2"/>
  <c r="DD74" i="4"/>
  <c r="DI50" i="2"/>
  <c r="DC38" i="5"/>
  <c r="DC74" i="4" s="1"/>
  <c r="DJ50" i="2"/>
  <c r="DE40" i="5"/>
  <c r="DE42" i="5" s="1"/>
  <c r="DE41" i="4"/>
  <c r="DG91" i="2"/>
  <c r="DG38" i="4" s="1"/>
  <c r="DG85" i="2"/>
  <c r="DF62" i="3"/>
  <c r="DF63" i="3" s="1"/>
  <c r="DF68" i="3"/>
  <c r="DF55" i="3"/>
  <c r="DH26" i="5"/>
  <c r="DH26" i="4"/>
  <c r="DH30" i="3"/>
  <c r="DH49" i="3" s="1"/>
  <c r="DH53" i="3" s="1"/>
  <c r="DI31" i="2"/>
  <c r="EC31" i="2"/>
  <c r="DH76" i="2"/>
  <c r="DF36" i="5"/>
  <c r="DF47" i="4"/>
  <c r="DF51" i="4" s="1"/>
  <c r="DG45" i="4"/>
  <c r="DG54" i="3"/>
  <c r="DH72" i="2"/>
  <c r="DH34" i="4"/>
  <c r="DH35" i="5" s="1"/>
  <c r="DI39" i="4"/>
  <c r="DJ92" i="2"/>
  <c r="DL40" i="4"/>
  <c r="DM109" i="2"/>
  <c r="DJ70" i="2"/>
  <c r="Z49" i="5"/>
  <c r="Z76" i="4" s="1"/>
  <c r="Z73" i="4" s="1"/>
  <c r="Y77" i="4"/>
  <c r="Y32" i="4"/>
  <c r="DK32" i="2"/>
  <c r="DM27" i="2"/>
  <c r="DM38" i="2" s="1"/>
  <c r="DM40" i="2" s="1"/>
  <c r="DN30" i="2"/>
  <c r="DN36" i="2" s="1"/>
  <c r="DN39" i="2"/>
  <c r="DM36" i="2"/>
  <c r="DJ46" i="4"/>
  <c r="DJ37" i="5" s="1"/>
  <c r="DE31" i="5"/>
  <c r="DE38" i="5" s="1"/>
  <c r="DE56" i="4"/>
  <c r="DE69" i="3"/>
  <c r="DM75" i="2" l="1"/>
  <c r="DM41" i="2"/>
  <c r="DM32" i="2" s="1"/>
  <c r="DK37" i="5"/>
  <c r="DK27" i="5"/>
  <c r="DK27" i="4"/>
  <c r="DK31" i="3"/>
  <c r="DL35" i="3" s="1"/>
  <c r="DK47" i="2"/>
  <c r="DK57" i="2"/>
  <c r="DK48" i="2"/>
  <c r="DK67" i="2"/>
  <c r="DK64" i="2"/>
  <c r="DK60" i="2"/>
  <c r="DK66" i="2"/>
  <c r="DK65" i="2"/>
  <c r="DK69" i="2"/>
  <c r="DK58" i="2"/>
  <c r="DK61" i="2"/>
  <c r="DK56" i="2"/>
  <c r="DK62" i="2"/>
  <c r="DK68" i="2"/>
  <c r="DK54" i="2"/>
  <c r="DK59" i="2"/>
  <c r="DK63" i="2"/>
  <c r="DK52" i="2"/>
  <c r="DK55" i="2"/>
  <c r="DK53" i="2"/>
  <c r="EC34" i="4"/>
  <c r="M16" i="4" s="1"/>
  <c r="DH77" i="2"/>
  <c r="DH78" i="2" s="1"/>
  <c r="EC76" i="2"/>
  <c r="DF31" i="5"/>
  <c r="DF38" i="5" s="1"/>
  <c r="DF56" i="4"/>
  <c r="DF69" i="3"/>
  <c r="DI90" i="2"/>
  <c r="DJ90" i="2" s="1"/>
  <c r="DG37" i="4"/>
  <c r="DG93" i="2"/>
  <c r="DH88" i="2"/>
  <c r="Y35" i="4"/>
  <c r="Y42" i="4" s="1"/>
  <c r="Y61" i="4" s="1"/>
  <c r="EC26" i="5"/>
  <c r="M14" i="5" s="1"/>
  <c r="EC26" i="4"/>
  <c r="M14" i="4" s="1"/>
  <c r="EC30" i="3"/>
  <c r="M14" i="3" s="1"/>
  <c r="DF40" i="5"/>
  <c r="DF42" i="5" s="1"/>
  <c r="DF41" i="4"/>
  <c r="DI26" i="5"/>
  <c r="DI26" i="4"/>
  <c r="DI30" i="3"/>
  <c r="DI49" i="3" s="1"/>
  <c r="DJ31" i="2"/>
  <c r="DI76" i="2"/>
  <c r="DI77" i="2" s="1"/>
  <c r="DH45" i="4"/>
  <c r="DH54" i="3"/>
  <c r="DE64" i="4"/>
  <c r="DE65" i="4" s="1"/>
  <c r="DJ39" i="4"/>
  <c r="DK92" i="2"/>
  <c r="DJ72" i="2"/>
  <c r="DJ34" i="4"/>
  <c r="DE74" i="4"/>
  <c r="DI72" i="2"/>
  <c r="DI34" i="4"/>
  <c r="DI35" i="5" s="1"/>
  <c r="DM40" i="4"/>
  <c r="DN109" i="2"/>
  <c r="DG68" i="3"/>
  <c r="DG55" i="3"/>
  <c r="DG62" i="3"/>
  <c r="DG63" i="3" s="1"/>
  <c r="DL27" i="5"/>
  <c r="DL27" i="4"/>
  <c r="DL31" i="3"/>
  <c r="DL58" i="2"/>
  <c r="DL57" i="2"/>
  <c r="DL48" i="2"/>
  <c r="DL47" i="2"/>
  <c r="DL67" i="2"/>
  <c r="DL61" i="2"/>
  <c r="DL64" i="2"/>
  <c r="DL66" i="2"/>
  <c r="DL60" i="2"/>
  <c r="DL65" i="2"/>
  <c r="DL69" i="2"/>
  <c r="DL54" i="2"/>
  <c r="DL56" i="2"/>
  <c r="DL59" i="2"/>
  <c r="DL62" i="2"/>
  <c r="DL68" i="2"/>
  <c r="DL55" i="2"/>
  <c r="DL53" i="2"/>
  <c r="DL63" i="2"/>
  <c r="DL52" i="2"/>
  <c r="DM46" i="4"/>
  <c r="Z71" i="4"/>
  <c r="Z67" i="4"/>
  <c r="Z68" i="4"/>
  <c r="DN27" i="2"/>
  <c r="DN38" i="2" s="1"/>
  <c r="DN40" i="2" s="1"/>
  <c r="DO30" i="2"/>
  <c r="DO39" i="2" s="1"/>
  <c r="DG36" i="5"/>
  <c r="DG47" i="4"/>
  <c r="DG51" i="4" s="1"/>
  <c r="DO44" i="5"/>
  <c r="DP53" i="4"/>
  <c r="DO36" i="2" l="1"/>
  <c r="DL50" i="2"/>
  <c r="DF74" i="4"/>
  <c r="Z54" i="4"/>
  <c r="DN75" i="2"/>
  <c r="DN41" i="2"/>
  <c r="DN32" i="2" s="1"/>
  <c r="DI78" i="2"/>
  <c r="DH37" i="4"/>
  <c r="DI88" i="2"/>
  <c r="EC88" i="2"/>
  <c r="DJ35" i="5"/>
  <c r="DJ26" i="5"/>
  <c r="DJ26" i="4"/>
  <c r="DJ30" i="3"/>
  <c r="DJ49" i="3" s="1"/>
  <c r="DJ53" i="3" s="1"/>
  <c r="DK31" i="2"/>
  <c r="DJ76" i="2"/>
  <c r="DJ77" i="2" s="1"/>
  <c r="DJ78" i="2" s="1"/>
  <c r="DL46" i="4"/>
  <c r="DL37" i="5" s="1"/>
  <c r="DI53" i="3"/>
  <c r="DG40" i="5"/>
  <c r="DG42" i="5" s="1"/>
  <c r="DG41" i="4"/>
  <c r="DH36" i="5"/>
  <c r="DH47" i="4"/>
  <c r="EC47" i="4" s="1"/>
  <c r="M18" i="4" s="1"/>
  <c r="EC45" i="4"/>
  <c r="DP44" i="5"/>
  <c r="DQ53" i="4"/>
  <c r="DK70" i="2"/>
  <c r="DL70" i="2"/>
  <c r="DL46" i="3"/>
  <c r="DM37" i="5"/>
  <c r="DK39" i="4"/>
  <c r="DL92" i="2"/>
  <c r="DG31" i="5"/>
  <c r="DG38" i="5" s="1"/>
  <c r="DG56" i="4"/>
  <c r="DG69" i="3"/>
  <c r="DF64" i="4"/>
  <c r="DF65" i="4" s="1"/>
  <c r="DM27" i="5"/>
  <c r="DM27" i="4"/>
  <c r="DM31" i="3"/>
  <c r="DM47" i="2"/>
  <c r="DM58" i="2"/>
  <c r="DM65" i="2"/>
  <c r="DM67" i="2"/>
  <c r="DM69" i="2"/>
  <c r="DM61" i="2"/>
  <c r="DM48" i="2"/>
  <c r="DM60" i="2"/>
  <c r="DM64" i="2"/>
  <c r="DM66" i="2"/>
  <c r="DM57" i="2"/>
  <c r="DM59" i="2"/>
  <c r="DM68" i="2"/>
  <c r="DM56" i="2"/>
  <c r="DM54" i="2"/>
  <c r="DM62" i="2"/>
  <c r="DM52" i="2"/>
  <c r="DM63" i="2"/>
  <c r="DM53" i="2"/>
  <c r="DM55" i="2"/>
  <c r="DN46" i="4"/>
  <c r="DN37" i="5" s="1"/>
  <c r="DN40" i="4"/>
  <c r="DO109" i="2"/>
  <c r="DH91" i="2"/>
  <c r="DH93" i="2" s="1"/>
  <c r="EC93" i="2" s="1"/>
  <c r="DH85" i="2"/>
  <c r="Z45" i="5"/>
  <c r="Z47" i="5" s="1"/>
  <c r="Z48" i="5" s="1"/>
  <c r="Z50" i="5" s="1"/>
  <c r="Z57" i="4"/>
  <c r="Z58" i="4" s="1"/>
  <c r="Z59" i="4" s="1"/>
  <c r="DO27" i="2"/>
  <c r="DO38" i="2" s="1"/>
  <c r="DO40" i="2" s="1"/>
  <c r="DP30" i="2"/>
  <c r="DH68" i="3"/>
  <c r="DH62" i="3"/>
  <c r="DH63" i="3" s="1"/>
  <c r="DH55" i="3"/>
  <c r="DK50" i="2"/>
  <c r="DM50" i="2" l="1"/>
  <c r="DO75" i="2"/>
  <c r="DO41" i="2"/>
  <c r="DO32" i="2" s="1"/>
  <c r="DG74" i="4"/>
  <c r="DG64" i="4"/>
  <c r="DG65" i="4" s="1"/>
  <c r="DP27" i="2"/>
  <c r="DP38" i="2" s="1"/>
  <c r="DQ30" i="2"/>
  <c r="DQ36" i="2" s="1"/>
  <c r="DQ39" i="2"/>
  <c r="DP36" i="2"/>
  <c r="DL72" i="2"/>
  <c r="DL34" i="4"/>
  <c r="DQ44" i="5"/>
  <c r="DR53" i="4"/>
  <c r="DI45" i="4"/>
  <c r="DI54" i="3"/>
  <c r="DI37" i="4"/>
  <c r="DJ88" i="2"/>
  <c r="EC37" i="4"/>
  <c r="AA49" i="5"/>
  <c r="AA76" i="4" s="1"/>
  <c r="AA73" i="4" s="1"/>
  <c r="Z77" i="4"/>
  <c r="Z32" i="4"/>
  <c r="DJ85" i="2"/>
  <c r="DI91" i="2"/>
  <c r="DI38" i="4" s="1"/>
  <c r="DI85" i="2"/>
  <c r="DL39" i="4"/>
  <c r="DM92" i="2"/>
  <c r="DK34" i="4"/>
  <c r="DK72" i="2"/>
  <c r="DK26" i="5"/>
  <c r="DK26" i="4"/>
  <c r="DK30" i="3"/>
  <c r="DK49" i="3" s="1"/>
  <c r="DL31" i="2"/>
  <c r="DK76" i="2"/>
  <c r="DK77" i="2" s="1"/>
  <c r="DH31" i="5"/>
  <c r="DH38" i="5" s="1"/>
  <c r="DH56" i="4"/>
  <c r="DH69" i="3"/>
  <c r="DH38" i="4"/>
  <c r="EC38" i="4" s="1"/>
  <c r="EC91" i="2"/>
  <c r="DJ45" i="4"/>
  <c r="DJ54" i="3"/>
  <c r="DN27" i="5"/>
  <c r="DN27" i="4"/>
  <c r="DN31" i="3"/>
  <c r="DO35" i="3" s="1"/>
  <c r="DN58" i="2"/>
  <c r="DN67" i="2"/>
  <c r="DN64" i="2"/>
  <c r="DN60" i="2"/>
  <c r="DN66" i="2"/>
  <c r="DN61" i="2"/>
  <c r="DN57" i="2"/>
  <c r="DN47" i="2"/>
  <c r="DN48" i="2"/>
  <c r="DN65" i="2"/>
  <c r="DN69" i="2"/>
  <c r="DN56" i="2"/>
  <c r="DN62" i="2"/>
  <c r="DN54" i="2"/>
  <c r="DN68" i="2"/>
  <c r="DN59" i="2"/>
  <c r="DN52" i="2"/>
  <c r="DN63" i="2"/>
  <c r="DN55" i="2"/>
  <c r="DN53" i="2"/>
  <c r="DK90" i="2"/>
  <c r="DL90" i="2" s="1"/>
  <c r="DM90" i="2" s="1"/>
  <c r="DM70" i="2"/>
  <c r="DP39" i="2"/>
  <c r="DP40" i="2" s="1"/>
  <c r="DO40" i="4"/>
  <c r="DP109" i="2"/>
  <c r="DH51" i="4"/>
  <c r="EC51" i="4" s="1"/>
  <c r="DI93" i="2" l="1"/>
  <c r="DO46" i="3"/>
  <c r="DH64" i="4"/>
  <c r="DH65" i="4" s="1"/>
  <c r="DK78" i="2"/>
  <c r="DJ37" i="4"/>
  <c r="DK88" i="2"/>
  <c r="DL26" i="5"/>
  <c r="DL26" i="4"/>
  <c r="DL30" i="3"/>
  <c r="DL49" i="3" s="1"/>
  <c r="DL53" i="3" s="1"/>
  <c r="DM31" i="2"/>
  <c r="DL76" i="2"/>
  <c r="DL77" i="2" s="1"/>
  <c r="DL78" i="2" s="1"/>
  <c r="DI40" i="5"/>
  <c r="DI41" i="4"/>
  <c r="DR30" i="2"/>
  <c r="DR36" i="2" s="1"/>
  <c r="DQ27" i="2"/>
  <c r="DQ38" i="2" s="1"/>
  <c r="DQ40" i="2" s="1"/>
  <c r="DK53" i="3"/>
  <c r="DJ91" i="2"/>
  <c r="DJ38" i="4" s="1"/>
  <c r="DI68" i="3"/>
  <c r="DI62" i="3"/>
  <c r="DI63" i="3" s="1"/>
  <c r="DI55" i="3"/>
  <c r="DI55" i="4"/>
  <c r="DJ55" i="4" s="1"/>
  <c r="DK55" i="4" s="1"/>
  <c r="DL55" i="4" s="1"/>
  <c r="DM55" i="4" s="1"/>
  <c r="DN55" i="4" s="1"/>
  <c r="DO55" i="4" s="1"/>
  <c r="DP55" i="4" s="1"/>
  <c r="DQ55" i="4" s="1"/>
  <c r="DR55" i="4" s="1"/>
  <c r="DS55" i="4" s="1"/>
  <c r="DT55" i="4" s="1"/>
  <c r="ED55" i="4" s="1"/>
  <c r="EC56" i="4"/>
  <c r="DI36" i="5"/>
  <c r="DI47" i="4"/>
  <c r="DI51" i="4" s="1"/>
  <c r="DM72" i="2"/>
  <c r="DM34" i="4"/>
  <c r="DO46" i="4"/>
  <c r="DO37" i="5" s="1"/>
  <c r="DJ68" i="3"/>
  <c r="DJ62" i="3"/>
  <c r="DJ63" i="3" s="1"/>
  <c r="DJ55" i="3"/>
  <c r="Z35" i="4"/>
  <c r="Z42" i="4" s="1"/>
  <c r="Z61" i="4" s="1"/>
  <c r="DN50" i="2"/>
  <c r="DJ36" i="5"/>
  <c r="DJ47" i="4"/>
  <c r="DJ51" i="4" s="1"/>
  <c r="DR44" i="5"/>
  <c r="DS53" i="4"/>
  <c r="AA67" i="4"/>
  <c r="AA68" i="4"/>
  <c r="AA71" i="4"/>
  <c r="DO27" i="5"/>
  <c r="DO27" i="4"/>
  <c r="DO31" i="3"/>
  <c r="DO58" i="2"/>
  <c r="DO47" i="2"/>
  <c r="DO48" i="2"/>
  <c r="DO67" i="2"/>
  <c r="DO64" i="2"/>
  <c r="DO57" i="2"/>
  <c r="DO60" i="2"/>
  <c r="DO66" i="2"/>
  <c r="DO61" i="2"/>
  <c r="DO65" i="2"/>
  <c r="DO69" i="2"/>
  <c r="DO68" i="2"/>
  <c r="DO56" i="2"/>
  <c r="DO62" i="2"/>
  <c r="DO54" i="2"/>
  <c r="DO59" i="2"/>
  <c r="DO55" i="2"/>
  <c r="DO52" i="2"/>
  <c r="DO63" i="2"/>
  <c r="DO53" i="2"/>
  <c r="DP46" i="4"/>
  <c r="DP37" i="5" s="1"/>
  <c r="DP40" i="4"/>
  <c r="DQ109" i="2"/>
  <c r="DL35" i="5"/>
  <c r="DK35" i="5"/>
  <c r="DM39" i="4"/>
  <c r="DN92" i="2"/>
  <c r="DH41" i="4"/>
  <c r="EC41" i="4" s="1"/>
  <c r="M17" i="4" s="1"/>
  <c r="DN70" i="2"/>
  <c r="DP41" i="2"/>
  <c r="DP32" i="2" s="1"/>
  <c r="DP75" i="2"/>
  <c r="DH40" i="5"/>
  <c r="DH42" i="5" s="1"/>
  <c r="DH74" i="4" s="1"/>
  <c r="DJ93" i="2" l="1"/>
  <c r="DO50" i="2"/>
  <c r="DQ75" i="2"/>
  <c r="DQ41" i="2"/>
  <c r="DQ32" i="2" s="1"/>
  <c r="DQ40" i="4"/>
  <c r="DR109" i="2"/>
  <c r="DR39" i="2"/>
  <c r="DK45" i="4"/>
  <c r="DK54" i="3"/>
  <c r="DK37" i="4"/>
  <c r="DL88" i="2"/>
  <c r="DP27" i="5"/>
  <c r="DP27" i="4"/>
  <c r="DP31" i="3"/>
  <c r="DP48" i="2"/>
  <c r="DP65" i="2"/>
  <c r="DP69" i="2"/>
  <c r="DP57" i="2"/>
  <c r="DP61" i="2"/>
  <c r="DP58" i="2"/>
  <c r="DP67" i="2"/>
  <c r="DP64" i="2"/>
  <c r="DP47" i="2"/>
  <c r="DP60" i="2"/>
  <c r="DP66" i="2"/>
  <c r="DP54" i="2"/>
  <c r="DP62" i="2"/>
  <c r="DP68" i="2"/>
  <c r="DP56" i="2"/>
  <c r="DP59" i="2"/>
  <c r="DP53" i="2"/>
  <c r="DP52" i="2"/>
  <c r="DP55" i="2"/>
  <c r="DP63" i="2"/>
  <c r="DQ46" i="4"/>
  <c r="DQ37" i="5" s="1"/>
  <c r="DJ40" i="5"/>
  <c r="DJ42" i="5" s="1"/>
  <c r="DJ41" i="4"/>
  <c r="DS30" i="2"/>
  <c r="DS36" i="2" s="1"/>
  <c r="DR27" i="2"/>
  <c r="DR38" i="2" s="1"/>
  <c r="DN90" i="2"/>
  <c r="DO90" i="2" s="1"/>
  <c r="DK91" i="2"/>
  <c r="DK38" i="4" s="1"/>
  <c r="DK85" i="2"/>
  <c r="AA54" i="4"/>
  <c r="DI42" i="5"/>
  <c r="DM35" i="5"/>
  <c r="DN39" i="4"/>
  <c r="DO92" i="2"/>
  <c r="DO70" i="2"/>
  <c r="DL85" i="2"/>
  <c r="DM26" i="5"/>
  <c r="DM26" i="4"/>
  <c r="DM30" i="3"/>
  <c r="DM49" i="3" s="1"/>
  <c r="DN31" i="2"/>
  <c r="DM76" i="2"/>
  <c r="DM77" i="2" s="1"/>
  <c r="DM78" i="2" s="1"/>
  <c r="DI64" i="4"/>
  <c r="DI65" i="4" s="1"/>
  <c r="DS44" i="5"/>
  <c r="DT53" i="4"/>
  <c r="DI31" i="5"/>
  <c r="DI56" i="4"/>
  <c r="DJ56" i="4" s="1"/>
  <c r="DI69" i="3"/>
  <c r="DL45" i="4"/>
  <c r="DL54" i="3"/>
  <c r="DN72" i="2"/>
  <c r="DN34" i="4"/>
  <c r="DJ31" i="5"/>
  <c r="DJ38" i="5" s="1"/>
  <c r="DJ69" i="3"/>
  <c r="DK93" i="2" l="1"/>
  <c r="DL37" i="4"/>
  <c r="DM88" i="2"/>
  <c r="DL91" i="2"/>
  <c r="DL38" i="4" s="1"/>
  <c r="DP70" i="2"/>
  <c r="DK40" i="5"/>
  <c r="DK41" i="4"/>
  <c r="DT44" i="5"/>
  <c r="ED53" i="4"/>
  <c r="DO72" i="2"/>
  <c r="DO34" i="4"/>
  <c r="DS39" i="2"/>
  <c r="DO39" i="4"/>
  <c r="DP92" i="2"/>
  <c r="DK68" i="3"/>
  <c r="DK62" i="3"/>
  <c r="DK63" i="3" s="1"/>
  <c r="DK55" i="3"/>
  <c r="DI38" i="5"/>
  <c r="DK36" i="5"/>
  <c r="DK47" i="4"/>
  <c r="DK51" i="4" s="1"/>
  <c r="DS27" i="2"/>
  <c r="DS38" i="2" s="1"/>
  <c r="DT30" i="2"/>
  <c r="DT27" i="2" s="1"/>
  <c r="DT38" i="2" s="1"/>
  <c r="DT39" i="2"/>
  <c r="DR40" i="2"/>
  <c r="DR40" i="4"/>
  <c r="DS109" i="2"/>
  <c r="DO35" i="5"/>
  <c r="DJ64" i="4"/>
  <c r="DJ65" i="4" s="1"/>
  <c r="DM85" i="2"/>
  <c r="DL68" i="3"/>
  <c r="DL62" i="3"/>
  <c r="DL63" i="3" s="1"/>
  <c r="DL55" i="3"/>
  <c r="DN26" i="5"/>
  <c r="DN26" i="4"/>
  <c r="DN30" i="3"/>
  <c r="DN49" i="3" s="1"/>
  <c r="DN53" i="3" s="1"/>
  <c r="DO31" i="2"/>
  <c r="DN76" i="2"/>
  <c r="DN77" i="2" s="1"/>
  <c r="DN78" i="2" s="1"/>
  <c r="AA45" i="5"/>
  <c r="AA47" i="5" s="1"/>
  <c r="AA48" i="5" s="1"/>
  <c r="AA50" i="5" s="1"/>
  <c r="AA57" i="4"/>
  <c r="AA58" i="4" s="1"/>
  <c r="AA59" i="4" s="1"/>
  <c r="DJ74" i="4"/>
  <c r="DL36" i="5"/>
  <c r="DL47" i="4"/>
  <c r="DL51" i="4" s="1"/>
  <c r="DQ27" i="5"/>
  <c r="DQ27" i="4"/>
  <c r="DQ31" i="3"/>
  <c r="DR35" i="3" s="1"/>
  <c r="DQ48" i="2"/>
  <c r="DQ66" i="2"/>
  <c r="DQ47" i="2"/>
  <c r="DQ65" i="2"/>
  <c r="DQ69" i="2"/>
  <c r="DQ67" i="2"/>
  <c r="DQ64" i="2"/>
  <c r="DQ61" i="2"/>
  <c r="DQ58" i="2"/>
  <c r="DQ57" i="2"/>
  <c r="DQ60" i="2"/>
  <c r="DQ62" i="2"/>
  <c r="DQ68" i="2"/>
  <c r="DQ56" i="2"/>
  <c r="DQ54" i="2"/>
  <c r="DQ59" i="2"/>
  <c r="DQ63" i="2"/>
  <c r="DQ52" i="2"/>
  <c r="DQ55" i="2"/>
  <c r="DQ53" i="2"/>
  <c r="DR46" i="4"/>
  <c r="DR37" i="5" s="1"/>
  <c r="DM53" i="3"/>
  <c r="DP50" i="2"/>
  <c r="DP90" i="2" s="1"/>
  <c r="DN35" i="5"/>
  <c r="DR46" i="3" l="1"/>
  <c r="ED35" i="3"/>
  <c r="DM45" i="4"/>
  <c r="DM54" i="3"/>
  <c r="DN45" i="4"/>
  <c r="DN54" i="3"/>
  <c r="DK64" i="4"/>
  <c r="DK65" i="4" s="1"/>
  <c r="DS40" i="4"/>
  <c r="DT109" i="2"/>
  <c r="DU44" i="5"/>
  <c r="DV44" i="5"/>
  <c r="DW44" i="5"/>
  <c r="DX44" i="5"/>
  <c r="DY44" i="5"/>
  <c r="DZ44" i="5"/>
  <c r="EA44" i="5"/>
  <c r="EB44" i="5"/>
  <c r="EC44" i="5"/>
  <c r="ED44" i="5"/>
  <c r="DR75" i="2"/>
  <c r="DR41" i="2"/>
  <c r="DR32" i="2" s="1"/>
  <c r="DT40" i="2"/>
  <c r="DU39" i="2"/>
  <c r="DV39" i="2"/>
  <c r="DW39" i="2"/>
  <c r="DX39" i="2"/>
  <c r="DY39" i="2"/>
  <c r="DZ39" i="2"/>
  <c r="EA39" i="2"/>
  <c r="EB39" i="2"/>
  <c r="EC39" i="2"/>
  <c r="ED39" i="2"/>
  <c r="DK42" i="5"/>
  <c r="DL31" i="5"/>
  <c r="DL38" i="5" s="1"/>
  <c r="DL69" i="3"/>
  <c r="DU38" i="2"/>
  <c r="DV38" i="2"/>
  <c r="DW38" i="2"/>
  <c r="DX38" i="2"/>
  <c r="DY38" i="2"/>
  <c r="DZ38" i="2"/>
  <c r="EA38" i="2"/>
  <c r="EB38" i="2"/>
  <c r="EC38" i="2"/>
  <c r="ED38" i="2"/>
  <c r="DK31" i="5"/>
  <c r="DK56" i="4"/>
  <c r="DL56" i="4" s="1"/>
  <c r="DK69" i="3"/>
  <c r="DP72" i="2"/>
  <c r="DP34" i="4"/>
  <c r="DP35" i="5" s="1"/>
  <c r="DP39" i="4"/>
  <c r="DQ92" i="2"/>
  <c r="DI74" i="4"/>
  <c r="DT36" i="2"/>
  <c r="DM37" i="4"/>
  <c r="DN88" i="2"/>
  <c r="DO26" i="5"/>
  <c r="DO26" i="4"/>
  <c r="DO30" i="3"/>
  <c r="DO49" i="3" s="1"/>
  <c r="DP31" i="2"/>
  <c r="DO76" i="2"/>
  <c r="DO77" i="2" s="1"/>
  <c r="DO78" i="2" s="1"/>
  <c r="DQ70" i="2"/>
  <c r="DQ50" i="2"/>
  <c r="DQ90" i="2" s="1"/>
  <c r="DS40" i="2"/>
  <c r="DL93" i="2"/>
  <c r="AB49" i="5"/>
  <c r="AA77" i="4"/>
  <c r="AA32" i="4"/>
  <c r="DM91" i="2"/>
  <c r="DM38" i="4" s="1"/>
  <c r="DL40" i="5"/>
  <c r="DL42" i="5" s="1"/>
  <c r="DL41" i="4"/>
  <c r="DN85" i="2"/>
  <c r="DN91" i="2" l="1"/>
  <c r="DN38" i="4" s="1"/>
  <c r="DM93" i="2"/>
  <c r="DL74" i="4"/>
  <c r="DL64" i="4"/>
  <c r="DL65" i="4" s="1"/>
  <c r="DT40" i="4"/>
  <c r="ED40" i="4" s="1"/>
  <c r="ED109" i="2"/>
  <c r="EE109" i="2" s="1"/>
  <c r="EE38" i="2"/>
  <c r="DN62" i="3"/>
  <c r="DN63" i="3" s="1"/>
  <c r="DN68" i="3"/>
  <c r="DN55" i="3"/>
  <c r="DQ39" i="4"/>
  <c r="DR92" i="2"/>
  <c r="DO53" i="3"/>
  <c r="DK38" i="5"/>
  <c r="DK74" i="4" s="1"/>
  <c r="DN36" i="5"/>
  <c r="DN47" i="4"/>
  <c r="DN51" i="4" s="1"/>
  <c r="AA35" i="4"/>
  <c r="AA42" i="4" s="1"/>
  <c r="AA61" i="4" s="1"/>
  <c r="EE39" i="2"/>
  <c r="DM68" i="3"/>
  <c r="DM55" i="3"/>
  <c r="DM62" i="3"/>
  <c r="DM63" i="3" s="1"/>
  <c r="DT75" i="2"/>
  <c r="DU40" i="2"/>
  <c r="DV40" i="2"/>
  <c r="DW40" i="2"/>
  <c r="DX40" i="2"/>
  <c r="DY40" i="2"/>
  <c r="DZ40" i="2"/>
  <c r="EA40" i="2"/>
  <c r="EB40" i="2"/>
  <c r="EC40" i="2"/>
  <c r="ED40" i="2"/>
  <c r="DM36" i="5"/>
  <c r="DM47" i="4"/>
  <c r="DM51" i="4" s="1"/>
  <c r="DO91" i="2"/>
  <c r="DO38" i="4" s="1"/>
  <c r="DO85" i="2"/>
  <c r="DP26" i="5"/>
  <c r="DP26" i="4"/>
  <c r="DP30" i="3"/>
  <c r="DP49" i="3" s="1"/>
  <c r="DP53" i="3" s="1"/>
  <c r="DQ31" i="2"/>
  <c r="DP76" i="2"/>
  <c r="DP77" i="2" s="1"/>
  <c r="DP78" i="2" s="1"/>
  <c r="DR27" i="5"/>
  <c r="DR27" i="4"/>
  <c r="DR31" i="3"/>
  <c r="DR60" i="2"/>
  <c r="DR47" i="2"/>
  <c r="DR65" i="2"/>
  <c r="DR66" i="2"/>
  <c r="DR64" i="2"/>
  <c r="DR48" i="2"/>
  <c r="DR67" i="2"/>
  <c r="DR61" i="2"/>
  <c r="DR57" i="2"/>
  <c r="DR69" i="2"/>
  <c r="DR58" i="2"/>
  <c r="DR56" i="2"/>
  <c r="DR54" i="2"/>
  <c r="DR68" i="2"/>
  <c r="DR62" i="2"/>
  <c r="DR59" i="2"/>
  <c r="DR55" i="2"/>
  <c r="DR63" i="2"/>
  <c r="DR52" i="2"/>
  <c r="DR53" i="2"/>
  <c r="DS46" i="4"/>
  <c r="DS37" i="5" s="1"/>
  <c r="N16" i="3"/>
  <c r="ED46" i="3"/>
  <c r="DS75" i="2"/>
  <c r="DS41" i="2"/>
  <c r="DS32" i="2" s="1"/>
  <c r="DQ72" i="2"/>
  <c r="DQ34" i="4"/>
  <c r="DN37" i="4"/>
  <c r="DN93" i="2"/>
  <c r="DO88" i="2"/>
  <c r="AB76" i="4"/>
  <c r="AB73" i="4" s="1"/>
  <c r="DV49" i="5"/>
  <c r="DM40" i="5"/>
  <c r="DM42" i="5" s="1"/>
  <c r="DM41" i="4"/>
  <c r="DU36" i="2"/>
  <c r="DV36" i="2"/>
  <c r="DW36" i="2"/>
  <c r="DX36" i="2"/>
  <c r="DY36" i="2"/>
  <c r="DZ36" i="2"/>
  <c r="EA36" i="2"/>
  <c r="EB36" i="2"/>
  <c r="EC36" i="2"/>
  <c r="ED36" i="2"/>
  <c r="DQ26" i="5" l="1"/>
  <c r="DQ26" i="4"/>
  <c r="DQ30" i="3"/>
  <c r="DQ49" i="3" s="1"/>
  <c r="DQ53" i="3" s="1"/>
  <c r="DR31" i="2"/>
  <c r="DQ76" i="2"/>
  <c r="DQ77" i="2" s="1"/>
  <c r="DQ78" i="2" s="1"/>
  <c r="DO45" i="4"/>
  <c r="DO54" i="3"/>
  <c r="DP45" i="4"/>
  <c r="DP54" i="3"/>
  <c r="DM31" i="5"/>
  <c r="DM56" i="4"/>
  <c r="DN56" i="4" s="1"/>
  <c r="DM69" i="3"/>
  <c r="DR39" i="4"/>
  <c r="DS92" i="2"/>
  <c r="DP91" i="2"/>
  <c r="DP38" i="4" s="1"/>
  <c r="DP85" i="2"/>
  <c r="DN31" i="5"/>
  <c r="DN38" i="5" s="1"/>
  <c r="DN69" i="3"/>
  <c r="DR50" i="2"/>
  <c r="DR90" i="2" s="1"/>
  <c r="DO37" i="4"/>
  <c r="DO93" i="2"/>
  <c r="DP88" i="2"/>
  <c r="DR70" i="2"/>
  <c r="N19" i="3"/>
  <c r="EE40" i="2"/>
  <c r="DS27" i="5"/>
  <c r="DS27" i="4"/>
  <c r="DS31" i="3"/>
  <c r="DS48" i="2"/>
  <c r="DS66" i="2"/>
  <c r="DS57" i="2"/>
  <c r="DS69" i="2"/>
  <c r="DS58" i="2"/>
  <c r="DS65" i="2"/>
  <c r="DS61" i="2"/>
  <c r="DS67" i="2"/>
  <c r="DS64" i="2"/>
  <c r="DS60" i="2"/>
  <c r="DS47" i="2"/>
  <c r="DS68" i="2"/>
  <c r="DS56" i="2"/>
  <c r="DS59" i="2"/>
  <c r="DS54" i="2"/>
  <c r="DS62" i="2"/>
  <c r="DS63" i="2"/>
  <c r="DS53" i="2"/>
  <c r="DS52" i="2"/>
  <c r="DS55" i="2"/>
  <c r="EE36" i="2"/>
  <c r="ED75" i="2"/>
  <c r="EE75" i="2" s="1"/>
  <c r="DN40" i="5"/>
  <c r="DN42" i="5" s="1"/>
  <c r="DN41" i="4"/>
  <c r="DT41" i="2"/>
  <c r="DM64" i="4"/>
  <c r="DM65" i="4" s="1"/>
  <c r="AB67" i="4"/>
  <c r="AB71" i="4"/>
  <c r="AB68" i="4"/>
  <c r="DQ35" i="5"/>
  <c r="DO40" i="5" l="1"/>
  <c r="DO42" i="5" s="1"/>
  <c r="DO41" i="4"/>
  <c r="DN74" i="4"/>
  <c r="DM38" i="5"/>
  <c r="DP62" i="3"/>
  <c r="DP63" i="3" s="1"/>
  <c r="DP68" i="3"/>
  <c r="DP55" i="3"/>
  <c r="DP36" i="5"/>
  <c r="DP47" i="4"/>
  <c r="DP51" i="4" s="1"/>
  <c r="DS50" i="2"/>
  <c r="DS90" i="2" s="1"/>
  <c r="DO62" i="3"/>
  <c r="DO63" i="3" s="1"/>
  <c r="DO68" i="3"/>
  <c r="DO55" i="3"/>
  <c r="DO36" i="5"/>
  <c r="DO47" i="4"/>
  <c r="DO51" i="4" s="1"/>
  <c r="DV45" i="2"/>
  <c r="DW45" i="2"/>
  <c r="DX45" i="2"/>
  <c r="DY45" i="2"/>
  <c r="DZ45" i="2"/>
  <c r="EA45" i="2"/>
  <c r="EB45" i="2"/>
  <c r="EC45" i="2"/>
  <c r="ED45" i="2"/>
  <c r="DQ91" i="2"/>
  <c r="DQ38" i="4" s="1"/>
  <c r="DQ85" i="2"/>
  <c r="AB54" i="4"/>
  <c r="DR26" i="5"/>
  <c r="DR26" i="4"/>
  <c r="DR30" i="3"/>
  <c r="DR49" i="3" s="1"/>
  <c r="DR53" i="3" s="1"/>
  <c r="DS31" i="2"/>
  <c r="DR76" i="2"/>
  <c r="DR77" i="2" s="1"/>
  <c r="DR78" i="2" s="1"/>
  <c r="DN64" i="4"/>
  <c r="DN65" i="4" s="1"/>
  <c r="DS70" i="2"/>
  <c r="DQ45" i="4"/>
  <c r="DQ54" i="3"/>
  <c r="DR72" i="2"/>
  <c r="DR34" i="4"/>
  <c r="DS39" i="4"/>
  <c r="DT92" i="2"/>
  <c r="DT46" i="4"/>
  <c r="DV49" i="2"/>
  <c r="DW49" i="2"/>
  <c r="DX49" i="2"/>
  <c r="DY49" i="2"/>
  <c r="DZ49" i="2"/>
  <c r="EA49" i="2"/>
  <c r="EB49" i="2"/>
  <c r="EC49" i="2"/>
  <c r="ED49" i="2"/>
  <c r="DT32" i="2"/>
  <c r="DU41" i="2"/>
  <c r="E13" i="2" s="1"/>
  <c r="E14" i="2" s="1"/>
  <c r="DV41" i="2"/>
  <c r="F13" i="2" s="1"/>
  <c r="DW41" i="2"/>
  <c r="G13" i="2" s="1"/>
  <c r="DX41" i="2"/>
  <c r="H13" i="2" s="1"/>
  <c r="DY41" i="2"/>
  <c r="I13" i="2" s="1"/>
  <c r="DZ41" i="2"/>
  <c r="J13" i="2" s="1"/>
  <c r="EA41" i="2"/>
  <c r="K13" i="2" s="1"/>
  <c r="EB41" i="2"/>
  <c r="L13" i="2" s="1"/>
  <c r="EC41" i="2"/>
  <c r="M13" i="2" s="1"/>
  <c r="ED41" i="2"/>
  <c r="N13" i="2" s="1"/>
  <c r="DP37" i="4"/>
  <c r="DP93" i="2"/>
  <c r="DQ88" i="2"/>
  <c r="DO64" i="4" l="1"/>
  <c r="DO65" i="4" s="1"/>
  <c r="DR45" i="4"/>
  <c r="DR54" i="3"/>
  <c r="F14" i="2"/>
  <c r="G14" i="2" s="1"/>
  <c r="H14" i="2" s="1"/>
  <c r="I14" i="2" s="1"/>
  <c r="J14" i="2" s="1"/>
  <c r="K14" i="2" s="1"/>
  <c r="L14" i="2" s="1"/>
  <c r="M14" i="2" s="1"/>
  <c r="N14" i="2" s="1"/>
  <c r="DT39" i="4"/>
  <c r="ED39" i="4" s="1"/>
  <c r="ED92" i="2"/>
  <c r="EE92" i="2" s="1"/>
  <c r="DQ37" i="4"/>
  <c r="DQ93" i="2"/>
  <c r="DR88" i="2"/>
  <c r="DT27" i="5"/>
  <c r="DT27" i="4"/>
  <c r="DT31" i="3"/>
  <c r="DT58" i="2"/>
  <c r="DT67" i="2"/>
  <c r="DT65" i="2"/>
  <c r="DT64" i="2"/>
  <c r="DT47" i="2"/>
  <c r="DT69" i="2"/>
  <c r="DT60" i="2"/>
  <c r="DT61" i="2"/>
  <c r="DT66" i="2"/>
  <c r="DT48" i="2"/>
  <c r="DT57" i="2"/>
  <c r="DT56" i="2"/>
  <c r="DT59" i="2"/>
  <c r="DT68" i="2"/>
  <c r="DT54" i="2"/>
  <c r="DT62" i="2"/>
  <c r="DT55" i="2"/>
  <c r="DT63" i="2"/>
  <c r="DT52" i="2"/>
  <c r="DT53" i="2"/>
  <c r="DV32" i="2"/>
  <c r="DW32" i="2"/>
  <c r="DX32" i="2"/>
  <c r="DY32" i="2"/>
  <c r="DZ32" i="2"/>
  <c r="EA32" i="2"/>
  <c r="EB32" i="2"/>
  <c r="EC32" i="2"/>
  <c r="ED32" i="2"/>
  <c r="EE45" i="2"/>
  <c r="H7" i="1" s="1"/>
  <c r="EE49" i="2"/>
  <c r="H11" i="1" s="1"/>
  <c r="DS26" i="5"/>
  <c r="DS26" i="4"/>
  <c r="DS30" i="3"/>
  <c r="DS49" i="3" s="1"/>
  <c r="DS53" i="3" s="1"/>
  <c r="DT31" i="2"/>
  <c r="DS76" i="2"/>
  <c r="DS77" i="2" s="1"/>
  <c r="DS78" i="2" s="1"/>
  <c r="DT37" i="5"/>
  <c r="ED46" i="4"/>
  <c r="DP40" i="5"/>
  <c r="DP42" i="5" s="1"/>
  <c r="DP41" i="4"/>
  <c r="DR35" i="5"/>
  <c r="AB45" i="5"/>
  <c r="AB47" i="5" s="1"/>
  <c r="AB48" i="5" s="1"/>
  <c r="AB50" i="5" s="1"/>
  <c r="DV54" i="4"/>
  <c r="AB57" i="4"/>
  <c r="DV57" i="4" s="1"/>
  <c r="DP31" i="5"/>
  <c r="DP38" i="5" s="1"/>
  <c r="DP69" i="3"/>
  <c r="DQ68" i="3"/>
  <c r="DQ62" i="3"/>
  <c r="DQ63" i="3" s="1"/>
  <c r="DQ55" i="3"/>
  <c r="DQ36" i="5"/>
  <c r="DQ47" i="4"/>
  <c r="DQ51" i="4" s="1"/>
  <c r="DM74" i="4"/>
  <c r="DS72" i="2"/>
  <c r="DS34" i="4"/>
  <c r="DS35" i="5" s="1"/>
  <c r="DO31" i="5"/>
  <c r="DO56" i="4"/>
  <c r="DP56" i="4" s="1"/>
  <c r="DO69" i="3"/>
  <c r="DR91" i="2"/>
  <c r="DR38" i="4" s="1"/>
  <c r="DR85" i="2"/>
  <c r="AB58" i="4" l="1"/>
  <c r="DS45" i="4"/>
  <c r="DS54" i="3"/>
  <c r="DW27" i="5"/>
  <c r="G13" i="5" s="1"/>
  <c r="DW27" i="4"/>
  <c r="G13" i="4" s="1"/>
  <c r="DW31" i="3"/>
  <c r="G13" i="3" s="1"/>
  <c r="DU48" i="2"/>
  <c r="DV48" i="2"/>
  <c r="DW48" i="2"/>
  <c r="DX48" i="2"/>
  <c r="DY48" i="2"/>
  <c r="DZ48" i="2"/>
  <c r="EA48" i="2"/>
  <c r="EB48" i="2"/>
  <c r="EC48" i="2"/>
  <c r="ED48" i="2"/>
  <c r="DU57" i="2"/>
  <c r="DV57" i="2"/>
  <c r="DW57" i="2"/>
  <c r="DX57" i="2"/>
  <c r="DY57" i="2"/>
  <c r="DZ57" i="2"/>
  <c r="EA57" i="2"/>
  <c r="EB57" i="2"/>
  <c r="EC57" i="2"/>
  <c r="ED57" i="2"/>
  <c r="DV27" i="5"/>
  <c r="F13" i="5" s="1"/>
  <c r="DV27" i="4"/>
  <c r="F13" i="4" s="1"/>
  <c r="DV31" i="3"/>
  <c r="F13" i="3" s="1"/>
  <c r="EE32" i="2"/>
  <c r="DU66" i="2"/>
  <c r="DV66" i="2"/>
  <c r="DW66" i="2"/>
  <c r="DX66" i="2"/>
  <c r="DY66" i="2"/>
  <c r="DZ66" i="2"/>
  <c r="EA66" i="2"/>
  <c r="EB66" i="2"/>
  <c r="EC66" i="2"/>
  <c r="ED66" i="2"/>
  <c r="DR37" i="4"/>
  <c r="DR93" i="2"/>
  <c r="DS88" i="2"/>
  <c r="DU53" i="2"/>
  <c r="DV53" i="2"/>
  <c r="DW53" i="2"/>
  <c r="DX53" i="2"/>
  <c r="DY53" i="2"/>
  <c r="DZ53" i="2"/>
  <c r="EA53" i="2"/>
  <c r="EB53" i="2"/>
  <c r="EC53" i="2"/>
  <c r="ED53" i="2"/>
  <c r="DU61" i="2"/>
  <c r="DV61" i="2"/>
  <c r="DW61" i="2"/>
  <c r="DX61" i="2"/>
  <c r="DY61" i="2"/>
  <c r="DZ61" i="2"/>
  <c r="EA61" i="2"/>
  <c r="EB61" i="2"/>
  <c r="EC61" i="2"/>
  <c r="ED61" i="2"/>
  <c r="AC49" i="5"/>
  <c r="AC76" i="4" s="1"/>
  <c r="AC73" i="4" s="1"/>
  <c r="AB77" i="4"/>
  <c r="AB32" i="4"/>
  <c r="DV50" i="5"/>
  <c r="F18" i="5" s="1"/>
  <c r="K12" i="1"/>
  <c r="K46" i="1" s="1"/>
  <c r="H12" i="1"/>
  <c r="H46" i="1" s="1"/>
  <c r="DT70" i="2"/>
  <c r="DV52" i="2"/>
  <c r="DW52" i="2"/>
  <c r="DX52" i="2"/>
  <c r="DY52" i="2"/>
  <c r="DZ52" i="2"/>
  <c r="EA52" i="2"/>
  <c r="EB52" i="2"/>
  <c r="EC52" i="2"/>
  <c r="ED52" i="2"/>
  <c r="DU60" i="2"/>
  <c r="DV60" i="2"/>
  <c r="DW60" i="2"/>
  <c r="DX60" i="2"/>
  <c r="DY60" i="2"/>
  <c r="DZ60" i="2"/>
  <c r="EA60" i="2"/>
  <c r="EB60" i="2"/>
  <c r="EC60" i="2"/>
  <c r="ED60" i="2"/>
  <c r="DQ40" i="5"/>
  <c r="DQ42" i="5" s="1"/>
  <c r="DQ41" i="4"/>
  <c r="DU63" i="2"/>
  <c r="DV63" i="2"/>
  <c r="DW63" i="2"/>
  <c r="DX63" i="2"/>
  <c r="DY63" i="2"/>
  <c r="DZ63" i="2"/>
  <c r="EA63" i="2"/>
  <c r="EB63" i="2"/>
  <c r="EC63" i="2"/>
  <c r="ED63" i="2"/>
  <c r="DU69" i="2"/>
  <c r="DV69" i="2"/>
  <c r="DW69" i="2"/>
  <c r="DX69" i="2"/>
  <c r="DY69" i="2"/>
  <c r="DZ69" i="2"/>
  <c r="EA69" i="2"/>
  <c r="EB69" i="2"/>
  <c r="EC69" i="2"/>
  <c r="ED69" i="2"/>
  <c r="ED27" i="5"/>
  <c r="N13" i="5" s="1"/>
  <c r="ED27" i="4"/>
  <c r="N13" i="4" s="1"/>
  <c r="ED31" i="3"/>
  <c r="N13" i="3" s="1"/>
  <c r="DU55" i="2"/>
  <c r="DV55" i="2"/>
  <c r="DW55" i="2"/>
  <c r="DX55" i="2"/>
  <c r="DY55" i="2"/>
  <c r="DZ55" i="2"/>
  <c r="EA55" i="2"/>
  <c r="EB55" i="2"/>
  <c r="EC55" i="2"/>
  <c r="ED55" i="2"/>
  <c r="DT50" i="2"/>
  <c r="DU47" i="2"/>
  <c r="DV47" i="2"/>
  <c r="DW47" i="2"/>
  <c r="DX47" i="2"/>
  <c r="DY47" i="2"/>
  <c r="DZ47" i="2"/>
  <c r="EA47" i="2"/>
  <c r="EB47" i="2"/>
  <c r="EC47" i="2"/>
  <c r="ED47" i="2"/>
  <c r="EC27" i="5"/>
  <c r="M13" i="5" s="1"/>
  <c r="EC27" i="4"/>
  <c r="M13" i="4" s="1"/>
  <c r="EC31" i="3"/>
  <c r="M13" i="3" s="1"/>
  <c r="DU62" i="2"/>
  <c r="DV62" i="2"/>
  <c r="DW62" i="2"/>
  <c r="DX62" i="2"/>
  <c r="DY62" i="2"/>
  <c r="DZ62" i="2"/>
  <c r="EA62" i="2"/>
  <c r="EB62" i="2"/>
  <c r="EC62" i="2"/>
  <c r="ED62" i="2"/>
  <c r="DU64" i="2"/>
  <c r="DV64" i="2"/>
  <c r="DW64" i="2"/>
  <c r="DX64" i="2"/>
  <c r="DY64" i="2"/>
  <c r="DZ64" i="2"/>
  <c r="EA64" i="2"/>
  <c r="EB64" i="2"/>
  <c r="EC64" i="2"/>
  <c r="ED64" i="2"/>
  <c r="DQ31" i="5"/>
  <c r="DQ38" i="5" s="1"/>
  <c r="DQ56" i="4"/>
  <c r="DQ69" i="3"/>
  <c r="DP74" i="4"/>
  <c r="EB27" i="5"/>
  <c r="L13" i="5" s="1"/>
  <c r="EB27" i="4"/>
  <c r="L13" i="4" s="1"/>
  <c r="EB31" i="3"/>
  <c r="L13" i="3" s="1"/>
  <c r="DU54" i="2"/>
  <c r="DV54" i="2"/>
  <c r="DW54" i="2"/>
  <c r="DX54" i="2"/>
  <c r="DY54" i="2"/>
  <c r="DZ54" i="2"/>
  <c r="EA54" i="2"/>
  <c r="EB54" i="2"/>
  <c r="EC54" i="2"/>
  <c r="ED54" i="2"/>
  <c r="DU65" i="2"/>
  <c r="DV65" i="2"/>
  <c r="DW65" i="2"/>
  <c r="DX65" i="2"/>
  <c r="DY65" i="2"/>
  <c r="DZ65" i="2"/>
  <c r="EA65" i="2"/>
  <c r="EB65" i="2"/>
  <c r="EC65" i="2"/>
  <c r="ED65" i="2"/>
  <c r="DR68" i="3"/>
  <c r="DR62" i="3"/>
  <c r="DR63" i="3" s="1"/>
  <c r="DR55" i="3"/>
  <c r="DT26" i="5"/>
  <c r="DT26" i="4"/>
  <c r="DT30" i="3"/>
  <c r="DT49" i="3" s="1"/>
  <c r="ED31" i="2"/>
  <c r="DT76" i="2"/>
  <c r="DO38" i="5"/>
  <c r="EA27" i="5"/>
  <c r="K13" i="5" s="1"/>
  <c r="EA27" i="4"/>
  <c r="K13" i="4" s="1"/>
  <c r="EA31" i="3"/>
  <c r="K13" i="3" s="1"/>
  <c r="DU68" i="2"/>
  <c r="DV68" i="2"/>
  <c r="DW68" i="2"/>
  <c r="DX68" i="2"/>
  <c r="DY68" i="2"/>
  <c r="DZ68" i="2"/>
  <c r="EA68" i="2"/>
  <c r="EB68" i="2"/>
  <c r="EC68" i="2"/>
  <c r="ED68" i="2"/>
  <c r="DU67" i="2"/>
  <c r="DV67" i="2"/>
  <c r="DW67" i="2"/>
  <c r="DX67" i="2"/>
  <c r="DY67" i="2"/>
  <c r="DZ67" i="2"/>
  <c r="EA67" i="2"/>
  <c r="EB67" i="2"/>
  <c r="EC67" i="2"/>
  <c r="ED67" i="2"/>
  <c r="DR36" i="5"/>
  <c r="DR47" i="4"/>
  <c r="DR51" i="4" s="1"/>
  <c r="DX27" i="5"/>
  <c r="H13" i="5" s="1"/>
  <c r="DX27" i="4"/>
  <c r="H13" i="4" s="1"/>
  <c r="DX31" i="3"/>
  <c r="H13" i="3" s="1"/>
  <c r="DU37" i="5"/>
  <c r="DV37" i="5"/>
  <c r="DW37" i="5"/>
  <c r="DX37" i="5"/>
  <c r="DY37" i="5"/>
  <c r="DZ37" i="5"/>
  <c r="EA37" i="5"/>
  <c r="EB37" i="5"/>
  <c r="EC37" i="5"/>
  <c r="ED37" i="5"/>
  <c r="DZ27" i="5"/>
  <c r="J13" i="5" s="1"/>
  <c r="DZ27" i="4"/>
  <c r="J13" i="4" s="1"/>
  <c r="DZ31" i="3"/>
  <c r="J13" i="3" s="1"/>
  <c r="DU59" i="2"/>
  <c r="DV59" i="2"/>
  <c r="DW59" i="2"/>
  <c r="DX59" i="2"/>
  <c r="DY59" i="2"/>
  <c r="DZ59" i="2"/>
  <c r="EA59" i="2"/>
  <c r="EB59" i="2"/>
  <c r="EC59" i="2"/>
  <c r="ED59" i="2"/>
  <c r="DU58" i="2"/>
  <c r="DV58" i="2"/>
  <c r="DW58" i="2"/>
  <c r="DX58" i="2"/>
  <c r="DY58" i="2"/>
  <c r="DZ58" i="2"/>
  <c r="EA58" i="2"/>
  <c r="EB58" i="2"/>
  <c r="EC58" i="2"/>
  <c r="ED58" i="2"/>
  <c r="DP64" i="4"/>
  <c r="DP65" i="4" s="1"/>
  <c r="AB59" i="4"/>
  <c r="DV59" i="4" s="1"/>
  <c r="DV58" i="4"/>
  <c r="DS91" i="2"/>
  <c r="DS38" i="4" s="1"/>
  <c r="DS85" i="2"/>
  <c r="DY27" i="5"/>
  <c r="I13" i="5" s="1"/>
  <c r="DY27" i="4"/>
  <c r="I13" i="4" s="1"/>
  <c r="DY31" i="3"/>
  <c r="I13" i="3" s="1"/>
  <c r="DU56" i="2"/>
  <c r="DV56" i="2"/>
  <c r="DW56" i="2"/>
  <c r="DX56" i="2"/>
  <c r="DY56" i="2"/>
  <c r="DZ56" i="2"/>
  <c r="EA56" i="2"/>
  <c r="EB56" i="2"/>
  <c r="EC56" i="2"/>
  <c r="ED56" i="2"/>
  <c r="EE52" i="2" l="1"/>
  <c r="EE54" i="2"/>
  <c r="ED26" i="5"/>
  <c r="N14" i="5" s="1"/>
  <c r="ED26" i="4"/>
  <c r="N14" i="4" s="1"/>
  <c r="ED30" i="3"/>
  <c r="N14" i="3" s="1"/>
  <c r="EE31" i="2"/>
  <c r="DT53" i="3"/>
  <c r="DU49" i="3"/>
  <c r="DU53" i="3" s="1"/>
  <c r="DV49" i="3"/>
  <c r="DV53" i="3" s="1"/>
  <c r="DW49" i="3"/>
  <c r="DW53" i="3" s="1"/>
  <c r="DX49" i="3"/>
  <c r="DX53" i="3" s="1"/>
  <c r="DY49" i="3"/>
  <c r="DY53" i="3" s="1"/>
  <c r="DZ49" i="3"/>
  <c r="DZ53" i="3" s="1"/>
  <c r="EA49" i="3"/>
  <c r="EA53" i="3" s="1"/>
  <c r="EB49" i="3"/>
  <c r="EB53" i="3" s="1"/>
  <c r="EC49" i="3"/>
  <c r="EC53" i="3" s="1"/>
  <c r="ED49" i="3"/>
  <c r="ED53" i="3" s="1"/>
  <c r="DT72" i="2"/>
  <c r="DT34" i="4"/>
  <c r="DU70" i="2"/>
  <c r="DV70" i="2"/>
  <c r="DW70" i="2"/>
  <c r="DX70" i="2"/>
  <c r="DY70" i="2"/>
  <c r="DZ70" i="2"/>
  <c r="EA70" i="2"/>
  <c r="EB70" i="2"/>
  <c r="EC70" i="2"/>
  <c r="ED70" i="2"/>
  <c r="EE65" i="2"/>
  <c r="H60" i="1"/>
  <c r="H59" i="1"/>
  <c r="DQ64" i="4"/>
  <c r="DQ65" i="4" s="1"/>
  <c r="EE68" i="2"/>
  <c r="EE63" i="2"/>
  <c r="EE60" i="2"/>
  <c r="EE53" i="2"/>
  <c r="EE59" i="2"/>
  <c r="DR31" i="5"/>
  <c r="DR38" i="5" s="1"/>
  <c r="DR56" i="4"/>
  <c r="DR69" i="3"/>
  <c r="EE62" i="2"/>
  <c r="EE55" i="2"/>
  <c r="DS37" i="4"/>
  <c r="DS93" i="2"/>
  <c r="DT88" i="2"/>
  <c r="EE66" i="2"/>
  <c r="EE48" i="2"/>
  <c r="EE56" i="2"/>
  <c r="EE67" i="2"/>
  <c r="EE47" i="2"/>
  <c r="EE69" i="2"/>
  <c r="DQ74" i="4"/>
  <c r="AB35" i="4"/>
  <c r="DV35" i="4" s="1"/>
  <c r="DV32" i="4"/>
  <c r="F15" i="4" s="1"/>
  <c r="EE61" i="2"/>
  <c r="EE58" i="2"/>
  <c r="EE64" i="2"/>
  <c r="DT90" i="2"/>
  <c r="ED90" i="2" s="1"/>
  <c r="EE90" i="2" s="1"/>
  <c r="DU50" i="2"/>
  <c r="DV50" i="2"/>
  <c r="DW50" i="2"/>
  <c r="DX50" i="2"/>
  <c r="DY50" i="2"/>
  <c r="DZ50" i="2"/>
  <c r="EA50" i="2"/>
  <c r="EB50" i="2"/>
  <c r="EC50" i="2"/>
  <c r="ED50" i="2"/>
  <c r="DR40" i="5"/>
  <c r="DR42" i="5" s="1"/>
  <c r="DR41" i="4"/>
  <c r="EE57" i="2"/>
  <c r="AC71" i="4"/>
  <c r="AC68" i="4"/>
  <c r="AC67" i="4"/>
  <c r="AC54" i="4" s="1"/>
  <c r="DO74" i="4"/>
  <c r="DS68" i="3"/>
  <c r="DS55" i="3"/>
  <c r="DS62" i="3"/>
  <c r="DS63" i="3" s="1"/>
  <c r="DT77" i="2"/>
  <c r="ED76" i="2"/>
  <c r="EE76" i="2" s="1"/>
  <c r="DS36" i="5"/>
  <c r="DS47" i="4"/>
  <c r="DS51" i="4" s="1"/>
  <c r="AB42" i="4" l="1"/>
  <c r="DR74" i="4"/>
  <c r="DR64" i="4"/>
  <c r="DR65" i="4" s="1"/>
  <c r="K20" i="3"/>
  <c r="EA54" i="3"/>
  <c r="DT37" i="4"/>
  <c r="ED88" i="2"/>
  <c r="EE88" i="2" s="1"/>
  <c r="J20" i="3"/>
  <c r="DZ54" i="3"/>
  <c r="DS31" i="5"/>
  <c r="DS38" i="5" s="1"/>
  <c r="DS56" i="4"/>
  <c r="DS69" i="3"/>
  <c r="I20" i="3"/>
  <c r="DY54" i="3"/>
  <c r="DS40" i="5"/>
  <c r="DS42" i="5" s="1"/>
  <c r="DS41" i="4"/>
  <c r="H20" i="3"/>
  <c r="DX54" i="3"/>
  <c r="G20" i="3"/>
  <c r="DW54" i="3"/>
  <c r="F20" i="3"/>
  <c r="DV54" i="3"/>
  <c r="EE70" i="2"/>
  <c r="E20" i="3"/>
  <c r="DU54" i="3"/>
  <c r="AB61" i="4"/>
  <c r="DV42" i="4"/>
  <c r="DV61" i="4" s="1"/>
  <c r="AC45" i="5"/>
  <c r="AC57" i="4"/>
  <c r="AC58" i="4" s="1"/>
  <c r="AC59" i="4" s="1"/>
  <c r="ED34" i="4"/>
  <c r="N16" i="4" s="1"/>
  <c r="DT35" i="5"/>
  <c r="DT45" i="4"/>
  <c r="DT54" i="3"/>
  <c r="DU72" i="2"/>
  <c r="DV72" i="2"/>
  <c r="DW72" i="2"/>
  <c r="DX72" i="2"/>
  <c r="DY72" i="2"/>
  <c r="DZ72" i="2"/>
  <c r="EA72" i="2"/>
  <c r="EB72" i="2"/>
  <c r="EC72" i="2"/>
  <c r="ED72" i="2"/>
  <c r="N20" i="3"/>
  <c r="ED54" i="3"/>
  <c r="EE50" i="2"/>
  <c r="M20" i="3"/>
  <c r="EC54" i="3"/>
  <c r="DT78" i="2"/>
  <c r="DU77" i="2"/>
  <c r="DV77" i="2"/>
  <c r="DW77" i="2"/>
  <c r="DX77" i="2"/>
  <c r="DY77" i="2"/>
  <c r="DZ77" i="2"/>
  <c r="EA77" i="2"/>
  <c r="EB77" i="2"/>
  <c r="EC77" i="2"/>
  <c r="ED77" i="2"/>
  <c r="L20" i="3"/>
  <c r="EB54" i="3"/>
  <c r="DS64" i="4" l="1"/>
  <c r="DS65" i="4" s="1"/>
  <c r="ED68" i="3"/>
  <c r="ED55" i="3"/>
  <c r="ED62" i="3"/>
  <c r="N21" i="3"/>
  <c r="DT68" i="3"/>
  <c r="DT62" i="3"/>
  <c r="DT63" i="3" s="1"/>
  <c r="DT55" i="3"/>
  <c r="DT36" i="5"/>
  <c r="DT47" i="4"/>
  <c r="ED47" i="4" s="1"/>
  <c r="N18" i="4" s="1"/>
  <c r="ED45" i="4"/>
  <c r="DV62" i="3"/>
  <c r="DV68" i="3"/>
  <c r="DV55" i="3"/>
  <c r="F21" i="3"/>
  <c r="DU35" i="5"/>
  <c r="DV35" i="5"/>
  <c r="DW35" i="5"/>
  <c r="DX35" i="5"/>
  <c r="DY35" i="5"/>
  <c r="DZ35" i="5"/>
  <c r="EA35" i="5"/>
  <c r="EB35" i="5"/>
  <c r="EC35" i="5"/>
  <c r="ED35" i="5"/>
  <c r="DZ62" i="3"/>
  <c r="DZ68" i="3"/>
  <c r="DZ55" i="3"/>
  <c r="J21" i="3"/>
  <c r="DW68" i="3"/>
  <c r="DW62" i="3"/>
  <c r="DW55" i="3"/>
  <c r="G21" i="3"/>
  <c r="DX68" i="3"/>
  <c r="DX62" i="3"/>
  <c r="DX55" i="3"/>
  <c r="H21" i="3"/>
  <c r="EE77" i="2"/>
  <c r="ED37" i="4"/>
  <c r="EB62" i="3"/>
  <c r="EB68" i="3"/>
  <c r="EB55" i="3"/>
  <c r="L21" i="3"/>
  <c r="DT91" i="2"/>
  <c r="DT85" i="2"/>
  <c r="DU78" i="2"/>
  <c r="DV78" i="2"/>
  <c r="DW78" i="2"/>
  <c r="DX78" i="2"/>
  <c r="DY78" i="2"/>
  <c r="DZ78" i="2"/>
  <c r="EA78" i="2"/>
  <c r="EB78" i="2"/>
  <c r="EC78" i="2"/>
  <c r="ED78" i="2"/>
  <c r="AC47" i="5"/>
  <c r="EA62" i="3"/>
  <c r="EA55" i="3"/>
  <c r="EA68" i="3"/>
  <c r="K21" i="3"/>
  <c r="EC68" i="3"/>
  <c r="EC55" i="3"/>
  <c r="M21" i="3"/>
  <c r="EC62" i="3"/>
  <c r="DS74" i="4"/>
  <c r="DY68" i="3"/>
  <c r="DY55" i="3"/>
  <c r="DY62" i="3"/>
  <c r="I21" i="3"/>
  <c r="EE72" i="2"/>
  <c r="D20" i="2" s="1"/>
  <c r="DU62" i="3"/>
  <c r="DU68" i="3"/>
  <c r="DU55" i="3"/>
  <c r="E21" i="3"/>
  <c r="DY69" i="3" l="1"/>
  <c r="I25" i="3"/>
  <c r="DT51" i="4"/>
  <c r="ED51" i="4" s="1"/>
  <c r="DU36" i="5"/>
  <c r="DV36" i="5"/>
  <c r="DW36" i="5"/>
  <c r="DX36" i="5"/>
  <c r="DY36" i="5"/>
  <c r="DZ36" i="5"/>
  <c r="EA36" i="5"/>
  <c r="EB36" i="5"/>
  <c r="EC36" i="5"/>
  <c r="ED36" i="5"/>
  <c r="EB63" i="3"/>
  <c r="L23" i="3"/>
  <c r="DW69" i="3"/>
  <c r="G25" i="3"/>
  <c r="EC63" i="3"/>
  <c r="M23" i="3"/>
  <c r="DT31" i="5"/>
  <c r="DT56" i="4"/>
  <c r="ED56" i="4" s="1"/>
  <c r="DT69" i="3"/>
  <c r="DZ69" i="3"/>
  <c r="J25" i="3"/>
  <c r="EC69" i="3"/>
  <c r="M25" i="3"/>
  <c r="DU69" i="3"/>
  <c r="E25" i="3"/>
  <c r="DU63" i="3"/>
  <c r="E23" i="3"/>
  <c r="EA69" i="3"/>
  <c r="K25" i="3"/>
  <c r="DZ63" i="3"/>
  <c r="J23" i="3"/>
  <c r="ED63" i="3"/>
  <c r="N23" i="3"/>
  <c r="DW63" i="3"/>
  <c r="G23" i="3"/>
  <c r="EE78" i="2"/>
  <c r="H50" i="1" s="1"/>
  <c r="DV69" i="3"/>
  <c r="F25" i="3"/>
  <c r="ED69" i="3"/>
  <c r="N25" i="3"/>
  <c r="EB69" i="3"/>
  <c r="L25" i="3"/>
  <c r="D22" i="2"/>
  <c r="D24" i="2"/>
  <c r="EA63" i="3"/>
  <c r="K23" i="3"/>
  <c r="DY63" i="3"/>
  <c r="I23" i="3"/>
  <c r="AC48" i="5"/>
  <c r="DU85" i="2"/>
  <c r="DV85" i="2"/>
  <c r="DW85" i="2"/>
  <c r="DX85" i="2"/>
  <c r="DY85" i="2"/>
  <c r="DZ85" i="2"/>
  <c r="EA85" i="2"/>
  <c r="EB85" i="2"/>
  <c r="EC85" i="2"/>
  <c r="ED85" i="2"/>
  <c r="DX63" i="3"/>
  <c r="H23" i="3"/>
  <c r="DV63" i="3"/>
  <c r="F23" i="3"/>
  <c r="DT64" i="4"/>
  <c r="DT65" i="4"/>
  <c r="DT38" i="4"/>
  <c r="ED91" i="2"/>
  <c r="EE91" i="2" s="1"/>
  <c r="DT93" i="2"/>
  <c r="ED93" i="2" s="1"/>
  <c r="EE93" i="2" s="1"/>
  <c r="DX69" i="3"/>
  <c r="H25" i="3"/>
  <c r="DT38" i="5" l="1"/>
  <c r="DV31" i="5"/>
  <c r="DW31" i="5"/>
  <c r="DX31" i="5"/>
  <c r="DY31" i="5"/>
  <c r="DZ31" i="5"/>
  <c r="EA31" i="5"/>
  <c r="EB31" i="5"/>
  <c r="EC31" i="5"/>
  <c r="ED31" i="5"/>
  <c r="ED38" i="4"/>
  <c r="DT40" i="5"/>
  <c r="DT41" i="4"/>
  <c r="ED41" i="4" s="1"/>
  <c r="N17" i="4" s="1"/>
  <c r="AC50" i="5"/>
  <c r="K52" i="1"/>
  <c r="H52" i="1"/>
  <c r="EE85" i="2"/>
  <c r="D21" i="2" s="1"/>
  <c r="L52" i="1" l="1"/>
  <c r="DT42" i="5"/>
  <c r="DU40" i="5"/>
  <c r="DV40" i="5"/>
  <c r="DW40" i="5"/>
  <c r="DX40" i="5"/>
  <c r="DY40" i="5"/>
  <c r="DZ40" i="5"/>
  <c r="EA40" i="5"/>
  <c r="EB40" i="5"/>
  <c r="EC40" i="5"/>
  <c r="ED40" i="5"/>
  <c r="AD49" i="5"/>
  <c r="AD76" i="4" s="1"/>
  <c r="AD73" i="4" s="1"/>
  <c r="AC77" i="4"/>
  <c r="AC32" i="4"/>
  <c r="DV38" i="5"/>
  <c r="F15" i="5" s="1"/>
  <c r="DW38" i="5"/>
  <c r="G15" i="5" s="1"/>
  <c r="DX38" i="5"/>
  <c r="H15" i="5" s="1"/>
  <c r="DY38" i="5"/>
  <c r="I15" i="5" s="1"/>
  <c r="DZ38" i="5"/>
  <c r="J15" i="5" s="1"/>
  <c r="EA38" i="5"/>
  <c r="K15" i="5" s="1"/>
  <c r="EB38" i="5"/>
  <c r="L15" i="5" s="1"/>
  <c r="EC38" i="5"/>
  <c r="M15" i="5" s="1"/>
  <c r="ED38" i="5"/>
  <c r="N15" i="5" s="1"/>
  <c r="AC35" i="4" l="1"/>
  <c r="AC42" i="4" s="1"/>
  <c r="AC61" i="4" s="1"/>
  <c r="AD67" i="4"/>
  <c r="AD71" i="4"/>
  <c r="AD68" i="4"/>
  <c r="DT74" i="4"/>
  <c r="DU42" i="5"/>
  <c r="E16" i="5" s="1"/>
  <c r="DV42" i="5"/>
  <c r="F16" i="5" s="1"/>
  <c r="DW42" i="5"/>
  <c r="G16" i="5" s="1"/>
  <c r="DX42" i="5"/>
  <c r="H16" i="5" s="1"/>
  <c r="DY42" i="5"/>
  <c r="I16" i="5" s="1"/>
  <c r="DZ42" i="5"/>
  <c r="J16" i="5" s="1"/>
  <c r="EA42" i="5"/>
  <c r="K16" i="5" s="1"/>
  <c r="EB42" i="5"/>
  <c r="L16" i="5" s="1"/>
  <c r="EC42" i="5"/>
  <c r="M16" i="5" s="1"/>
  <c r="ED42" i="5"/>
  <c r="N16" i="5" s="1"/>
  <c r="AD54" i="4" l="1"/>
  <c r="AD45" i="5" l="1"/>
  <c r="AD57" i="4"/>
  <c r="AD58" i="4" s="1"/>
  <c r="AD59" i="4" s="1"/>
  <c r="AD47" i="5" l="1"/>
  <c r="AD48" i="5" l="1"/>
  <c r="AD50" i="5" l="1"/>
  <c r="AE49" i="5" l="1"/>
  <c r="AE76" i="4" s="1"/>
  <c r="AE73" i="4" s="1"/>
  <c r="AD77" i="4"/>
  <c r="AD32" i="4"/>
  <c r="AD35" i="4" l="1"/>
  <c r="AD42" i="4" s="1"/>
  <c r="AD61" i="4" s="1"/>
  <c r="AE67" i="4"/>
  <c r="AE68" i="4"/>
  <c r="AE71" i="4"/>
  <c r="AE54" i="4" l="1"/>
  <c r="AE45" i="5" l="1"/>
  <c r="AE57" i="4"/>
  <c r="AE58" i="4" s="1"/>
  <c r="AE59" i="4" s="1"/>
  <c r="AE47" i="5" l="1"/>
  <c r="AE48" i="5" l="1"/>
  <c r="AE50" i="5" l="1"/>
  <c r="AF49" i="5" l="1"/>
  <c r="AF76" i="4" s="1"/>
  <c r="AF73" i="4" s="1"/>
  <c r="AE77" i="4"/>
  <c r="AE32" i="4"/>
  <c r="AE35" i="4" l="1"/>
  <c r="AE42" i="4" s="1"/>
  <c r="AE61" i="4" s="1"/>
  <c r="AF67" i="4"/>
  <c r="AF68" i="4"/>
  <c r="AF71" i="4"/>
  <c r="AF54" i="4" l="1"/>
  <c r="AF45" i="5"/>
  <c r="AF57" i="4"/>
  <c r="AF58" i="4" s="1"/>
  <c r="AF59" i="4" s="1"/>
  <c r="AF47" i="5" l="1"/>
  <c r="AF48" i="5" l="1"/>
  <c r="AF50" i="5" l="1"/>
  <c r="AG49" i="5" l="1"/>
  <c r="AG76" i="4" s="1"/>
  <c r="AG73" i="4" s="1"/>
  <c r="AF77" i="4"/>
  <c r="AF32" i="4"/>
  <c r="AF35" i="4" l="1"/>
  <c r="AF42" i="4" s="1"/>
  <c r="AF61" i="4" s="1"/>
  <c r="AG68" i="4"/>
  <c r="AG71" i="4"/>
  <c r="AG67" i="4"/>
  <c r="AG54" i="4" s="1"/>
  <c r="AG45" i="5" l="1"/>
  <c r="AG47" i="5" s="1"/>
  <c r="AG48" i="5" s="1"/>
  <c r="AG50" i="5" s="1"/>
  <c r="AG57" i="4"/>
  <c r="AG58" i="4" s="1"/>
  <c r="AG59" i="4" s="1"/>
  <c r="AH49" i="5" l="1"/>
  <c r="AH76" i="4" s="1"/>
  <c r="AH73" i="4" s="1"/>
  <c r="AG77" i="4"/>
  <c r="AG32" i="4"/>
  <c r="AG35" i="4" l="1"/>
  <c r="AG42" i="4" s="1"/>
  <c r="AG61" i="4" s="1"/>
  <c r="AH67" i="4"/>
  <c r="AH71" i="4"/>
  <c r="AH68" i="4"/>
  <c r="AH54" i="4" l="1"/>
  <c r="AH45" i="5" l="1"/>
  <c r="AH47" i="5" s="1"/>
  <c r="AH48" i="5" s="1"/>
  <c r="AH50" i="5" s="1"/>
  <c r="AH57" i="4"/>
  <c r="AH58" i="4" s="1"/>
  <c r="AH59" i="4" s="1"/>
  <c r="AI49" i="5" l="1"/>
  <c r="AI76" i="4" s="1"/>
  <c r="AI73" i="4" s="1"/>
  <c r="AH77" i="4"/>
  <c r="AH32" i="4"/>
  <c r="AH35" i="4" l="1"/>
  <c r="AH42" i="4" s="1"/>
  <c r="AH61" i="4" s="1"/>
  <c r="AI68" i="4"/>
  <c r="AI71" i="4"/>
  <c r="AI67" i="4"/>
  <c r="AI54" i="4" s="1"/>
  <c r="AI45" i="5" l="1"/>
  <c r="AI47" i="5" s="1"/>
  <c r="AI48" i="5" s="1"/>
  <c r="AI50" i="5" s="1"/>
  <c r="AI57" i="4"/>
  <c r="AI58" i="4"/>
  <c r="AI59" i="4" s="1"/>
  <c r="AJ49" i="5" l="1"/>
  <c r="AJ76" i="4" s="1"/>
  <c r="AJ73" i="4" s="1"/>
  <c r="AI77" i="4"/>
  <c r="AI32" i="4"/>
  <c r="AI35" i="4" l="1"/>
  <c r="AI42" i="4" s="1"/>
  <c r="AI61" i="4" s="1"/>
  <c r="AJ71" i="4"/>
  <c r="AJ68" i="4"/>
  <c r="AJ67" i="4"/>
  <c r="AJ54" i="4" l="1"/>
  <c r="AJ45" i="5"/>
  <c r="AJ47" i="5" s="1"/>
  <c r="AJ48" i="5" s="1"/>
  <c r="AJ50" i="5" s="1"/>
  <c r="AJ57" i="4"/>
  <c r="AJ58" i="4" s="1"/>
  <c r="AJ59" i="4" s="1"/>
  <c r="AK49" i="5" l="1"/>
  <c r="AK76" i="4" s="1"/>
  <c r="AK73" i="4" s="1"/>
  <c r="AJ77" i="4"/>
  <c r="AJ32" i="4"/>
  <c r="AJ35" i="4" l="1"/>
  <c r="AJ42" i="4" s="1"/>
  <c r="AJ61" i="4" s="1"/>
  <c r="AK68" i="4"/>
  <c r="AK71" i="4"/>
  <c r="AK67" i="4"/>
  <c r="AK54" i="4" s="1"/>
  <c r="AK45" i="5" l="1"/>
  <c r="AK47" i="5" s="1"/>
  <c r="AK48" i="5" s="1"/>
  <c r="AK50" i="5" s="1"/>
  <c r="AK57" i="4"/>
  <c r="AK58" i="4" s="1"/>
  <c r="AK59" i="4" s="1"/>
  <c r="AL49" i="5" l="1"/>
  <c r="AL76" i="4" s="1"/>
  <c r="AL73" i="4" s="1"/>
  <c r="AK77" i="4"/>
  <c r="AK32" i="4"/>
  <c r="AK35" i="4" l="1"/>
  <c r="AK42" i="4" s="1"/>
  <c r="AK61" i="4" s="1"/>
  <c r="AL67" i="4"/>
  <c r="AL71" i="4"/>
  <c r="AL68" i="4"/>
  <c r="AL54" i="4" l="1"/>
  <c r="AL45" i="5" l="1"/>
  <c r="AL47" i="5" s="1"/>
  <c r="AL48" i="5" s="1"/>
  <c r="AL50" i="5" s="1"/>
  <c r="AL57" i="4"/>
  <c r="AL58" i="4" s="1"/>
  <c r="AL59" i="4" s="1"/>
  <c r="AM49" i="5" l="1"/>
  <c r="AM76" i="4" s="1"/>
  <c r="AM73" i="4" s="1"/>
  <c r="AL77" i="4"/>
  <c r="AL32" i="4"/>
  <c r="AL35" i="4" l="1"/>
  <c r="AL42" i="4" s="1"/>
  <c r="AL61" i="4" s="1"/>
  <c r="AM68" i="4"/>
  <c r="AM67" i="4"/>
  <c r="AM54" i="4" s="1"/>
  <c r="AM71" i="4"/>
  <c r="AM45" i="5" l="1"/>
  <c r="AM47" i="5" s="1"/>
  <c r="AM48" i="5" s="1"/>
  <c r="AM50" i="5" s="1"/>
  <c r="AM57" i="4"/>
  <c r="AM58" i="4" s="1"/>
  <c r="AM59" i="4" s="1"/>
  <c r="AN49" i="5" l="1"/>
  <c r="AM77" i="4"/>
  <c r="AM32" i="4"/>
  <c r="AM35" i="4" l="1"/>
  <c r="AM42" i="4" s="1"/>
  <c r="AM61" i="4" s="1"/>
  <c r="AN76" i="4"/>
  <c r="AN73" i="4" s="1"/>
  <c r="DW49" i="5"/>
  <c r="AN71" i="4" l="1"/>
  <c r="AN68" i="4"/>
  <c r="AN67" i="4"/>
  <c r="AN54" i="4" l="1"/>
  <c r="AN45" i="5"/>
  <c r="AN47" i="5" s="1"/>
  <c r="AN48" i="5" s="1"/>
  <c r="AN50" i="5" s="1"/>
  <c r="DW54" i="4"/>
  <c r="AN57" i="4"/>
  <c r="DW57" i="4" s="1"/>
  <c r="AN58" i="4" l="1"/>
  <c r="AN59" i="4"/>
  <c r="DW59" i="4" s="1"/>
  <c r="DW58" i="4"/>
  <c r="AO49" i="5"/>
  <c r="AO76" i="4" s="1"/>
  <c r="AO73" i="4" s="1"/>
  <c r="AN77" i="4"/>
  <c r="AN32" i="4"/>
  <c r="DW50" i="5"/>
  <c r="G18" i="5" s="1"/>
  <c r="AN35" i="4" l="1"/>
  <c r="DW35" i="4" s="1"/>
  <c r="DW32" i="4"/>
  <c r="G15" i="4" s="1"/>
  <c r="AO71" i="4"/>
  <c r="AO68" i="4"/>
  <c r="AO67" i="4"/>
  <c r="AN42" i="4" l="1"/>
  <c r="AO54" i="4"/>
  <c r="AO45" i="5"/>
  <c r="AO57" i="4"/>
  <c r="AO58" i="4" s="1"/>
  <c r="AO59" i="4" s="1"/>
  <c r="AN61" i="4"/>
  <c r="DW42" i="4"/>
  <c r="DW61" i="4" s="1"/>
  <c r="AO47" i="5" l="1"/>
  <c r="AO48" i="5" l="1"/>
  <c r="AO50" i="5" l="1"/>
  <c r="AP49" i="5" l="1"/>
  <c r="AP76" i="4" s="1"/>
  <c r="AP73" i="4" s="1"/>
  <c r="AO77" i="4"/>
  <c r="AO32" i="4"/>
  <c r="AO35" i="4" l="1"/>
  <c r="AO42" i="4" s="1"/>
  <c r="AO61" i="4" s="1"/>
  <c r="AP67" i="4"/>
  <c r="AP71" i="4"/>
  <c r="AP68" i="4"/>
  <c r="AP54" i="4" l="1"/>
  <c r="AP45" i="5" l="1"/>
  <c r="AP57" i="4"/>
  <c r="AP58" i="4" s="1"/>
  <c r="AP59" i="4" s="1"/>
  <c r="AP47" i="5" l="1"/>
  <c r="AP48" i="5" l="1"/>
  <c r="AP50" i="5" l="1"/>
  <c r="AQ49" i="5" l="1"/>
  <c r="AQ76" i="4" s="1"/>
  <c r="AQ73" i="4" s="1"/>
  <c r="AP77" i="4"/>
  <c r="AP32" i="4"/>
  <c r="AP35" i="4" l="1"/>
  <c r="AP42" i="4" s="1"/>
  <c r="AP61" i="4" s="1"/>
  <c r="AQ67" i="4"/>
  <c r="AQ68" i="4"/>
  <c r="AQ71" i="4"/>
  <c r="AQ54" i="4" l="1"/>
  <c r="AQ45" i="5" l="1"/>
  <c r="AQ57" i="4"/>
  <c r="AQ58" i="4" s="1"/>
  <c r="AQ59" i="4" s="1"/>
  <c r="AQ47" i="5" l="1"/>
  <c r="AQ48" i="5" l="1"/>
  <c r="AQ50" i="5" l="1"/>
  <c r="AR49" i="5" l="1"/>
  <c r="AR76" i="4" s="1"/>
  <c r="AR73" i="4" s="1"/>
  <c r="AQ77" i="4"/>
  <c r="AQ32" i="4"/>
  <c r="AQ35" i="4" l="1"/>
  <c r="AQ42" i="4" s="1"/>
  <c r="AQ61" i="4" s="1"/>
  <c r="AR67" i="4"/>
  <c r="AR68" i="4"/>
  <c r="AR71" i="4"/>
  <c r="AR54" i="4" l="1"/>
  <c r="AR45" i="5"/>
  <c r="AR57" i="4"/>
  <c r="AR58" i="4" s="1"/>
  <c r="AR59" i="4" s="1"/>
  <c r="AR47" i="5" l="1"/>
  <c r="AR48" i="5" l="1"/>
  <c r="AR50" i="5" l="1"/>
  <c r="AS49" i="5" l="1"/>
  <c r="AS76" i="4" s="1"/>
  <c r="AS73" i="4" s="1"/>
  <c r="AR77" i="4"/>
  <c r="AR32" i="4"/>
  <c r="AR35" i="4" l="1"/>
  <c r="AR42" i="4" s="1"/>
  <c r="AR61" i="4" s="1"/>
  <c r="AS68" i="4"/>
  <c r="AS71" i="4"/>
  <c r="AS67" i="4"/>
  <c r="AS54" i="4" l="1"/>
  <c r="AS45" i="5" s="1"/>
  <c r="AS47" i="5" s="1"/>
  <c r="AS48" i="5" s="1"/>
  <c r="AS50" i="5" s="1"/>
  <c r="AS57" i="4"/>
  <c r="AS58" i="4"/>
  <c r="AS59" i="4" s="1"/>
  <c r="AT49" i="5" l="1"/>
  <c r="AT76" i="4" s="1"/>
  <c r="AT73" i="4" s="1"/>
  <c r="AS77" i="4"/>
  <c r="AS32" i="4"/>
  <c r="AS35" i="4" l="1"/>
  <c r="AS42" i="4" s="1"/>
  <c r="AS61" i="4" s="1"/>
  <c r="AT67" i="4"/>
  <c r="AT71" i="4"/>
  <c r="AT68" i="4"/>
  <c r="AT54" i="4" l="1"/>
  <c r="AT45" i="5" s="1"/>
  <c r="AT47" i="5" s="1"/>
  <c r="AT48" i="5" s="1"/>
  <c r="AT50" i="5" s="1"/>
  <c r="AT57" i="4"/>
  <c r="AT58" i="4" s="1"/>
  <c r="AT59" i="4" s="1"/>
  <c r="AU49" i="5" l="1"/>
  <c r="AU76" i="4" s="1"/>
  <c r="AU73" i="4" s="1"/>
  <c r="AT77" i="4"/>
  <c r="AT32" i="4"/>
  <c r="AT35" i="4" l="1"/>
  <c r="AT42" i="4" s="1"/>
  <c r="AT61" i="4" s="1"/>
  <c r="AU68" i="4"/>
  <c r="AU67" i="4"/>
  <c r="AU54" i="4" s="1"/>
  <c r="AU71" i="4"/>
  <c r="AU45" i="5" l="1"/>
  <c r="AU47" i="5" s="1"/>
  <c r="AU48" i="5" s="1"/>
  <c r="AU50" i="5" s="1"/>
  <c r="AU57" i="4"/>
  <c r="AU58" i="4"/>
  <c r="AU59" i="4" s="1"/>
  <c r="AV49" i="5" l="1"/>
  <c r="AV76" i="4" s="1"/>
  <c r="AV73" i="4" s="1"/>
  <c r="AU77" i="4"/>
  <c r="AU32" i="4"/>
  <c r="AU35" i="4" l="1"/>
  <c r="AU42" i="4" s="1"/>
  <c r="AU61" i="4" s="1"/>
  <c r="AV71" i="4"/>
  <c r="AV67" i="4"/>
  <c r="AV68" i="4"/>
  <c r="AV54" i="4" l="1"/>
  <c r="AV45" i="5" l="1"/>
  <c r="AV47" i="5" s="1"/>
  <c r="AV48" i="5" s="1"/>
  <c r="AV50" i="5" s="1"/>
  <c r="AV57" i="4"/>
  <c r="AV58" i="4" s="1"/>
  <c r="AV59" i="4" s="1"/>
  <c r="AW49" i="5" l="1"/>
  <c r="AW76" i="4" s="1"/>
  <c r="AW73" i="4" s="1"/>
  <c r="AV77" i="4"/>
  <c r="AV32" i="4"/>
  <c r="AV35" i="4" l="1"/>
  <c r="AV42" i="4" s="1"/>
  <c r="AV61" i="4" s="1"/>
  <c r="AW68" i="4"/>
  <c r="AW67" i="4"/>
  <c r="AW71" i="4"/>
  <c r="AW54" i="4" l="1"/>
  <c r="AW45" i="5"/>
  <c r="AW47" i="5" s="1"/>
  <c r="AW48" i="5" s="1"/>
  <c r="AW50" i="5" s="1"/>
  <c r="AW57" i="4"/>
  <c r="AW58" i="4" s="1"/>
  <c r="AW59" i="4" s="1"/>
  <c r="AX49" i="5" l="1"/>
  <c r="AX76" i="4" s="1"/>
  <c r="AX73" i="4" s="1"/>
  <c r="AW77" i="4"/>
  <c r="AW32" i="4"/>
  <c r="AW35" i="4" l="1"/>
  <c r="AW42" i="4" s="1"/>
  <c r="AW61" i="4" s="1"/>
  <c r="AX67" i="4"/>
  <c r="AX71" i="4"/>
  <c r="AX68" i="4"/>
  <c r="AX54" i="4" l="1"/>
  <c r="AX45" i="5" l="1"/>
  <c r="AX47" i="5" s="1"/>
  <c r="AX48" i="5" s="1"/>
  <c r="AX50" i="5" s="1"/>
  <c r="AX57" i="4"/>
  <c r="AX58" i="4"/>
  <c r="AX59" i="4" s="1"/>
  <c r="AY49" i="5" l="1"/>
  <c r="AY76" i="4" s="1"/>
  <c r="AY73" i="4" s="1"/>
  <c r="AX77" i="4"/>
  <c r="AX32" i="4"/>
  <c r="AX35" i="4" l="1"/>
  <c r="AX42" i="4" s="1"/>
  <c r="AX61" i="4" s="1"/>
  <c r="AY68" i="4"/>
  <c r="AY67" i="4"/>
  <c r="AY71" i="4"/>
  <c r="AY54" i="4" l="1"/>
  <c r="AY45" i="5"/>
  <c r="AY47" i="5" s="1"/>
  <c r="AY48" i="5" s="1"/>
  <c r="AY50" i="5" s="1"/>
  <c r="AY57" i="4"/>
  <c r="AY58" i="4" s="1"/>
  <c r="AY59" i="4" s="1"/>
  <c r="AZ49" i="5" l="1"/>
  <c r="AY77" i="4"/>
  <c r="AY32" i="4"/>
  <c r="AY35" i="4" l="1"/>
  <c r="AY42" i="4" s="1"/>
  <c r="AY61" i="4" s="1"/>
  <c r="AZ76" i="4"/>
  <c r="AZ73" i="4" s="1"/>
  <c r="DX49" i="5"/>
  <c r="AZ68" i="4" l="1"/>
  <c r="AZ71" i="4"/>
  <c r="AZ67" i="4"/>
  <c r="AZ54" i="4" s="1"/>
  <c r="AZ45" i="5" l="1"/>
  <c r="AZ47" i="5" s="1"/>
  <c r="AZ48" i="5" s="1"/>
  <c r="AZ50" i="5" s="1"/>
  <c r="DX54" i="4"/>
  <c r="AZ57" i="4"/>
  <c r="DX57" i="4" s="1"/>
  <c r="AZ58" i="4" l="1"/>
  <c r="BA49" i="5"/>
  <c r="BA76" i="4" s="1"/>
  <c r="BA73" i="4" s="1"/>
  <c r="AZ77" i="4"/>
  <c r="AZ32" i="4"/>
  <c r="DX50" i="5"/>
  <c r="H18" i="5" s="1"/>
  <c r="BA68" i="4" l="1"/>
  <c r="BA71" i="4"/>
  <c r="BA67" i="4"/>
  <c r="BA54" i="4" s="1"/>
  <c r="AZ35" i="4"/>
  <c r="DX35" i="4" s="1"/>
  <c r="DX32" i="4"/>
  <c r="H15" i="4" s="1"/>
  <c r="AZ59" i="4"/>
  <c r="DX59" i="4" s="1"/>
  <c r="DX58" i="4"/>
  <c r="AZ42" i="4" l="1"/>
  <c r="BA45" i="5"/>
  <c r="BA57" i="4"/>
  <c r="BA58" i="4" s="1"/>
  <c r="BA59" i="4" s="1"/>
  <c r="BA47" i="5" l="1"/>
  <c r="AZ61" i="4"/>
  <c r="DX42" i="4"/>
  <c r="DX61" i="4" s="1"/>
  <c r="BA48" i="5" l="1"/>
  <c r="BA50" i="5" l="1"/>
  <c r="BB49" i="5" l="1"/>
  <c r="BB76" i="4" s="1"/>
  <c r="BB73" i="4" s="1"/>
  <c r="BA77" i="4"/>
  <c r="BA32" i="4"/>
  <c r="BA35" i="4" l="1"/>
  <c r="BA42" i="4" s="1"/>
  <c r="BA61" i="4" s="1"/>
  <c r="BB67" i="4"/>
  <c r="BB71" i="4"/>
  <c r="BB68" i="4"/>
  <c r="BB54" i="4" l="1"/>
  <c r="BB45" i="5" l="1"/>
  <c r="BB57" i="4"/>
  <c r="BB58" i="4" s="1"/>
  <c r="BB59" i="4" s="1"/>
  <c r="BB47" i="5" l="1"/>
  <c r="BB48" i="5" l="1"/>
  <c r="BB50" i="5" l="1"/>
  <c r="BC49" i="5" l="1"/>
  <c r="BC76" i="4" s="1"/>
  <c r="BC73" i="4" s="1"/>
  <c r="BB77" i="4"/>
  <c r="BB32" i="4"/>
  <c r="BB35" i="4" l="1"/>
  <c r="BB42" i="4" s="1"/>
  <c r="BB61" i="4" s="1"/>
  <c r="BC67" i="4"/>
  <c r="BC68" i="4"/>
  <c r="BC71" i="4"/>
  <c r="BC54" i="4" l="1"/>
  <c r="BC45" i="5"/>
  <c r="BC57" i="4"/>
  <c r="BC58" i="4" s="1"/>
  <c r="BC59" i="4" s="1"/>
  <c r="BC47" i="5" l="1"/>
  <c r="BC48" i="5" l="1"/>
  <c r="BC50" i="5" l="1"/>
  <c r="BD49" i="5" l="1"/>
  <c r="BD76" i="4" s="1"/>
  <c r="BD73" i="4" s="1"/>
  <c r="BC77" i="4"/>
  <c r="BC32" i="4"/>
  <c r="BC35" i="4" l="1"/>
  <c r="BC42" i="4" s="1"/>
  <c r="BC61" i="4" s="1"/>
  <c r="BD67" i="4"/>
  <c r="BD68" i="4"/>
  <c r="BD71" i="4"/>
  <c r="BD54" i="4" l="1"/>
  <c r="BD45" i="5" l="1"/>
  <c r="BD57" i="4"/>
  <c r="BD58" i="4" s="1"/>
  <c r="BD59" i="4" s="1"/>
  <c r="BD47" i="5" l="1"/>
  <c r="BD48" i="5" l="1"/>
  <c r="BD50" i="5" l="1"/>
  <c r="BE49" i="5" l="1"/>
  <c r="BE76" i="4" s="1"/>
  <c r="BE73" i="4" s="1"/>
  <c r="BD77" i="4"/>
  <c r="BD32" i="4"/>
  <c r="BD35" i="4" l="1"/>
  <c r="BD42" i="4" s="1"/>
  <c r="BD61" i="4" s="1"/>
  <c r="BE68" i="4"/>
  <c r="BE71" i="4"/>
  <c r="BE67" i="4"/>
  <c r="BE54" i="4" l="1"/>
  <c r="BE45" i="5" s="1"/>
  <c r="BE47" i="5" s="1"/>
  <c r="BE48" i="5" s="1"/>
  <c r="BE50" i="5" s="1"/>
  <c r="BE57" i="4" l="1"/>
  <c r="BE58" i="4" s="1"/>
  <c r="BE59" i="4" s="1"/>
  <c r="BF49" i="5"/>
  <c r="BF76" i="4" s="1"/>
  <c r="BF73" i="4" s="1"/>
  <c r="BE77" i="4"/>
  <c r="BE32" i="4"/>
  <c r="BE35" i="4" l="1"/>
  <c r="BE42" i="4" s="1"/>
  <c r="BE61" i="4" s="1"/>
  <c r="BF67" i="4"/>
  <c r="BF71" i="4"/>
  <c r="BF68" i="4"/>
  <c r="BF54" i="4" l="1"/>
  <c r="BF45" i="5" l="1"/>
  <c r="BF47" i="5" s="1"/>
  <c r="BF48" i="5" s="1"/>
  <c r="BF50" i="5" s="1"/>
  <c r="BF57" i="4"/>
  <c r="BF58" i="4" s="1"/>
  <c r="BF59" i="4" s="1"/>
  <c r="BG49" i="5" l="1"/>
  <c r="BG76" i="4" s="1"/>
  <c r="BG73" i="4" s="1"/>
  <c r="BF77" i="4"/>
  <c r="BF32" i="4"/>
  <c r="BF35" i="4" l="1"/>
  <c r="BF42" i="4" s="1"/>
  <c r="BF61" i="4" s="1"/>
  <c r="BG68" i="4"/>
  <c r="BG71" i="4"/>
  <c r="BG67" i="4"/>
  <c r="BG54" i="4" s="1"/>
  <c r="BG45" i="5" l="1"/>
  <c r="BG47" i="5" s="1"/>
  <c r="BG48" i="5" s="1"/>
  <c r="BG50" i="5" s="1"/>
  <c r="BG57" i="4"/>
  <c r="BG58" i="4" s="1"/>
  <c r="BG59" i="4" s="1"/>
  <c r="BH49" i="5" l="1"/>
  <c r="BH76" i="4" s="1"/>
  <c r="BH73" i="4" s="1"/>
  <c r="BG77" i="4"/>
  <c r="BG32" i="4"/>
  <c r="BG35" i="4" l="1"/>
  <c r="BG42" i="4" s="1"/>
  <c r="BG61" i="4" s="1"/>
  <c r="BH71" i="4"/>
  <c r="BH67" i="4"/>
  <c r="BH68" i="4"/>
  <c r="BH54" i="4" l="1"/>
  <c r="BH45" i="5" l="1"/>
  <c r="BH47" i="5" s="1"/>
  <c r="BH48" i="5" s="1"/>
  <c r="BH50" i="5" s="1"/>
  <c r="BH57" i="4"/>
  <c r="BH58" i="4" s="1"/>
  <c r="BH59" i="4" s="1"/>
  <c r="BI49" i="5" l="1"/>
  <c r="BI76" i="4" s="1"/>
  <c r="BI73" i="4" s="1"/>
  <c r="BH77" i="4"/>
  <c r="BH32" i="4"/>
  <c r="BH35" i="4" l="1"/>
  <c r="BH42" i="4" s="1"/>
  <c r="BH61" i="4" s="1"/>
  <c r="BI71" i="4"/>
  <c r="BI68" i="4"/>
  <c r="BI67" i="4"/>
  <c r="BI54" i="4" l="1"/>
  <c r="BI45" i="5"/>
  <c r="BI47" i="5" s="1"/>
  <c r="BI48" i="5" s="1"/>
  <c r="BI50" i="5" s="1"/>
  <c r="BI57" i="4"/>
  <c r="BI58" i="4" s="1"/>
  <c r="BI59" i="4" s="1"/>
  <c r="BJ49" i="5" l="1"/>
  <c r="BJ76" i="4" s="1"/>
  <c r="BJ73" i="4" s="1"/>
  <c r="BI77" i="4"/>
  <c r="BI32" i="4"/>
  <c r="BI35" i="4" l="1"/>
  <c r="BI42" i="4" s="1"/>
  <c r="BI61" i="4" s="1"/>
  <c r="BJ71" i="4"/>
  <c r="BJ67" i="4"/>
  <c r="BJ68" i="4"/>
  <c r="BJ54" i="4" l="1"/>
  <c r="BJ45" i="5"/>
  <c r="BJ47" i="5" s="1"/>
  <c r="BJ48" i="5" s="1"/>
  <c r="BJ50" i="5" s="1"/>
  <c r="BJ57" i="4"/>
  <c r="BJ58" i="4" s="1"/>
  <c r="BJ59" i="4" s="1"/>
  <c r="BK49" i="5" l="1"/>
  <c r="BK76" i="4" s="1"/>
  <c r="BK73" i="4" s="1"/>
  <c r="BJ77" i="4"/>
  <c r="BJ32" i="4"/>
  <c r="BJ35" i="4" l="1"/>
  <c r="BJ42" i="4" s="1"/>
  <c r="BJ61" i="4" s="1"/>
  <c r="BK67" i="4"/>
  <c r="BK68" i="4"/>
  <c r="BK71" i="4"/>
  <c r="BK54" i="4" l="1"/>
  <c r="BK45" i="5" s="1"/>
  <c r="BK47" i="5" s="1"/>
  <c r="BK48" i="5" s="1"/>
  <c r="BK50" i="5" s="1"/>
  <c r="BK57" i="4"/>
  <c r="BK58" i="4" s="1"/>
  <c r="BK59" i="4" s="1"/>
  <c r="BL49" i="5" l="1"/>
  <c r="BK77" i="4"/>
  <c r="BK32" i="4"/>
  <c r="BK35" i="4" l="1"/>
  <c r="BK42" i="4" s="1"/>
  <c r="BK61" i="4" s="1"/>
  <c r="BL76" i="4"/>
  <c r="BL73" i="4" s="1"/>
  <c r="DY49" i="5"/>
  <c r="BL67" i="4" l="1"/>
  <c r="BL71" i="4"/>
  <c r="BL68" i="4"/>
  <c r="BL54" i="4" l="1"/>
  <c r="BL45" i="5" l="1"/>
  <c r="BL47" i="5" s="1"/>
  <c r="BL48" i="5" s="1"/>
  <c r="BL50" i="5" s="1"/>
  <c r="DY54" i="4"/>
  <c r="BL57" i="4"/>
  <c r="DY57" i="4" s="1"/>
  <c r="BL58" i="4" l="1"/>
  <c r="BL59" i="4" s="1"/>
  <c r="DY59" i="4" s="1"/>
  <c r="BM49" i="5"/>
  <c r="BM76" i="4" s="1"/>
  <c r="BM73" i="4" s="1"/>
  <c r="BL77" i="4"/>
  <c r="BL32" i="4"/>
  <c r="DY50" i="5"/>
  <c r="I18" i="5" s="1"/>
  <c r="DY58" i="4" l="1"/>
  <c r="BM71" i="4"/>
  <c r="BM68" i="4"/>
  <c r="BM67" i="4"/>
  <c r="BL35" i="4"/>
  <c r="DY35" i="4" s="1"/>
  <c r="DY32" i="4"/>
  <c r="I15" i="4" s="1"/>
  <c r="BL42" i="4" l="1"/>
  <c r="BM54" i="4"/>
  <c r="BM45" i="5" l="1"/>
  <c r="BM57" i="4"/>
  <c r="BM58" i="4" s="1"/>
  <c r="BM59" i="4" s="1"/>
  <c r="BL61" i="4"/>
  <c r="DY42" i="4"/>
  <c r="DY61" i="4" s="1"/>
  <c r="BM47" i="5" l="1"/>
  <c r="BM48" i="5" l="1"/>
  <c r="BM50" i="5" l="1"/>
  <c r="BN49" i="5" l="1"/>
  <c r="BN76" i="4" s="1"/>
  <c r="BN73" i="4" s="1"/>
  <c r="BM77" i="4"/>
  <c r="BM32" i="4"/>
  <c r="BM35" i="4" l="1"/>
  <c r="BM42" i="4" s="1"/>
  <c r="BM61" i="4" s="1"/>
  <c r="BN67" i="4"/>
  <c r="BN68" i="4"/>
  <c r="BN71" i="4"/>
  <c r="BN54" i="4" l="1"/>
  <c r="BN45" i="5" l="1"/>
  <c r="BN57" i="4"/>
  <c r="BN58" i="4" s="1"/>
  <c r="BN59" i="4" s="1"/>
  <c r="BN47" i="5" l="1"/>
  <c r="BN48" i="5" l="1"/>
  <c r="BN50" i="5" l="1"/>
  <c r="BO49" i="5" l="1"/>
  <c r="BO76" i="4" s="1"/>
  <c r="BO73" i="4" s="1"/>
  <c r="BN77" i="4"/>
  <c r="BN32" i="4"/>
  <c r="BN35" i="4" l="1"/>
  <c r="BN42" i="4" s="1"/>
  <c r="BN61" i="4" s="1"/>
  <c r="BO67" i="4"/>
  <c r="BO68" i="4"/>
  <c r="BO71" i="4"/>
  <c r="BO54" i="4" l="1"/>
  <c r="BO45" i="5" l="1"/>
  <c r="BO57" i="4"/>
  <c r="BO58" i="4" s="1"/>
  <c r="BO59" i="4" s="1"/>
  <c r="BO47" i="5" l="1"/>
  <c r="BO48" i="5" l="1"/>
  <c r="BO50" i="5" l="1"/>
  <c r="BP49" i="5" l="1"/>
  <c r="BP76" i="4" s="1"/>
  <c r="BP73" i="4" s="1"/>
  <c r="BO77" i="4"/>
  <c r="BO32" i="4"/>
  <c r="BO35" i="4" l="1"/>
  <c r="BO42" i="4" s="1"/>
  <c r="BO61" i="4" s="1"/>
  <c r="BP67" i="4"/>
  <c r="BP68" i="4"/>
  <c r="BP71" i="4"/>
  <c r="BP54" i="4" l="1"/>
  <c r="BP45" i="5" l="1"/>
  <c r="BP57" i="4"/>
  <c r="BP58" i="4" s="1"/>
  <c r="BP59" i="4" s="1"/>
  <c r="BP47" i="5" l="1"/>
  <c r="BP48" i="5" l="1"/>
  <c r="BP50" i="5" l="1"/>
  <c r="BQ49" i="5" l="1"/>
  <c r="BQ76" i="4" s="1"/>
  <c r="BQ73" i="4" s="1"/>
  <c r="BP77" i="4"/>
  <c r="BP32" i="4"/>
  <c r="BP35" i="4" l="1"/>
  <c r="BP42" i="4" s="1"/>
  <c r="BP61" i="4" s="1"/>
  <c r="BQ68" i="4"/>
  <c r="BQ71" i="4"/>
  <c r="BQ67" i="4"/>
  <c r="BQ54" i="4" s="1"/>
  <c r="BQ45" i="5" l="1"/>
  <c r="BQ47" i="5" s="1"/>
  <c r="BQ48" i="5" s="1"/>
  <c r="BQ50" i="5" s="1"/>
  <c r="BQ57" i="4"/>
  <c r="BQ58" i="4" s="1"/>
  <c r="BQ59" i="4" s="1"/>
  <c r="BR49" i="5" l="1"/>
  <c r="BR76" i="4" s="1"/>
  <c r="BR73" i="4" s="1"/>
  <c r="BQ77" i="4"/>
  <c r="BQ32" i="4"/>
  <c r="BQ35" i="4" l="1"/>
  <c r="BQ42" i="4" s="1"/>
  <c r="BQ61" i="4" s="1"/>
  <c r="BR67" i="4"/>
  <c r="BR71" i="4"/>
  <c r="BR68" i="4"/>
  <c r="BR54" i="4" l="1"/>
  <c r="BR45" i="5" l="1"/>
  <c r="BR47" i="5" s="1"/>
  <c r="BR48" i="5" s="1"/>
  <c r="BR50" i="5" s="1"/>
  <c r="BR57" i="4"/>
  <c r="BR58" i="4" s="1"/>
  <c r="BR59" i="4" s="1"/>
  <c r="BS49" i="5" l="1"/>
  <c r="BS76" i="4" s="1"/>
  <c r="BS73" i="4" s="1"/>
  <c r="BR77" i="4"/>
  <c r="BR32" i="4"/>
  <c r="BR35" i="4" l="1"/>
  <c r="BR42" i="4" s="1"/>
  <c r="BR61" i="4" s="1"/>
  <c r="BS68" i="4"/>
  <c r="BS71" i="4"/>
  <c r="BS67" i="4"/>
  <c r="BS54" i="4" s="1"/>
  <c r="BS45" i="5" l="1"/>
  <c r="BS47" i="5" s="1"/>
  <c r="BS48" i="5" s="1"/>
  <c r="BS50" i="5" s="1"/>
  <c r="BS57" i="4"/>
  <c r="BS58" i="4"/>
  <c r="BS59" i="4" s="1"/>
  <c r="BT49" i="5" l="1"/>
  <c r="BT76" i="4" s="1"/>
  <c r="BT73" i="4" s="1"/>
  <c r="BS77" i="4"/>
  <c r="BS32" i="4"/>
  <c r="BS35" i="4" l="1"/>
  <c r="BS42" i="4" s="1"/>
  <c r="BS61" i="4" s="1"/>
  <c r="BT71" i="4"/>
  <c r="BT68" i="4"/>
  <c r="BT67" i="4"/>
  <c r="BT54" i="4" l="1"/>
  <c r="BT45" i="5" s="1"/>
  <c r="BT47" i="5" s="1"/>
  <c r="BT48" i="5" s="1"/>
  <c r="BT50" i="5" s="1"/>
  <c r="BT57" i="4" l="1"/>
  <c r="BT58" i="4" s="1"/>
  <c r="BT59" i="4" s="1"/>
  <c r="BU49" i="5"/>
  <c r="BU76" i="4" s="1"/>
  <c r="BU73" i="4" s="1"/>
  <c r="BT77" i="4"/>
  <c r="BT32" i="4"/>
  <c r="BT35" i="4" l="1"/>
  <c r="BT42" i="4" s="1"/>
  <c r="BT61" i="4" s="1"/>
  <c r="BU68" i="4"/>
  <c r="BU67" i="4"/>
  <c r="BU71" i="4"/>
  <c r="BU54" i="4" l="1"/>
  <c r="BU45" i="5" s="1"/>
  <c r="BU47" i="5" s="1"/>
  <c r="BU48" i="5" s="1"/>
  <c r="BU50" i="5" s="1"/>
  <c r="BU57" i="4" l="1"/>
  <c r="BU58" i="4" s="1"/>
  <c r="BU59" i="4" s="1"/>
  <c r="BV49" i="5"/>
  <c r="BV76" i="4" s="1"/>
  <c r="BV73" i="4" s="1"/>
  <c r="BU77" i="4"/>
  <c r="BU32" i="4"/>
  <c r="BU35" i="4" l="1"/>
  <c r="BU42" i="4" s="1"/>
  <c r="BU61" i="4" s="1"/>
  <c r="BV67" i="4"/>
  <c r="BV68" i="4"/>
  <c r="BV71" i="4"/>
  <c r="BV54" i="4" l="1"/>
  <c r="BV45" i="5" l="1"/>
  <c r="BV47" i="5" s="1"/>
  <c r="BV48" i="5" s="1"/>
  <c r="BV50" i="5" s="1"/>
  <c r="BV57" i="4"/>
  <c r="BV58" i="4" s="1"/>
  <c r="BV59" i="4" s="1"/>
  <c r="BW49" i="5" l="1"/>
  <c r="BW76" i="4" s="1"/>
  <c r="BW73" i="4" s="1"/>
  <c r="BV77" i="4"/>
  <c r="BV32" i="4"/>
  <c r="BV35" i="4" l="1"/>
  <c r="BV42" i="4" s="1"/>
  <c r="BV61" i="4" s="1"/>
  <c r="BW68" i="4"/>
  <c r="BW67" i="4"/>
  <c r="BW54" i="4" s="1"/>
  <c r="BW71" i="4"/>
  <c r="BW45" i="5" l="1"/>
  <c r="BW47" i="5" s="1"/>
  <c r="BW48" i="5" s="1"/>
  <c r="BW50" i="5" s="1"/>
  <c r="BW57" i="4"/>
  <c r="BW58" i="4" s="1"/>
  <c r="BW59" i="4" s="1"/>
  <c r="BX49" i="5" l="1"/>
  <c r="BW77" i="4"/>
  <c r="BW32" i="4"/>
  <c r="BW35" i="4" l="1"/>
  <c r="BW42" i="4" s="1"/>
  <c r="BW61" i="4" s="1"/>
  <c r="BX76" i="4"/>
  <c r="BX73" i="4" s="1"/>
  <c r="DZ49" i="5"/>
  <c r="BX71" i="4" l="1"/>
  <c r="BX68" i="4"/>
  <c r="BX67" i="4"/>
  <c r="BX54" i="4" l="1"/>
  <c r="BX45" i="5" l="1"/>
  <c r="BX47" i="5" s="1"/>
  <c r="BX48" i="5" s="1"/>
  <c r="BX50" i="5" s="1"/>
  <c r="DZ54" i="4"/>
  <c r="BX57" i="4"/>
  <c r="DZ57" i="4" s="1"/>
  <c r="BX58" i="4" l="1"/>
  <c r="BX59" i="4" s="1"/>
  <c r="DZ59" i="4" s="1"/>
  <c r="BY49" i="5"/>
  <c r="BY76" i="4" s="1"/>
  <c r="BY73" i="4" s="1"/>
  <c r="BX77" i="4"/>
  <c r="BX32" i="4"/>
  <c r="DZ50" i="5"/>
  <c r="J18" i="5" s="1"/>
  <c r="DZ58" i="4" l="1"/>
  <c r="BY71" i="4"/>
  <c r="BY67" i="4"/>
  <c r="BY68" i="4"/>
  <c r="BX35" i="4"/>
  <c r="DZ35" i="4" s="1"/>
  <c r="DZ32" i="4"/>
  <c r="J15" i="4" s="1"/>
  <c r="BY54" i="4" l="1"/>
  <c r="BY45" i="5"/>
  <c r="BY57" i="4"/>
  <c r="BY58" i="4" s="1"/>
  <c r="BY59" i="4" s="1"/>
  <c r="BX42" i="4"/>
  <c r="BX61" i="4" l="1"/>
  <c r="DZ42" i="4"/>
  <c r="DZ61" i="4" s="1"/>
  <c r="BY47" i="5"/>
  <c r="BY48" i="5" l="1"/>
  <c r="BY50" i="5" l="1"/>
  <c r="BZ49" i="5" l="1"/>
  <c r="BZ76" i="4" s="1"/>
  <c r="BZ73" i="4" s="1"/>
  <c r="BY77" i="4"/>
  <c r="BY32" i="4"/>
  <c r="BY35" i="4" l="1"/>
  <c r="BY42" i="4" s="1"/>
  <c r="BY61" i="4" s="1"/>
  <c r="BZ67" i="4"/>
  <c r="BZ71" i="4"/>
  <c r="BZ68" i="4"/>
  <c r="BZ54" i="4" l="1"/>
  <c r="BZ45" i="5" l="1"/>
  <c r="BZ57" i="4"/>
  <c r="BZ58" i="4" s="1"/>
  <c r="BZ59" i="4" s="1"/>
  <c r="BZ47" i="5" l="1"/>
  <c r="BZ48" i="5" l="1"/>
  <c r="BZ50" i="5" l="1"/>
  <c r="CA49" i="5" l="1"/>
  <c r="CA76" i="4" s="1"/>
  <c r="CA73" i="4" s="1"/>
  <c r="BZ77" i="4"/>
  <c r="BZ32" i="4"/>
  <c r="BZ35" i="4" l="1"/>
  <c r="BZ42" i="4" s="1"/>
  <c r="BZ61" i="4" s="1"/>
  <c r="CA67" i="4"/>
  <c r="CA68" i="4"/>
  <c r="CA71" i="4"/>
  <c r="CA54" i="4" l="1"/>
  <c r="CA45" i="5" l="1"/>
  <c r="CA57" i="4"/>
  <c r="CA58" i="4" s="1"/>
  <c r="CA59" i="4" s="1"/>
  <c r="CA47" i="5" l="1"/>
  <c r="CA48" i="5" l="1"/>
  <c r="CA50" i="5" l="1"/>
  <c r="CB49" i="5" l="1"/>
  <c r="CB76" i="4" s="1"/>
  <c r="CB73" i="4" s="1"/>
  <c r="CA77" i="4"/>
  <c r="CA32" i="4"/>
  <c r="CA35" i="4" l="1"/>
  <c r="CA42" i="4" s="1"/>
  <c r="CA61" i="4" s="1"/>
  <c r="CB67" i="4"/>
  <c r="CB68" i="4"/>
  <c r="CB71" i="4"/>
  <c r="CB54" i="4" l="1"/>
  <c r="CB45" i="5"/>
  <c r="CB57" i="4"/>
  <c r="CB58" i="4" s="1"/>
  <c r="CB59" i="4" s="1"/>
  <c r="CB47" i="5" l="1"/>
  <c r="CB48" i="5" l="1"/>
  <c r="CB50" i="5" l="1"/>
  <c r="CC49" i="5" l="1"/>
  <c r="CC76" i="4" s="1"/>
  <c r="CC73" i="4" s="1"/>
  <c r="CB77" i="4"/>
  <c r="CB32" i="4"/>
  <c r="CB35" i="4" l="1"/>
  <c r="CB42" i="4" s="1"/>
  <c r="CB61" i="4" s="1"/>
  <c r="CC68" i="4"/>
  <c r="CC71" i="4"/>
  <c r="CC67" i="4"/>
  <c r="CC54" i="4" s="1"/>
  <c r="CC45" i="5" l="1"/>
  <c r="CC47" i="5" s="1"/>
  <c r="CC48" i="5" s="1"/>
  <c r="CC50" i="5" s="1"/>
  <c r="CC57" i="4"/>
  <c r="CC58" i="4" s="1"/>
  <c r="CC59" i="4" s="1"/>
  <c r="CD49" i="5" l="1"/>
  <c r="CD76" i="4" s="1"/>
  <c r="CD73" i="4" s="1"/>
  <c r="CC77" i="4"/>
  <c r="CC32" i="4"/>
  <c r="CC35" i="4" l="1"/>
  <c r="CC42" i="4" s="1"/>
  <c r="CC61" i="4" s="1"/>
  <c r="CD67" i="4"/>
  <c r="CD71" i="4"/>
  <c r="CD68" i="4"/>
  <c r="CD54" i="4" l="1"/>
  <c r="CD45" i="5" l="1"/>
  <c r="CD47" i="5" s="1"/>
  <c r="CD48" i="5" s="1"/>
  <c r="CD50" i="5" s="1"/>
  <c r="CD57" i="4"/>
  <c r="CD58" i="4" s="1"/>
  <c r="CD59" i="4" s="1"/>
  <c r="CE49" i="5" l="1"/>
  <c r="CE76" i="4" s="1"/>
  <c r="CE73" i="4" s="1"/>
  <c r="CD77" i="4"/>
  <c r="CD32" i="4"/>
  <c r="CD35" i="4" l="1"/>
  <c r="CD42" i="4" s="1"/>
  <c r="CD61" i="4" s="1"/>
  <c r="CE68" i="4"/>
  <c r="CE67" i="4"/>
  <c r="CE54" i="4" s="1"/>
  <c r="CE71" i="4"/>
  <c r="CE45" i="5" l="1"/>
  <c r="CE47" i="5" s="1"/>
  <c r="CE48" i="5" s="1"/>
  <c r="CE50" i="5" s="1"/>
  <c r="CE57" i="4"/>
  <c r="CE58" i="4" s="1"/>
  <c r="CE59" i="4" s="1"/>
  <c r="CF49" i="5" l="1"/>
  <c r="CF76" i="4" s="1"/>
  <c r="CF73" i="4" s="1"/>
  <c r="CE77" i="4"/>
  <c r="CE32" i="4"/>
  <c r="CE35" i="4" l="1"/>
  <c r="CE42" i="4" s="1"/>
  <c r="CE61" i="4" s="1"/>
  <c r="CF71" i="4"/>
  <c r="CF67" i="4"/>
  <c r="CF68" i="4"/>
  <c r="CF54" i="4" l="1"/>
  <c r="CF45" i="5" s="1"/>
  <c r="CF47" i="5" s="1"/>
  <c r="CF48" i="5" s="1"/>
  <c r="CF50" i="5" s="1"/>
  <c r="CF57" i="4"/>
  <c r="CF58" i="4" s="1"/>
  <c r="CF59" i="4" s="1"/>
  <c r="CG49" i="5" l="1"/>
  <c r="CG76" i="4" s="1"/>
  <c r="CG73" i="4" s="1"/>
  <c r="CF77" i="4"/>
  <c r="CF32" i="4"/>
  <c r="CF35" i="4" l="1"/>
  <c r="CF42" i="4" s="1"/>
  <c r="CF61" i="4" s="1"/>
  <c r="CG71" i="4"/>
  <c r="CG68" i="4"/>
  <c r="CG67" i="4"/>
  <c r="CG54" i="4" l="1"/>
  <c r="CG45" i="5" l="1"/>
  <c r="CG47" i="5" s="1"/>
  <c r="CG48" i="5" s="1"/>
  <c r="CG50" i="5" s="1"/>
  <c r="CG57" i="4"/>
  <c r="CG58" i="4" s="1"/>
  <c r="CG59" i="4" s="1"/>
  <c r="CH49" i="5" l="1"/>
  <c r="CH76" i="4" s="1"/>
  <c r="CH73" i="4" s="1"/>
  <c r="CG77" i="4"/>
  <c r="CG32" i="4"/>
  <c r="CG35" i="4" l="1"/>
  <c r="CG42" i="4" s="1"/>
  <c r="CG61" i="4" s="1"/>
  <c r="CH67" i="4"/>
  <c r="CH71" i="4"/>
  <c r="CH68" i="4"/>
  <c r="CH54" i="4" l="1"/>
  <c r="CH45" i="5" l="1"/>
  <c r="CH47" i="5" s="1"/>
  <c r="CH48" i="5" s="1"/>
  <c r="CH50" i="5" s="1"/>
  <c r="CH57" i="4"/>
  <c r="CH58" i="4" s="1"/>
  <c r="CH59" i="4" s="1"/>
  <c r="CI49" i="5" l="1"/>
  <c r="CI76" i="4" s="1"/>
  <c r="CI73" i="4" s="1"/>
  <c r="CH77" i="4"/>
  <c r="CH32" i="4"/>
  <c r="CH35" i="4" l="1"/>
  <c r="CH42" i="4" s="1"/>
  <c r="CH61" i="4" s="1"/>
  <c r="CI68" i="4"/>
  <c r="CI67" i="4"/>
  <c r="CI54" i="4" s="1"/>
  <c r="CI71" i="4"/>
  <c r="CI45" i="5" l="1"/>
  <c r="CI47" i="5" s="1"/>
  <c r="CI48" i="5" s="1"/>
  <c r="CI50" i="5" s="1"/>
  <c r="CI57" i="4"/>
  <c r="CI58" i="4" s="1"/>
  <c r="CI59" i="4" s="1"/>
  <c r="CJ49" i="5" l="1"/>
  <c r="CI77" i="4"/>
  <c r="CI32" i="4"/>
  <c r="CI35" i="4" l="1"/>
  <c r="CI42" i="4" s="1"/>
  <c r="CI61" i="4" s="1"/>
  <c r="CJ76" i="4"/>
  <c r="CJ73" i="4" s="1"/>
  <c r="EA49" i="5"/>
  <c r="CJ68" i="4" l="1"/>
  <c r="CJ71" i="4"/>
  <c r="CJ67" i="4"/>
  <c r="CJ54" i="4" s="1"/>
  <c r="CJ45" i="5" l="1"/>
  <c r="CJ47" i="5" s="1"/>
  <c r="CJ48" i="5" s="1"/>
  <c r="CJ50" i="5" s="1"/>
  <c r="EA54" i="4"/>
  <c r="CJ57" i="4"/>
  <c r="EA57" i="4" s="1"/>
  <c r="CJ58" i="4" l="1"/>
  <c r="CK49" i="5"/>
  <c r="CK76" i="4" s="1"/>
  <c r="CK73" i="4" s="1"/>
  <c r="CJ77" i="4"/>
  <c r="CJ32" i="4"/>
  <c r="EA50" i="5"/>
  <c r="K18" i="5" s="1"/>
  <c r="CJ35" i="4" l="1"/>
  <c r="EA35" i="4" s="1"/>
  <c r="EA32" i="4"/>
  <c r="K15" i="4" s="1"/>
  <c r="CK68" i="4"/>
  <c r="CK71" i="4"/>
  <c r="CK67" i="4"/>
  <c r="CJ59" i="4"/>
  <c r="EA59" i="4" s="1"/>
  <c r="EA58" i="4"/>
  <c r="CK54" i="4" l="1"/>
  <c r="CK45" i="5"/>
  <c r="CK57" i="4"/>
  <c r="CK58" i="4" s="1"/>
  <c r="CK59" i="4" s="1"/>
  <c r="CJ42" i="4"/>
  <c r="CJ61" i="4" l="1"/>
  <c r="EA42" i="4"/>
  <c r="EA61" i="4" s="1"/>
  <c r="CK47" i="5"/>
  <c r="CK48" i="5" l="1"/>
  <c r="CK50" i="5" l="1"/>
  <c r="CL49" i="5" l="1"/>
  <c r="CL76" i="4" s="1"/>
  <c r="CL73" i="4" s="1"/>
  <c r="CK77" i="4"/>
  <c r="CK32" i="4"/>
  <c r="CK35" i="4" l="1"/>
  <c r="CK42" i="4" s="1"/>
  <c r="CK61" i="4" s="1"/>
  <c r="CL67" i="4"/>
  <c r="CL71" i="4"/>
  <c r="CL68" i="4"/>
  <c r="CL54" i="4" l="1"/>
  <c r="CL45" i="5"/>
  <c r="CL57" i="4"/>
  <c r="CL58" i="4" s="1"/>
  <c r="CL59" i="4" s="1"/>
  <c r="CL47" i="5" l="1"/>
  <c r="CL48" i="5" l="1"/>
  <c r="CL50" i="5" l="1"/>
  <c r="CM49" i="5" l="1"/>
  <c r="CM76" i="4" s="1"/>
  <c r="CM73" i="4" s="1"/>
  <c r="CL77" i="4"/>
  <c r="CL32" i="4"/>
  <c r="CL35" i="4" l="1"/>
  <c r="CL42" i="4" s="1"/>
  <c r="CL61" i="4" s="1"/>
  <c r="CM67" i="4"/>
  <c r="CM68" i="4"/>
  <c r="CM71" i="4"/>
  <c r="CM54" i="4" l="1"/>
  <c r="CM45" i="5"/>
  <c r="CM57" i="4"/>
  <c r="CM58" i="4" s="1"/>
  <c r="CM59" i="4" s="1"/>
  <c r="CM47" i="5" l="1"/>
  <c r="CM48" i="5" l="1"/>
  <c r="CM50" i="5" l="1"/>
  <c r="CN49" i="5" l="1"/>
  <c r="CN76" i="4" s="1"/>
  <c r="CN73" i="4" s="1"/>
  <c r="CM77" i="4"/>
  <c r="CM32" i="4"/>
  <c r="CM35" i="4" l="1"/>
  <c r="CM42" i="4" s="1"/>
  <c r="CM61" i="4" s="1"/>
  <c r="CN67" i="4"/>
  <c r="CN68" i="4"/>
  <c r="CN71" i="4"/>
  <c r="CN54" i="4" l="1"/>
  <c r="CN45" i="5"/>
  <c r="CN57" i="4"/>
  <c r="CN58" i="4" s="1"/>
  <c r="CN59" i="4" s="1"/>
  <c r="CN47" i="5" l="1"/>
  <c r="CN48" i="5" l="1"/>
  <c r="CN50" i="5" l="1"/>
  <c r="CO49" i="5" l="1"/>
  <c r="CO76" i="4" s="1"/>
  <c r="CO73" i="4" s="1"/>
  <c r="CN77" i="4"/>
  <c r="CN32" i="4"/>
  <c r="CN35" i="4" l="1"/>
  <c r="CN42" i="4" s="1"/>
  <c r="CN61" i="4" s="1"/>
  <c r="CO68" i="4"/>
  <c r="CO71" i="4"/>
  <c r="CO67" i="4"/>
  <c r="CO54" i="4" s="1"/>
  <c r="CO45" i="5" l="1"/>
  <c r="CO47" i="5" s="1"/>
  <c r="CO48" i="5" s="1"/>
  <c r="CO50" i="5" s="1"/>
  <c r="CO57" i="4"/>
  <c r="CO58" i="4" s="1"/>
  <c r="CO59" i="4" s="1"/>
  <c r="CP49" i="5" l="1"/>
  <c r="CP76" i="4" s="1"/>
  <c r="CP73" i="4" s="1"/>
  <c r="CO77" i="4"/>
  <c r="CO32" i="4"/>
  <c r="CO35" i="4" l="1"/>
  <c r="CO42" i="4" s="1"/>
  <c r="CO61" i="4" s="1"/>
  <c r="CP67" i="4"/>
  <c r="CP71" i="4"/>
  <c r="CP68" i="4"/>
  <c r="CP54" i="4" l="1"/>
  <c r="CP45" i="5" l="1"/>
  <c r="CP47" i="5" s="1"/>
  <c r="CP48" i="5" s="1"/>
  <c r="CP50" i="5" s="1"/>
  <c r="CP57" i="4"/>
  <c r="CP58" i="4" s="1"/>
  <c r="CP59" i="4" s="1"/>
  <c r="CQ49" i="5" l="1"/>
  <c r="CQ76" i="4" s="1"/>
  <c r="CQ73" i="4" s="1"/>
  <c r="CP77" i="4"/>
  <c r="CP32" i="4"/>
  <c r="CP35" i="4" l="1"/>
  <c r="CP42" i="4" s="1"/>
  <c r="CP61" i="4" s="1"/>
  <c r="CQ68" i="4"/>
  <c r="CQ71" i="4"/>
  <c r="CQ67" i="4"/>
  <c r="CQ54" i="4" s="1"/>
  <c r="CQ45" i="5" l="1"/>
  <c r="CQ47" i="5" s="1"/>
  <c r="CQ48" i="5" s="1"/>
  <c r="CQ50" i="5" s="1"/>
  <c r="CQ57" i="4"/>
  <c r="CQ58" i="4"/>
  <c r="CQ59" i="4" s="1"/>
  <c r="CR49" i="5" l="1"/>
  <c r="CR76" i="4" s="1"/>
  <c r="CR73" i="4" s="1"/>
  <c r="CQ77" i="4"/>
  <c r="CQ32" i="4"/>
  <c r="CQ35" i="4" l="1"/>
  <c r="CQ42" i="4" s="1"/>
  <c r="CQ61" i="4" s="1"/>
  <c r="CR71" i="4"/>
  <c r="CR68" i="4"/>
  <c r="CR67" i="4"/>
  <c r="CR54" i="4" s="1"/>
  <c r="CR45" i="5" l="1"/>
  <c r="CR47" i="5" s="1"/>
  <c r="CR48" i="5" s="1"/>
  <c r="CR50" i="5" s="1"/>
  <c r="CR57" i="4"/>
  <c r="CR58" i="4"/>
  <c r="CR59" i="4" s="1"/>
  <c r="CS49" i="5" l="1"/>
  <c r="CS76" i="4" s="1"/>
  <c r="CS73" i="4" s="1"/>
  <c r="CR77" i="4"/>
  <c r="CR32" i="4"/>
  <c r="CR35" i="4" l="1"/>
  <c r="CR42" i="4" s="1"/>
  <c r="CR61" i="4" s="1"/>
  <c r="CS71" i="4"/>
  <c r="CS68" i="4"/>
  <c r="CS67" i="4"/>
  <c r="CS54" i="4" l="1"/>
  <c r="CS45" i="5" s="1"/>
  <c r="CS47" i="5" s="1"/>
  <c r="CS48" i="5" s="1"/>
  <c r="CS50" i="5" s="1"/>
  <c r="CS57" i="4"/>
  <c r="CS58" i="4" s="1"/>
  <c r="CS59" i="4" s="1"/>
  <c r="CT49" i="5" l="1"/>
  <c r="CT76" i="4" s="1"/>
  <c r="CT73" i="4" s="1"/>
  <c r="CS77" i="4"/>
  <c r="CS32" i="4"/>
  <c r="CS35" i="4" l="1"/>
  <c r="CS42" i="4" s="1"/>
  <c r="CS61" i="4" s="1"/>
  <c r="CT71" i="4"/>
  <c r="CT67" i="4"/>
  <c r="CT68" i="4"/>
  <c r="CT54" i="4" l="1"/>
  <c r="CT45" i="5"/>
  <c r="CT47" i="5" s="1"/>
  <c r="CT48" i="5" s="1"/>
  <c r="CT50" i="5" s="1"/>
  <c r="CT57" i="4"/>
  <c r="CT58" i="4" s="1"/>
  <c r="CT59" i="4" s="1"/>
  <c r="CU49" i="5" l="1"/>
  <c r="CU76" i="4" s="1"/>
  <c r="CU73" i="4" s="1"/>
  <c r="CT77" i="4"/>
  <c r="CT32" i="4"/>
  <c r="CT35" i="4" l="1"/>
  <c r="CT42" i="4" s="1"/>
  <c r="CT61" i="4" s="1"/>
  <c r="CU67" i="4"/>
  <c r="CU68" i="4"/>
  <c r="CU71" i="4"/>
  <c r="CU54" i="4" l="1"/>
  <c r="CU45" i="5" l="1"/>
  <c r="CU47" i="5" s="1"/>
  <c r="CU48" i="5" s="1"/>
  <c r="CU50" i="5" s="1"/>
  <c r="CU57" i="4"/>
  <c r="CU58" i="4" s="1"/>
  <c r="CU59" i="4" s="1"/>
  <c r="CV49" i="5" l="1"/>
  <c r="CU77" i="4"/>
  <c r="CU32" i="4"/>
  <c r="CU35" i="4" l="1"/>
  <c r="CU42" i="4"/>
  <c r="CU61" i="4" s="1"/>
  <c r="CV76" i="4"/>
  <c r="CV73" i="4" s="1"/>
  <c r="EB49" i="5"/>
  <c r="CV67" i="4" l="1"/>
  <c r="CV68" i="4"/>
  <c r="CV71" i="4"/>
  <c r="CV54" i="4" l="1"/>
  <c r="CV45" i="5" l="1"/>
  <c r="CV47" i="5" s="1"/>
  <c r="CV48" i="5" s="1"/>
  <c r="CV50" i="5" s="1"/>
  <c r="EB54" i="4"/>
  <c r="CV57" i="4"/>
  <c r="EB57" i="4" s="1"/>
  <c r="CV58" i="4" l="1"/>
  <c r="CV59" i="4" s="1"/>
  <c r="EB59" i="4" s="1"/>
  <c r="EB58" i="4"/>
  <c r="CW49" i="5"/>
  <c r="CW76" i="4" s="1"/>
  <c r="CW73" i="4" s="1"/>
  <c r="CV77" i="4"/>
  <c r="CV32" i="4"/>
  <c r="EB50" i="5"/>
  <c r="L18" i="5" s="1"/>
  <c r="CV35" i="4" l="1"/>
  <c r="EB35" i="4" s="1"/>
  <c r="EB32" i="4"/>
  <c r="L15" i="4" s="1"/>
  <c r="CW68" i="4"/>
  <c r="CW67" i="4"/>
  <c r="CW54" i="4" s="1"/>
  <c r="CW71" i="4"/>
  <c r="CW45" i="5" l="1"/>
  <c r="CW57" i="4"/>
  <c r="CW58" i="4" s="1"/>
  <c r="CW59" i="4" s="1"/>
  <c r="CV42" i="4"/>
  <c r="CV61" i="4" l="1"/>
  <c r="EB42" i="4"/>
  <c r="EB61" i="4" s="1"/>
  <c r="CW47" i="5"/>
  <c r="CW48" i="5" l="1"/>
  <c r="CW50" i="5" l="1"/>
  <c r="CX49" i="5" l="1"/>
  <c r="CX76" i="4" s="1"/>
  <c r="CX73" i="4" s="1"/>
  <c r="CW77" i="4"/>
  <c r="CW32" i="4"/>
  <c r="CW35" i="4" l="1"/>
  <c r="CW42" i="4" s="1"/>
  <c r="CW61" i="4" s="1"/>
  <c r="CX67" i="4"/>
  <c r="CX71" i="4"/>
  <c r="CX68" i="4"/>
  <c r="CX54" i="4" l="1"/>
  <c r="CX45" i="5"/>
  <c r="CX57" i="4"/>
  <c r="CX58" i="4" s="1"/>
  <c r="CX59" i="4" s="1"/>
  <c r="CX47" i="5" l="1"/>
  <c r="CX48" i="5" l="1"/>
  <c r="CX50" i="5" l="1"/>
  <c r="CY49" i="5" l="1"/>
  <c r="CY76" i="4" s="1"/>
  <c r="CY73" i="4" s="1"/>
  <c r="CX77" i="4"/>
  <c r="CX32" i="4"/>
  <c r="CX35" i="4" l="1"/>
  <c r="CX42" i="4" s="1"/>
  <c r="CX61" i="4" s="1"/>
  <c r="CY67" i="4"/>
  <c r="CY68" i="4"/>
  <c r="CY71" i="4"/>
  <c r="CY54" i="4" l="1"/>
  <c r="CY45" i="5"/>
  <c r="CY57" i="4"/>
  <c r="CY58" i="4" s="1"/>
  <c r="CY59" i="4" s="1"/>
  <c r="CY47" i="5" l="1"/>
  <c r="CY48" i="5" l="1"/>
  <c r="CY50" i="5" l="1"/>
  <c r="CZ49" i="5" l="1"/>
  <c r="CZ76" i="4" s="1"/>
  <c r="CZ73" i="4" s="1"/>
  <c r="CY77" i="4"/>
  <c r="CY32" i="4"/>
  <c r="CY35" i="4" l="1"/>
  <c r="CY42" i="4" s="1"/>
  <c r="CY61" i="4" s="1"/>
  <c r="CZ67" i="4"/>
  <c r="CZ68" i="4"/>
  <c r="CZ71" i="4"/>
  <c r="CZ54" i="4" l="1"/>
  <c r="CZ45" i="5" l="1"/>
  <c r="CZ57" i="4"/>
  <c r="CZ58" i="4" s="1"/>
  <c r="CZ59" i="4" s="1"/>
  <c r="CZ47" i="5" l="1"/>
  <c r="CZ48" i="5" l="1"/>
  <c r="CZ50" i="5" l="1"/>
  <c r="DA49" i="5" l="1"/>
  <c r="DA76" i="4" s="1"/>
  <c r="DA73" i="4" s="1"/>
  <c r="CZ77" i="4"/>
  <c r="CZ32" i="4"/>
  <c r="CZ35" i="4" l="1"/>
  <c r="CZ42" i="4" s="1"/>
  <c r="CZ61" i="4" s="1"/>
  <c r="DA68" i="4"/>
  <c r="DA71" i="4"/>
  <c r="DA67" i="4"/>
  <c r="DA54" i="4" s="1"/>
  <c r="DA45" i="5" l="1"/>
  <c r="DA47" i="5" s="1"/>
  <c r="DA48" i="5" s="1"/>
  <c r="DA50" i="5" s="1"/>
  <c r="DA57" i="4"/>
  <c r="DA58" i="4" s="1"/>
  <c r="DA59" i="4" s="1"/>
  <c r="DB49" i="5" l="1"/>
  <c r="DB76" i="4" s="1"/>
  <c r="DB73" i="4" s="1"/>
  <c r="DA77" i="4"/>
  <c r="DA32" i="4"/>
  <c r="DA35" i="4" l="1"/>
  <c r="DA42" i="4" s="1"/>
  <c r="DA61" i="4" s="1"/>
  <c r="DB67" i="4"/>
  <c r="DB71" i="4"/>
  <c r="DB68" i="4"/>
  <c r="DB54" i="4" l="1"/>
  <c r="DB45" i="5" l="1"/>
  <c r="DB47" i="5" s="1"/>
  <c r="DB48" i="5" s="1"/>
  <c r="DB50" i="5" s="1"/>
  <c r="DB57" i="4"/>
  <c r="DB58" i="4" s="1"/>
  <c r="DB59" i="4" s="1"/>
  <c r="DC49" i="5" l="1"/>
  <c r="DC76" i="4" s="1"/>
  <c r="DC73" i="4" s="1"/>
  <c r="DB77" i="4"/>
  <c r="DB32" i="4"/>
  <c r="DB35" i="4" l="1"/>
  <c r="DB42" i="4" s="1"/>
  <c r="DB61" i="4" s="1"/>
  <c r="DC68" i="4"/>
  <c r="DC71" i="4"/>
  <c r="DC67" i="4"/>
  <c r="DC54" i="4" s="1"/>
  <c r="DC45" i="5" l="1"/>
  <c r="DC47" i="5" s="1"/>
  <c r="DC48" i="5" s="1"/>
  <c r="DC50" i="5" s="1"/>
  <c r="DC57" i="4"/>
  <c r="DC58" i="4" s="1"/>
  <c r="DC59" i="4" s="1"/>
  <c r="DD49" i="5" l="1"/>
  <c r="DD76" i="4" s="1"/>
  <c r="DD73" i="4" s="1"/>
  <c r="DC77" i="4"/>
  <c r="DC32" i="4"/>
  <c r="DC35" i="4" l="1"/>
  <c r="DC42" i="4" s="1"/>
  <c r="DC61" i="4" s="1"/>
  <c r="DD71" i="4"/>
  <c r="DD68" i="4"/>
  <c r="DD67" i="4"/>
  <c r="DD54" i="4" l="1"/>
  <c r="DD45" i="5" s="1"/>
  <c r="DD47" i="5" s="1"/>
  <c r="DD48" i="5" s="1"/>
  <c r="DD50" i="5" s="1"/>
  <c r="DD57" i="4" l="1"/>
  <c r="DD58" i="4" s="1"/>
  <c r="DD59" i="4" s="1"/>
  <c r="DE49" i="5"/>
  <c r="DE76" i="4" s="1"/>
  <c r="DE73" i="4" s="1"/>
  <c r="DD77" i="4"/>
  <c r="DD32" i="4"/>
  <c r="DD35" i="4" l="1"/>
  <c r="DD42" i="4" s="1"/>
  <c r="DD61" i="4" s="1"/>
  <c r="DE68" i="4"/>
  <c r="DE67" i="4"/>
  <c r="DE54" i="4" s="1"/>
  <c r="DE71" i="4"/>
  <c r="DE45" i="5" l="1"/>
  <c r="DE47" i="5" s="1"/>
  <c r="DE48" i="5" s="1"/>
  <c r="DE50" i="5" s="1"/>
  <c r="DE57" i="4"/>
  <c r="DE58" i="4" s="1"/>
  <c r="DE59" i="4" s="1"/>
  <c r="DF49" i="5" l="1"/>
  <c r="DF76" i="4" s="1"/>
  <c r="DF73" i="4" s="1"/>
  <c r="DE77" i="4"/>
  <c r="DE32" i="4"/>
  <c r="DE35" i="4" l="1"/>
  <c r="DE42" i="4" s="1"/>
  <c r="DE61" i="4" s="1"/>
  <c r="DF67" i="4"/>
  <c r="DF71" i="4"/>
  <c r="DF68" i="4"/>
  <c r="DF54" i="4" l="1"/>
  <c r="DF45" i="5" l="1"/>
  <c r="DF47" i="5" s="1"/>
  <c r="DF48" i="5" s="1"/>
  <c r="DF50" i="5" s="1"/>
  <c r="DF57" i="4"/>
  <c r="DF58" i="4" s="1"/>
  <c r="DF59" i="4" s="1"/>
  <c r="DG49" i="5" l="1"/>
  <c r="DG76" i="4" s="1"/>
  <c r="DG73" i="4" s="1"/>
  <c r="DF77" i="4"/>
  <c r="DF32" i="4"/>
  <c r="DF35" i="4" l="1"/>
  <c r="DF42" i="4" s="1"/>
  <c r="DF61" i="4" s="1"/>
  <c r="DG67" i="4"/>
  <c r="DG71" i="4"/>
  <c r="DG68" i="4"/>
  <c r="DG54" i="4" l="1"/>
  <c r="DG45" i="5" l="1"/>
  <c r="DG47" i="5" s="1"/>
  <c r="DG48" i="5" s="1"/>
  <c r="DG50" i="5" s="1"/>
  <c r="DG57" i="4"/>
  <c r="DG58" i="4" s="1"/>
  <c r="DG59" i="4" s="1"/>
  <c r="DH49" i="5" l="1"/>
  <c r="DG77" i="4"/>
  <c r="DG32" i="4"/>
  <c r="DG35" i="4" l="1"/>
  <c r="DG42" i="4" s="1"/>
  <c r="DG61" i="4" s="1"/>
  <c r="DH76" i="4"/>
  <c r="DH73" i="4" s="1"/>
  <c r="EC49" i="5"/>
  <c r="DH71" i="4" l="1"/>
  <c r="DH67" i="4"/>
  <c r="DH68" i="4"/>
  <c r="DH54" i="4" l="1"/>
  <c r="DH45" i="5" l="1"/>
  <c r="DH47" i="5" s="1"/>
  <c r="DH48" i="5" s="1"/>
  <c r="DH50" i="5" s="1"/>
  <c r="EC54" i="4"/>
  <c r="DH57" i="4"/>
  <c r="EC57" i="4" s="1"/>
  <c r="DH58" i="4" l="1"/>
  <c r="DI49" i="5"/>
  <c r="DI76" i="4" s="1"/>
  <c r="DI73" i="4" s="1"/>
  <c r="DH77" i="4"/>
  <c r="DH32" i="4"/>
  <c r="EC50" i="5"/>
  <c r="M18" i="5" s="1"/>
  <c r="DH35" i="4" l="1"/>
  <c r="EC35" i="4" s="1"/>
  <c r="EC32" i="4"/>
  <c r="M15" i="4" s="1"/>
  <c r="DI71" i="4"/>
  <c r="DI68" i="4"/>
  <c r="DI67" i="4"/>
  <c r="DI54" i="4" s="1"/>
  <c r="DH59" i="4"/>
  <c r="EC59" i="4" s="1"/>
  <c r="EC58" i="4"/>
  <c r="DI45" i="5" l="1"/>
  <c r="DI57" i="4"/>
  <c r="DI58" i="4" s="1"/>
  <c r="DI59" i="4" s="1"/>
  <c r="DH42" i="4"/>
  <c r="DH61" i="4" l="1"/>
  <c r="EC42" i="4"/>
  <c r="EC61" i="4" s="1"/>
  <c r="DI47" i="5"/>
  <c r="DI48" i="5" l="1"/>
  <c r="DI50" i="5" l="1"/>
  <c r="DJ49" i="5" l="1"/>
  <c r="DJ76" i="4" s="1"/>
  <c r="DJ73" i="4" s="1"/>
  <c r="DI77" i="4"/>
  <c r="DI32" i="4"/>
  <c r="DI35" i="4" l="1"/>
  <c r="DI42" i="4" s="1"/>
  <c r="DI61" i="4" s="1"/>
  <c r="DJ67" i="4"/>
  <c r="DJ71" i="4"/>
  <c r="DJ68" i="4"/>
  <c r="DJ54" i="4" l="1"/>
  <c r="DJ45" i="5" l="1"/>
  <c r="DJ57" i="4"/>
  <c r="DJ58" i="4" s="1"/>
  <c r="DJ59" i="4" s="1"/>
  <c r="DJ47" i="5" l="1"/>
  <c r="DJ48" i="5" l="1"/>
  <c r="DJ50" i="5" l="1"/>
  <c r="DK49" i="5" l="1"/>
  <c r="DK76" i="4" s="1"/>
  <c r="DK73" i="4" s="1"/>
  <c r="DJ77" i="4"/>
  <c r="DJ32" i="4"/>
  <c r="DJ35" i="4" l="1"/>
  <c r="DJ42" i="4" s="1"/>
  <c r="DJ61" i="4" s="1"/>
  <c r="DK67" i="4"/>
  <c r="DK68" i="4"/>
  <c r="DK71" i="4"/>
  <c r="DK54" i="4" l="1"/>
  <c r="DK45" i="5"/>
  <c r="DK57" i="4"/>
  <c r="DK58" i="4" s="1"/>
  <c r="DK59" i="4" s="1"/>
  <c r="DK47" i="5" l="1"/>
  <c r="DK48" i="5" l="1"/>
  <c r="DK50" i="5" l="1"/>
  <c r="DL49" i="5" l="1"/>
  <c r="DL76" i="4" s="1"/>
  <c r="DL73" i="4" s="1"/>
  <c r="DK77" i="4"/>
  <c r="DK32" i="4"/>
  <c r="DK35" i="4" l="1"/>
  <c r="DK42" i="4"/>
  <c r="DK61" i="4" s="1"/>
  <c r="DL67" i="4"/>
  <c r="DL68" i="4"/>
  <c r="DL71" i="4"/>
  <c r="DL54" i="4" l="1"/>
  <c r="DL45" i="5" l="1"/>
  <c r="DL57" i="4"/>
  <c r="DL58" i="4" s="1"/>
  <c r="DL59" i="4" s="1"/>
  <c r="DL47" i="5" l="1"/>
  <c r="DL48" i="5" l="1"/>
  <c r="DL50" i="5" l="1"/>
  <c r="DM49" i="5" l="1"/>
  <c r="DM76" i="4" s="1"/>
  <c r="DM73" i="4" s="1"/>
  <c r="DL77" i="4"/>
  <c r="DL32" i="4"/>
  <c r="DL35" i="4" l="1"/>
  <c r="DL42" i="4" s="1"/>
  <c r="DL61" i="4" s="1"/>
  <c r="DM68" i="4"/>
  <c r="DM71" i="4"/>
  <c r="DM67" i="4"/>
  <c r="DM54" i="4" l="1"/>
  <c r="DM45" i="5"/>
  <c r="DM47" i="5" s="1"/>
  <c r="DM48" i="5" s="1"/>
  <c r="DM50" i="5" s="1"/>
  <c r="DM57" i="4"/>
  <c r="DM58" i="4" s="1"/>
  <c r="DM59" i="4" s="1"/>
  <c r="DN49" i="5" l="1"/>
  <c r="DN76" i="4" s="1"/>
  <c r="DN73" i="4" s="1"/>
  <c r="DM77" i="4"/>
  <c r="DM32" i="4"/>
  <c r="DM35" i="4" l="1"/>
  <c r="DM42" i="4" s="1"/>
  <c r="DM61" i="4" s="1"/>
  <c r="DN67" i="4"/>
  <c r="DN71" i="4"/>
  <c r="DN68" i="4"/>
  <c r="DN54" i="4" l="1"/>
  <c r="DN45" i="5"/>
  <c r="DN47" i="5" s="1"/>
  <c r="DN48" i="5" s="1"/>
  <c r="DN50" i="5" s="1"/>
  <c r="DN57" i="4"/>
  <c r="DN58" i="4" s="1"/>
  <c r="DN59" i="4" s="1"/>
  <c r="DO49" i="5" l="1"/>
  <c r="DO76" i="4" s="1"/>
  <c r="DO73" i="4" s="1"/>
  <c r="DN77" i="4"/>
  <c r="DN32" i="4"/>
  <c r="DN35" i="4" l="1"/>
  <c r="DN42" i="4" s="1"/>
  <c r="DN61" i="4" s="1"/>
  <c r="DO68" i="4"/>
  <c r="DO67" i="4"/>
  <c r="DO54" i="4" s="1"/>
  <c r="DO71" i="4"/>
  <c r="DO45" i="5" l="1"/>
  <c r="DO47" i="5" s="1"/>
  <c r="DO48" i="5" s="1"/>
  <c r="DO50" i="5" s="1"/>
  <c r="DO57" i="4"/>
  <c r="DO58" i="4" s="1"/>
  <c r="DO59" i="4" s="1"/>
  <c r="DP49" i="5" l="1"/>
  <c r="DP76" i="4" s="1"/>
  <c r="DP73" i="4" s="1"/>
  <c r="DO77" i="4"/>
  <c r="DO32" i="4"/>
  <c r="DO35" i="4" l="1"/>
  <c r="DO42" i="4" s="1"/>
  <c r="DO61" i="4" s="1"/>
  <c r="DP71" i="4"/>
  <c r="DP67" i="4"/>
  <c r="DP68" i="4"/>
  <c r="DP54" i="4" l="1"/>
  <c r="DP45" i="5" l="1"/>
  <c r="DP47" i="5" s="1"/>
  <c r="DP48" i="5" s="1"/>
  <c r="DP50" i="5" s="1"/>
  <c r="DP57" i="4"/>
  <c r="DP58" i="4" s="1"/>
  <c r="DP59" i="4" s="1"/>
  <c r="DQ49" i="5" l="1"/>
  <c r="DQ76" i="4" s="1"/>
  <c r="DQ73" i="4" s="1"/>
  <c r="DP77" i="4"/>
  <c r="DP32" i="4"/>
  <c r="DP35" i="4" l="1"/>
  <c r="DP42" i="4" s="1"/>
  <c r="DP61" i="4" s="1"/>
  <c r="DQ71" i="4"/>
  <c r="DQ68" i="4"/>
  <c r="DQ67" i="4"/>
  <c r="DQ54" i="4" l="1"/>
  <c r="DQ45" i="5" l="1"/>
  <c r="DQ47" i="5" s="1"/>
  <c r="DQ48" i="5" s="1"/>
  <c r="DQ50" i="5" s="1"/>
  <c r="DQ57" i="4"/>
  <c r="DQ58" i="4" s="1"/>
  <c r="DQ59" i="4" s="1"/>
  <c r="DR49" i="5" l="1"/>
  <c r="DR76" i="4" s="1"/>
  <c r="DR73" i="4" s="1"/>
  <c r="DQ77" i="4"/>
  <c r="DQ32" i="4"/>
  <c r="DQ35" i="4" l="1"/>
  <c r="DQ42" i="4" s="1"/>
  <c r="DQ61" i="4" s="1"/>
  <c r="DR68" i="4"/>
  <c r="DR67" i="4"/>
  <c r="DR54" i="4" s="1"/>
  <c r="DR71" i="4"/>
  <c r="DR45" i="5" l="1"/>
  <c r="DR47" i="5" s="1"/>
  <c r="DR48" i="5" s="1"/>
  <c r="DR50" i="5" s="1"/>
  <c r="DR57" i="4"/>
  <c r="DR58" i="4" s="1"/>
  <c r="DR59" i="4" s="1"/>
  <c r="DS49" i="5" l="1"/>
  <c r="DS76" i="4" s="1"/>
  <c r="DS73" i="4" s="1"/>
  <c r="DR77" i="4"/>
  <c r="DR32" i="4"/>
  <c r="DR35" i="4" l="1"/>
  <c r="DR42" i="4" s="1"/>
  <c r="DR61" i="4" s="1"/>
  <c r="DS68" i="4"/>
  <c r="DS67" i="4"/>
  <c r="DS54" i="4" s="1"/>
  <c r="DS71" i="4"/>
  <c r="DS45" i="5" l="1"/>
  <c r="DS47" i="5" s="1"/>
  <c r="DS48" i="5" s="1"/>
  <c r="DS50" i="5" s="1"/>
  <c r="DS57" i="4"/>
  <c r="DS58" i="4" s="1"/>
  <c r="DS59" i="4" s="1"/>
  <c r="DT49" i="5" l="1"/>
  <c r="DS77" i="4"/>
  <c r="DS32" i="4"/>
  <c r="DS35" i="4" l="1"/>
  <c r="DS42" i="4" s="1"/>
  <c r="DS61" i="4" s="1"/>
  <c r="DT76" i="4"/>
  <c r="DT73" i="4" s="1"/>
  <c r="ED49" i="5"/>
  <c r="DT68" i="4" l="1"/>
  <c r="DT71" i="4"/>
  <c r="DT67" i="4"/>
  <c r="DT54" i="4" s="1"/>
  <c r="DT45" i="5" l="1"/>
  <c r="ED54" i="4"/>
  <c r="DT57" i="4"/>
  <c r="ED57" i="4" s="1"/>
  <c r="DT58" i="4"/>
  <c r="DT59" i="4" l="1"/>
  <c r="ED59" i="4" s="1"/>
  <c r="ED58" i="4"/>
  <c r="DU45" i="5"/>
  <c r="DV45" i="5"/>
  <c r="DT47" i="5"/>
  <c r="DW45" i="5"/>
  <c r="DX45" i="5"/>
  <c r="DY45" i="5"/>
  <c r="DZ45" i="5"/>
  <c r="EA45" i="5"/>
  <c r="EB45" i="5"/>
  <c r="EC45" i="5"/>
  <c r="ED45" i="5"/>
  <c r="DU47" i="5" l="1"/>
  <c r="E17" i="5" s="1"/>
  <c r="DV47" i="5"/>
  <c r="F17" i="5" s="1"/>
  <c r="DT48" i="5"/>
  <c r="DW47" i="5"/>
  <c r="G17" i="5" s="1"/>
  <c r="DX47" i="5"/>
  <c r="H17" i="5" s="1"/>
  <c r="DY47" i="5"/>
  <c r="I17" i="5" s="1"/>
  <c r="DZ47" i="5"/>
  <c r="J17" i="5" s="1"/>
  <c r="EA47" i="5"/>
  <c r="K17" i="5" s="1"/>
  <c r="EB47" i="5"/>
  <c r="L17" i="5" s="1"/>
  <c r="EC47" i="5"/>
  <c r="M17" i="5" s="1"/>
  <c r="ED47" i="5"/>
  <c r="N17" i="5" s="1"/>
  <c r="DT50" i="5" l="1"/>
  <c r="DU48" i="5"/>
  <c r="DV48" i="5"/>
  <c r="DW48" i="5"/>
  <c r="DX48" i="5"/>
  <c r="DY48" i="5"/>
  <c r="DZ48" i="5"/>
  <c r="EA48" i="5"/>
  <c r="EB48" i="5"/>
  <c r="EC48" i="5"/>
  <c r="ED48" i="5"/>
  <c r="DT77" i="4" l="1"/>
  <c r="DT32" i="4"/>
  <c r="ED50" i="5"/>
  <c r="N18" i="5" s="1"/>
  <c r="DT35" i="4" l="1"/>
  <c r="ED35" i="4" s="1"/>
  <c r="ED32" i="4"/>
  <c r="N15" i="4" s="1"/>
  <c r="DT42" i="4" l="1"/>
  <c r="DT61" i="4" l="1"/>
  <c r="ED42" i="4"/>
  <c r="ED61" i="4" s="1"/>
</calcChain>
</file>

<file path=xl/sharedStrings.xml><?xml version="1.0" encoding="utf-8"?>
<sst xmlns="http://schemas.openxmlformats.org/spreadsheetml/2006/main" count="353" uniqueCount="241">
  <si>
    <t>CAPEX SUMMARY</t>
  </si>
  <si>
    <t>Category</t>
  </si>
  <si>
    <t>Description</t>
  </si>
  <si>
    <t>Unit</t>
  </si>
  <si>
    <t>Unit cost</t>
  </si>
  <si>
    <t>Units</t>
  </si>
  <si>
    <t>Ext. Cost</t>
  </si>
  <si>
    <t>NBBP Matched Funding</t>
  </si>
  <si>
    <t>Design Engineering</t>
  </si>
  <si>
    <t>Permitting and Drafting</t>
  </si>
  <si>
    <t>Labor per foot</t>
  </si>
  <si>
    <t>Construction Mgmt.</t>
  </si>
  <si>
    <t>Project Management</t>
  </si>
  <si>
    <t>Construction</t>
  </si>
  <si>
    <t>Construction crews</t>
  </si>
  <si>
    <t>Contracted teams</t>
  </si>
  <si>
    <t>As-built documentation</t>
  </si>
  <si>
    <t>Construction foreman</t>
  </si>
  <si>
    <t>Wage rate plus benefit load</t>
  </si>
  <si>
    <t>Construction Foreman</t>
  </si>
  <si>
    <t>EML</t>
  </si>
  <si>
    <t>Aerial</t>
  </si>
  <si>
    <t>Underground</t>
  </si>
  <si>
    <t>Conduit</t>
  </si>
  <si>
    <t>Material per foot</t>
  </si>
  <si>
    <t>Fiber/Copper</t>
  </si>
  <si>
    <t>EML - Aerial</t>
  </si>
  <si>
    <t>HEAVY DUTY OSP TONABLE 24 COUNT</t>
  </si>
  <si>
    <t>HEAVY DUTY OSP TONABLE 48 COUNT</t>
  </si>
  <si>
    <t>HEAVY DUTY OSP TONABLE 96 COUNT</t>
  </si>
  <si>
    <t>HEAVY DUTY OSP TONABLE 144 COUNT</t>
  </si>
  <si>
    <t>HEAVY DUTY OSP TONABLE 288 COUNT</t>
  </si>
  <si>
    <t>EML - Underground</t>
  </si>
  <si>
    <t>Optical Equipment + Cabinet</t>
  </si>
  <si>
    <t>Per cabinet</t>
  </si>
  <si>
    <t>Slackloops</t>
  </si>
  <si>
    <t>Average cost per foot</t>
  </si>
  <si>
    <t>Connectorized drop hubs</t>
  </si>
  <si>
    <t>Vaults</t>
  </si>
  <si>
    <t>Average cost per</t>
  </si>
  <si>
    <t>Terminals</t>
  </si>
  <si>
    <t>Splitters - Medium</t>
  </si>
  <si>
    <t>Cost per unit</t>
  </si>
  <si>
    <t>Splitters - Large</t>
  </si>
  <si>
    <t>Total EML</t>
  </si>
  <si>
    <t>Other construction material</t>
  </si>
  <si>
    <t>Restoration - Sod (Pallet)</t>
  </si>
  <si>
    <t>Gravel</t>
  </si>
  <si>
    <t>Poles</t>
  </si>
  <si>
    <t>Pole hardware</t>
  </si>
  <si>
    <t>Total capex excluding install</t>
  </si>
  <si>
    <t>Customer Premise Equipment</t>
  </si>
  <si>
    <t>See customer prem</t>
  </si>
  <si>
    <t>Per take rate install</t>
  </si>
  <si>
    <t>Drop cables</t>
  </si>
  <si>
    <t>Install vehicles</t>
  </si>
  <si>
    <t>Totals</t>
  </si>
  <si>
    <t>Locations at 100%</t>
  </si>
  <si>
    <t>Locations at take rate</t>
  </si>
  <si>
    <t>Take rate</t>
  </si>
  <si>
    <t>Project cost per location (excluding CPE &amp; install)</t>
  </si>
  <si>
    <t>Project cost per foot (excluding CPE and install)</t>
  </si>
  <si>
    <t>Fiber feet</t>
  </si>
  <si>
    <t>Fiber miles</t>
  </si>
  <si>
    <t>Capex Summary</t>
  </si>
  <si>
    <t>Year</t>
  </si>
  <si>
    <t>Incremental % complete by year</t>
  </si>
  <si>
    <t>Cumulative complete by year</t>
  </si>
  <si>
    <t>Work day ramping reduction (start of year)</t>
  </si>
  <si>
    <t>Conduit feet</t>
  </si>
  <si>
    <t>Feet per day per team</t>
  </si>
  <si>
    <t>Days for build</t>
  </si>
  <si>
    <t>Total Fiber network capex</t>
  </si>
  <si>
    <t>Total Fiber and Install capex</t>
  </si>
  <si>
    <t>Cost per foot</t>
  </si>
  <si>
    <t>Passed locations</t>
  </si>
  <si>
    <t>Cost per passed location</t>
  </si>
  <si>
    <t>EOY</t>
  </si>
  <si>
    <t>Month</t>
  </si>
  <si>
    <t>Capital expenditures</t>
  </si>
  <si>
    <t>Year:</t>
  </si>
  <si>
    <t>Total</t>
  </si>
  <si>
    <t>Month:</t>
  </si>
  <si>
    <t>Cumulative % complete</t>
  </si>
  <si>
    <t>Monthly Incremental % complete</t>
  </si>
  <si>
    <t>Subscriber adds</t>
  </si>
  <si>
    <t>Total subscribers</t>
  </si>
  <si>
    <t>Workdays</t>
  </si>
  <si>
    <t>Work days in month</t>
  </si>
  <si>
    <t>Holidays</t>
  </si>
  <si>
    <t>Winter reduction</t>
  </si>
  <si>
    <t>N</t>
  </si>
  <si>
    <t>Work day ramping reduction</t>
  </si>
  <si>
    <t>Work days in month (reduced for ramping and holidays)</t>
  </si>
  <si>
    <t>Incremental % of fiber build complete</t>
  </si>
  <si>
    <t>Engineering costs</t>
  </si>
  <si>
    <t>UG Engineering &amp; Permiting drawing package (includes Field Noting, Base maps, CAD, permit coordination up to 2 hours)</t>
  </si>
  <si>
    <t>Construction Management</t>
  </si>
  <si>
    <t>One project Manager, $90,000 salary per year plus benefit load</t>
  </si>
  <si>
    <t>Contracted labor</t>
  </si>
  <si>
    <t>Foreman with benefit load</t>
  </si>
  <si>
    <t>Directing contracted crews above</t>
  </si>
  <si>
    <t>Total construction</t>
  </si>
  <si>
    <t>Nokia MF-2 Starter Kit</t>
  </si>
  <si>
    <t>Conduit, fiber cable, slackloops, drop hubs, vaults, splitters, terminals</t>
  </si>
  <si>
    <t>Total capex fiber network (property, plant &amp; equipment)</t>
  </si>
  <si>
    <t>Monthly capacity per vehicle</t>
  </si>
  <si>
    <t>2 installs per day</t>
  </si>
  <si>
    <t>Installation vehicles needed</t>
  </si>
  <si>
    <t>Add one service vehicle</t>
  </si>
  <si>
    <t>Incremental installation vehicles</t>
  </si>
  <si>
    <t>Install vehicle costs plus loadout of tools and starting inventory</t>
  </si>
  <si>
    <t>Installed equipment (CPE) net of customer charges</t>
  </si>
  <si>
    <t>Drop cable</t>
  </si>
  <si>
    <t>Install labor net of charges</t>
  </si>
  <si>
    <t>Total install capex</t>
  </si>
  <si>
    <t>Total capex (property, plant &amp; equipment) with Install</t>
  </si>
  <si>
    <t>Cumulative asset costs</t>
  </si>
  <si>
    <t>Cumulative network and engineering costs</t>
  </si>
  <si>
    <t>Cumulative fiber construction equipment costs</t>
  </si>
  <si>
    <t>Cumulative labor / contractor costs</t>
  </si>
  <si>
    <t>Cumulative install vehicle costs</t>
  </si>
  <si>
    <t>Cumulative install capex costs</t>
  </si>
  <si>
    <t>Total cumulative costs</t>
  </si>
  <si>
    <t>Depreciation</t>
  </si>
  <si>
    <t>Life in months</t>
  </si>
  <si>
    <t>Network and engineering costs</t>
  </si>
  <si>
    <t>Fiber construction equipment costs</t>
  </si>
  <si>
    <t>Labor / contractor costs</t>
  </si>
  <si>
    <t>Install vehicle costs</t>
  </si>
  <si>
    <t>Install capex costs</t>
  </si>
  <si>
    <t>Accumulated depreciation</t>
  </si>
  <si>
    <t>Cumulative network and engineering accum deprec</t>
  </si>
  <si>
    <t>Cumulative fiber construction equipment accum deprec</t>
  </si>
  <si>
    <t>Cumulative labor / contractor accum deprec</t>
  </si>
  <si>
    <t>Cumulative install vehicle accum deprec</t>
  </si>
  <si>
    <t>Cumulative install capex accum deprec</t>
  </si>
  <si>
    <t>WITH GRANT</t>
  </si>
  <si>
    <t>Pro Forma Income Statement Summary</t>
  </si>
  <si>
    <t>Grant revenue</t>
  </si>
  <si>
    <t>RDOF grant revenue</t>
  </si>
  <si>
    <t>Subscriber fee revenue</t>
  </si>
  <si>
    <t>Total revenue</t>
  </si>
  <si>
    <t>Cost of goods sold</t>
  </si>
  <si>
    <t>Gross profit</t>
  </si>
  <si>
    <t>Total operating expense</t>
  </si>
  <si>
    <t>Operating income</t>
  </si>
  <si>
    <t>Total other expense (income)</t>
  </si>
  <si>
    <t>Net income</t>
  </si>
  <si>
    <t>Pro Forma Income Statement</t>
  </si>
  <si>
    <t>Revenue</t>
  </si>
  <si>
    <t>100/100</t>
  </si>
  <si>
    <t>500/500</t>
  </si>
  <si>
    <t>1000/1000</t>
  </si>
  <si>
    <t>Bandwidth Expense</t>
  </si>
  <si>
    <t>Utilities</t>
  </si>
  <si>
    <t>Data Center</t>
  </si>
  <si>
    <t>Fuel Expenses</t>
  </si>
  <si>
    <t>Gross margin</t>
  </si>
  <si>
    <t>Operating expenses</t>
  </si>
  <si>
    <t>Sales and marketing</t>
  </si>
  <si>
    <t>Technical operations expense</t>
  </si>
  <si>
    <t>Customer support expense</t>
  </si>
  <si>
    <t>G&amp;A expense</t>
  </si>
  <si>
    <t>Operating margin</t>
  </si>
  <si>
    <t>Other expense (income)</t>
  </si>
  <si>
    <t>Depreciation &amp; Amortization</t>
  </si>
  <si>
    <t>Interest expense</t>
  </si>
  <si>
    <t>Net margin</t>
  </si>
  <si>
    <t>ARPU</t>
  </si>
  <si>
    <t>Pro Forma Balance Sheet Summary</t>
  </si>
  <si>
    <t>Cash</t>
  </si>
  <si>
    <t>Other current assets</t>
  </si>
  <si>
    <t>PPE</t>
  </si>
  <si>
    <t>Current liabilities</t>
  </si>
  <si>
    <t>Debt</t>
  </si>
  <si>
    <t>Retained earnings and equity</t>
  </si>
  <si>
    <t>Pro Forma Balance Sheet</t>
  </si>
  <si>
    <t>Assets</t>
  </si>
  <si>
    <t>Current assets</t>
  </si>
  <si>
    <t>Accounts receivable</t>
  </si>
  <si>
    <t>Inventory</t>
  </si>
  <si>
    <t>Total current assets</t>
  </si>
  <si>
    <t>Property, plant &amp; equipment</t>
  </si>
  <si>
    <t>Fiber network</t>
  </si>
  <si>
    <t>Construction equipment and vehicles</t>
  </si>
  <si>
    <t>Installed equipment  (CPE)</t>
  </si>
  <si>
    <t>Total property, plant &amp; equipment</t>
  </si>
  <si>
    <t>Total assets</t>
  </si>
  <si>
    <t>Liabilities and equity</t>
  </si>
  <si>
    <t>Current Liabilities</t>
  </si>
  <si>
    <t>Accounts Payable</t>
  </si>
  <si>
    <t>Payroll related liabilities</t>
  </si>
  <si>
    <t>Total current liabilities</t>
  </si>
  <si>
    <t>Long-Term Liabilities</t>
  </si>
  <si>
    <t>Total Long-Term Liabilities</t>
  </si>
  <si>
    <t>Total liabilities</t>
  </si>
  <si>
    <t>Equity</t>
  </si>
  <si>
    <t>Required initial investment from Grantee</t>
  </si>
  <si>
    <t>Additional investment outside of Grant proposal</t>
  </si>
  <si>
    <t>Retained Earnings</t>
  </si>
  <si>
    <t>Net Income</t>
  </si>
  <si>
    <t>Total Retained Earnings</t>
  </si>
  <si>
    <t>Total equity</t>
  </si>
  <si>
    <t>Total liabilities and equity</t>
  </si>
  <si>
    <t>Balance check</t>
  </si>
  <si>
    <t>Using equity</t>
  </si>
  <si>
    <t>Initial equity investment into Project</t>
  </si>
  <si>
    <t>Initial equity investment remaining</t>
  </si>
  <si>
    <t>Equity investment into Project</t>
  </si>
  <si>
    <t>Equity distribution from Project</t>
  </si>
  <si>
    <t>Using Debt</t>
  </si>
  <si>
    <t>Debt increase</t>
  </si>
  <si>
    <t>Debt paydown</t>
  </si>
  <si>
    <t>Beginning cash in excess of change in cash</t>
  </si>
  <si>
    <t>Change in cash excluding debt and equity</t>
  </si>
  <si>
    <t>Prior debt balance</t>
  </si>
  <si>
    <t>Begin cash</t>
  </si>
  <si>
    <t>End cash</t>
  </si>
  <si>
    <t>Pro Forma Statement of Cash Flows Summary</t>
  </si>
  <si>
    <t>Net cash from operating activities</t>
  </si>
  <si>
    <t>Net cash used in investing activities</t>
  </si>
  <si>
    <t>Net cash used in financing activities</t>
  </si>
  <si>
    <t>Cash and cash equivalents at end of period</t>
  </si>
  <si>
    <t>Pro Forma Statement of Cash Flows</t>
  </si>
  <si>
    <t>Cash flows from operating activities</t>
  </si>
  <si>
    <t>Net Earnings</t>
  </si>
  <si>
    <t>Adjustments to net earnings</t>
  </si>
  <si>
    <t>Add depreciation</t>
  </si>
  <si>
    <t>Decrease/(Increase) in trade and other receivables</t>
  </si>
  <si>
    <t>Decrease/(Increase) in inventory</t>
  </si>
  <si>
    <t>Increase/(Decrease) in trade payable</t>
  </si>
  <si>
    <t>Increase/(Decrease) in other payables</t>
  </si>
  <si>
    <t>Cash flows from investing activities</t>
  </si>
  <si>
    <t>PPE capital expenditure</t>
  </si>
  <si>
    <t>Cash flows from financing activities</t>
  </si>
  <si>
    <t>APIC - Required initial investment from Grantee</t>
  </si>
  <si>
    <t>APIC - Additional investment outside of Grant proposal</t>
  </si>
  <si>
    <t xml:space="preserve">Increase/(Decrease) to Long-term Liabilities </t>
  </si>
  <si>
    <t>Net increase/Decrease in cash and cash equivalents</t>
  </si>
  <si>
    <t>Cash and cash equivalents at beginning of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</si>
</sst>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\-yy;@"/>
    <numFmt numFmtId="167" formatCode="_(* #,##0.0%_);_(* \(#,##0.0%\);_(* &quot;-&quot;??_);_(@_)"/>
    <numFmt numFmtId="168" formatCode="_(* #,##0.0_);_(* \(#,##0.0\);_(* &quot;-&quot;??_);_(@_)"/>
    <numFmt numFmtId="169" formatCode="_(&quot;$&quot;* #,##0_);_(&quot;$&quot;* \(#,##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DEBF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rgb="FF4472C4"/>
      </left>
      <right/>
      <top/>
      <bottom style="thin">
        <color rgb="FF4472C4"/>
      </bottom>
      <diagonal/>
    </border>
    <border>
      <left/>
      <right/>
      <top style="thin">
        <color theme="4"/>
      </top>
      <bottom style="thin">
        <color rgb="FF4472C4"/>
      </bottom>
      <diagonal/>
    </border>
    <border>
      <left/>
      <right style="thin">
        <color rgb="FF4472C4"/>
      </right>
      <top/>
      <bottom style="thin">
        <color rgb="FF4472C4"/>
      </bottom>
      <diagonal/>
    </border>
    <border>
      <left style="thin">
        <color theme="4"/>
      </left>
      <right/>
      <top/>
      <bottom/>
      <diagonal/>
    </border>
    <border>
      <left/>
      <right style="thin">
        <color rgb="FF4472C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4472C4"/>
      </right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dashed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dashed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dashed">
        <color theme="4"/>
      </right>
      <top/>
      <bottom/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dashed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dashed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dashed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thin">
        <color rgb="FF4472C4"/>
      </left>
      <right/>
      <top style="medium">
        <color rgb="FF4472C4"/>
      </top>
      <bottom/>
      <diagonal/>
    </border>
    <border>
      <left/>
      <right/>
      <top style="medium">
        <color rgb="FF4472C4"/>
      </top>
      <bottom/>
      <diagonal/>
    </border>
    <border>
      <left/>
      <right style="thin">
        <color rgb="FF4472C4"/>
      </right>
      <top style="medium">
        <color rgb="FF4472C4"/>
      </top>
      <bottom/>
      <diagonal/>
    </border>
    <border>
      <left style="thin">
        <color rgb="FF4472C4"/>
      </left>
      <right/>
      <top/>
      <bottom/>
      <diagonal/>
    </border>
    <border>
      <left style="thin">
        <color rgb="FF4472C4"/>
      </left>
      <right/>
      <top/>
      <bottom style="medium">
        <color rgb="FF4472C4"/>
      </bottom>
      <diagonal/>
    </border>
    <border>
      <left/>
      <right/>
      <top/>
      <bottom style="medium">
        <color rgb="FF4472C4"/>
      </bottom>
      <diagonal/>
    </border>
    <border>
      <left/>
      <right style="thin">
        <color rgb="FF4472C4"/>
      </right>
      <top/>
      <bottom style="medium">
        <color rgb="FF4472C4"/>
      </bottom>
      <diagonal/>
    </border>
    <border>
      <left style="thin">
        <color theme="4"/>
      </left>
      <right/>
      <top style="thin">
        <color rgb="FF4F81BD"/>
      </top>
      <bottom style="thin">
        <color theme="4"/>
      </bottom>
      <diagonal/>
    </border>
    <border>
      <left/>
      <right/>
      <top style="thin">
        <color rgb="FF4F81BD"/>
      </top>
      <bottom style="thin">
        <color theme="4"/>
      </bottom>
      <diagonal/>
    </border>
    <border>
      <left/>
      <right style="dashed">
        <color theme="4"/>
      </right>
      <top style="thin">
        <color rgb="FF4F81BD"/>
      </top>
      <bottom style="thin">
        <color theme="4"/>
      </bottom>
      <diagonal/>
    </border>
    <border>
      <left/>
      <right style="thin">
        <color theme="4"/>
      </right>
      <top style="thin">
        <color rgb="FF4F81BD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ck">
        <color theme="4"/>
      </bottom>
      <diagonal/>
    </border>
    <border>
      <left/>
      <right/>
      <top style="thin">
        <color theme="4"/>
      </top>
      <bottom style="thick">
        <color theme="4"/>
      </bottom>
      <diagonal/>
    </border>
    <border>
      <left/>
      <right style="dashed">
        <color theme="4"/>
      </right>
      <top style="thin">
        <color theme="4"/>
      </top>
      <bottom style="thick">
        <color theme="4"/>
      </bottom>
      <diagonal/>
    </border>
    <border>
      <left/>
      <right style="thin">
        <color theme="4"/>
      </right>
      <top style="thin">
        <color theme="4"/>
      </top>
      <bottom style="thick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3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4" fillId="0" borderId="0" xfId="0" applyFont="1"/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6" fillId="3" borderId="0" xfId="0" applyFont="1" applyFill="1" applyAlignment="1">
      <alignment vertical="center" wrapText="1"/>
    </xf>
    <xf numFmtId="0" fontId="0" fillId="3" borderId="0" xfId="0" applyFill="1" applyAlignment="1">
      <alignment horizontal="left"/>
    </xf>
    <xf numFmtId="0" fontId="0" fillId="3" borderId="0" xfId="0" applyFill="1"/>
    <xf numFmtId="43" fontId="0" fillId="3" borderId="3" xfId="1" applyFont="1" applyFill="1" applyBorder="1"/>
    <xf numFmtId="44" fontId="0" fillId="3" borderId="0" xfId="2" applyFont="1" applyFill="1"/>
    <xf numFmtId="44" fontId="0" fillId="3" borderId="0" xfId="2" applyFont="1" applyFill="1" applyAlignment="1">
      <alignment horizontal="right"/>
    </xf>
    <xf numFmtId="44" fontId="7" fillId="2" borderId="0" xfId="2" applyFont="1" applyFill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4" fontId="0" fillId="0" borderId="0" xfId="2" applyFont="1" applyFill="1" applyAlignment="1">
      <alignment horizontal="right"/>
    </xf>
    <xf numFmtId="43" fontId="0" fillId="0" borderId="3" xfId="1" applyFont="1" applyFill="1" applyBorder="1"/>
    <xf numFmtId="44" fontId="0" fillId="0" borderId="0" xfId="2" applyFont="1" applyFill="1"/>
    <xf numFmtId="43" fontId="0" fillId="0" borderId="0" xfId="0" applyNumberFormat="1"/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44" fontId="0" fillId="0" borderId="2" xfId="2" applyFont="1" applyFill="1" applyBorder="1" applyAlignment="1">
      <alignment horizontal="right"/>
    </xf>
    <xf numFmtId="0" fontId="0" fillId="0" borderId="2" xfId="0" applyBorder="1"/>
    <xf numFmtId="43" fontId="0" fillId="0" borderId="1" xfId="1" applyFont="1" applyFill="1" applyBorder="1"/>
    <xf numFmtId="44" fontId="7" fillId="2" borderId="2" xfId="2" applyFont="1" applyFill="1" applyBorder="1"/>
    <xf numFmtId="44" fontId="8" fillId="0" borderId="2" xfId="2" applyFont="1" applyFill="1" applyBorder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44" fontId="0" fillId="0" borderId="2" xfId="2" applyFont="1" applyFill="1" applyBorder="1"/>
    <xf numFmtId="0" fontId="11" fillId="0" borderId="0" xfId="0" applyFont="1" applyAlignment="1">
      <alignment vertical="center" wrapText="1"/>
    </xf>
    <xf numFmtId="44" fontId="0" fillId="0" borderId="0" xfId="2" applyFont="1" applyFill="1" applyBorder="1"/>
    <xf numFmtId="0" fontId="6" fillId="0" borderId="0" xfId="0" applyFont="1" applyAlignment="1">
      <alignment vertical="center"/>
    </xf>
    <xf numFmtId="8" fontId="0" fillId="0" borderId="2" xfId="2" applyNumberFormat="1" applyFont="1" applyFill="1" applyBorder="1" applyAlignment="1">
      <alignment horizontal="right"/>
    </xf>
    <xf numFmtId="0" fontId="6" fillId="3" borderId="0" xfId="0" applyFont="1" applyFill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/>
    </xf>
    <xf numFmtId="44" fontId="3" fillId="0" borderId="4" xfId="2" applyFont="1" applyFill="1" applyBorder="1" applyAlignment="1">
      <alignment horizontal="right"/>
    </xf>
    <xf numFmtId="0" fontId="3" fillId="0" borderId="4" xfId="0" applyFont="1" applyBorder="1"/>
    <xf numFmtId="43" fontId="3" fillId="0" borderId="5" xfId="1" applyFont="1" applyFill="1" applyBorder="1"/>
    <xf numFmtId="44" fontId="3" fillId="0" borderId="4" xfId="2" applyFont="1" applyFill="1" applyBorder="1"/>
    <xf numFmtId="43" fontId="0" fillId="0" borderId="0" xfId="1" applyFont="1" applyFill="1"/>
    <xf numFmtId="0" fontId="12" fillId="0" borderId="4" xfId="0" applyFont="1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horizontal="left"/>
    </xf>
    <xf numFmtId="43" fontId="0" fillId="0" borderId="5" xfId="1" applyFont="1" applyFill="1" applyBorder="1"/>
    <xf numFmtId="165" fontId="0" fillId="0" borderId="0" xfId="3" applyNumberFormat="1" applyFont="1" applyAlignment="1">
      <alignment horizontal="left"/>
    </xf>
    <xf numFmtId="43" fontId="0" fillId="0" borderId="3" xfId="1" applyFont="1" applyBorder="1"/>
    <xf numFmtId="44" fontId="3" fillId="0" borderId="0" xfId="2" applyFont="1" applyBorder="1"/>
    <xf numFmtId="164" fontId="0" fillId="0" borderId="3" xfId="1" applyNumberFormat="1" applyFont="1" applyBorder="1"/>
    <xf numFmtId="164" fontId="0" fillId="0" borderId="0" xfId="1" applyNumberFormat="1" applyFont="1"/>
    <xf numFmtId="164" fontId="0" fillId="0" borderId="0" xfId="0" applyNumberFormat="1"/>
    <xf numFmtId="9" fontId="0" fillId="0" borderId="0" xfId="3" applyFont="1" applyFill="1"/>
    <xf numFmtId="165" fontId="0" fillId="0" borderId="3" xfId="3" applyNumberFormat="1" applyFont="1" applyBorder="1"/>
    <xf numFmtId="165" fontId="0" fillId="0" borderId="0" xfId="3" applyNumberFormat="1" applyFont="1"/>
    <xf numFmtId="0" fontId="0" fillId="0" borderId="3" xfId="0" applyBorder="1"/>
    <xf numFmtId="44" fontId="0" fillId="0" borderId="0" xfId="2" applyFont="1"/>
    <xf numFmtId="44" fontId="0" fillId="0" borderId="0" xfId="0" applyNumberFormat="1"/>
    <xf numFmtId="0" fontId="2" fillId="4" borderId="6" xfId="0" applyFont="1" applyFill="1" applyBorder="1" applyAlignment="1">
      <alignment vertical="center"/>
    </xf>
    <xf numFmtId="0" fontId="0" fillId="0" borderId="7" xfId="0" applyBorder="1"/>
    <xf numFmtId="0" fontId="12" fillId="0" borderId="8" xfId="0" applyFont="1" applyBorder="1" applyAlignment="1">
      <alignment vertical="center"/>
    </xf>
    <xf numFmtId="0" fontId="3" fillId="0" borderId="9" xfId="0" applyFont="1" applyBorder="1"/>
    <xf numFmtId="0" fontId="0" fillId="0" borderId="10" xfId="0" applyBorder="1" applyAlignment="1">
      <alignment horizontal="left" vertical="top"/>
    </xf>
    <xf numFmtId="9" fontId="0" fillId="0" borderId="0" xfId="0" applyNumberFormat="1" applyAlignment="1">
      <alignment horizontal="right"/>
    </xf>
    <xf numFmtId="9" fontId="0" fillId="0" borderId="0" xfId="0" applyNumberFormat="1"/>
    <xf numFmtId="165" fontId="0" fillId="0" borderId="0" xfId="0" applyNumberFormat="1"/>
    <xf numFmtId="165" fontId="0" fillId="0" borderId="11" xfId="0" applyNumberFormat="1" applyBorder="1"/>
    <xf numFmtId="0" fontId="0" fillId="0" borderId="12" xfId="0" applyBorder="1" applyAlignment="1">
      <alignment horizontal="left" vertical="top"/>
    </xf>
    <xf numFmtId="0" fontId="0" fillId="0" borderId="13" xfId="0" applyBorder="1"/>
    <xf numFmtId="9" fontId="0" fillId="0" borderId="13" xfId="0" applyNumberFormat="1" applyBorder="1" applyAlignment="1">
      <alignment horizontal="right"/>
    </xf>
    <xf numFmtId="9" fontId="0" fillId="0" borderId="13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43" fontId="0" fillId="0" borderId="15" xfId="0" applyNumberFormat="1" applyBorder="1"/>
    <xf numFmtId="44" fontId="0" fillId="0" borderId="15" xfId="2" applyFont="1" applyBorder="1"/>
    <xf numFmtId="0" fontId="0" fillId="0" borderId="16" xfId="0" applyBorder="1" applyAlignment="1">
      <alignment horizontal="left" vertical="top"/>
    </xf>
    <xf numFmtId="0" fontId="0" fillId="0" borderId="17" xfId="0" applyBorder="1"/>
    <xf numFmtId="44" fontId="0" fillId="0" borderId="18" xfId="2" applyFont="1" applyBorder="1"/>
    <xf numFmtId="0" fontId="2" fillId="4" borderId="19" xfId="0" applyFont="1" applyFill="1" applyBorder="1" applyAlignment="1">
      <alignment vertical="center"/>
    </xf>
    <xf numFmtId="0" fontId="3" fillId="0" borderId="0" xfId="0" applyFont="1"/>
    <xf numFmtId="0" fontId="2" fillId="0" borderId="6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20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22" xfId="0" applyFont="1" applyFill="1" applyBorder="1" applyAlignment="1">
      <alignment horizontal="right" vertical="center"/>
    </xf>
    <xf numFmtId="0" fontId="13" fillId="0" borderId="12" xfId="0" applyFont="1" applyBorder="1" applyAlignment="1">
      <alignment horizontal="left" vertical="top"/>
    </xf>
    <xf numFmtId="0" fontId="3" fillId="0" borderId="13" xfId="0" applyFont="1" applyBorder="1"/>
    <xf numFmtId="166" fontId="14" fillId="0" borderId="13" xfId="0" applyNumberFormat="1" applyFont="1" applyBorder="1"/>
    <xf numFmtId="166" fontId="3" fillId="0" borderId="13" xfId="0" applyNumberFormat="1" applyFont="1" applyBorder="1"/>
    <xf numFmtId="166" fontId="3" fillId="0" borderId="23" xfId="0" applyNumberFormat="1" applyFont="1" applyBorder="1"/>
    <xf numFmtId="166" fontId="3" fillId="3" borderId="12" xfId="0" applyNumberFormat="1" applyFont="1" applyFill="1" applyBorder="1"/>
    <xf numFmtId="166" fontId="3" fillId="3" borderId="13" xfId="0" applyNumberFormat="1" applyFont="1" applyFill="1" applyBorder="1"/>
    <xf numFmtId="166" fontId="3" fillId="3" borderId="24" xfId="0" applyNumberFormat="1" applyFont="1" applyFill="1" applyBorder="1"/>
    <xf numFmtId="0" fontId="15" fillId="0" borderId="10" xfId="0" applyFont="1" applyBorder="1" applyAlignment="1">
      <alignment horizontal="left" vertical="top"/>
    </xf>
    <xf numFmtId="165" fontId="15" fillId="0" borderId="0" xfId="3" applyNumberFormat="1" applyFont="1"/>
    <xf numFmtId="165" fontId="15" fillId="0" borderId="25" xfId="3" applyNumberFormat="1" applyFont="1" applyBorder="1"/>
    <xf numFmtId="9" fontId="15" fillId="3" borderId="10" xfId="3" applyFont="1" applyFill="1" applyBorder="1"/>
    <xf numFmtId="9" fontId="15" fillId="3" borderId="0" xfId="3" applyFont="1" applyFill="1"/>
    <xf numFmtId="9" fontId="15" fillId="3" borderId="15" xfId="3" applyFont="1" applyFill="1" applyBorder="1"/>
    <xf numFmtId="164" fontId="0" fillId="0" borderId="25" xfId="1" applyNumberFormat="1" applyFont="1" applyBorder="1"/>
    <xf numFmtId="164" fontId="0" fillId="3" borderId="10" xfId="1" applyNumberFormat="1" applyFont="1" applyFill="1" applyBorder="1"/>
    <xf numFmtId="164" fontId="0" fillId="3" borderId="0" xfId="1" applyNumberFormat="1" applyFont="1" applyFill="1"/>
    <xf numFmtId="164" fontId="0" fillId="3" borderId="15" xfId="1" applyNumberFormat="1" applyFont="1" applyFill="1" applyBorder="1"/>
    <xf numFmtId="0" fontId="3" fillId="0" borderId="10" xfId="0" applyFont="1" applyBorder="1" applyAlignment="1">
      <alignment horizontal="left" vertical="top"/>
    </xf>
    <xf numFmtId="164" fontId="0" fillId="0" borderId="13" xfId="1" applyNumberFormat="1" applyFont="1" applyBorder="1"/>
    <xf numFmtId="164" fontId="1" fillId="0" borderId="13" xfId="1" applyNumberFormat="1" applyFont="1" applyBorder="1"/>
    <xf numFmtId="164" fontId="1" fillId="0" borderId="23" xfId="1" applyNumberFormat="1" applyFont="1" applyBorder="1"/>
    <xf numFmtId="164" fontId="0" fillId="3" borderId="12" xfId="1" applyNumberFormat="1" applyFont="1" applyFill="1" applyBorder="1"/>
    <xf numFmtId="164" fontId="0" fillId="3" borderId="13" xfId="1" applyNumberFormat="1" applyFont="1" applyFill="1" applyBorder="1"/>
    <xf numFmtId="164" fontId="0" fillId="3" borderId="24" xfId="1" applyNumberFormat="1" applyFont="1" applyFill="1" applyBorder="1"/>
    <xf numFmtId="9" fontId="0" fillId="5" borderId="0" xfId="3" applyFont="1" applyFill="1"/>
    <xf numFmtId="9" fontId="0" fillId="0" borderId="0" xfId="3" applyFont="1"/>
    <xf numFmtId="9" fontId="0" fillId="0" borderId="25" xfId="3" applyFont="1" applyBorder="1"/>
    <xf numFmtId="9" fontId="0" fillId="3" borderId="10" xfId="3" applyFont="1" applyFill="1" applyBorder="1"/>
    <xf numFmtId="9" fontId="0" fillId="3" borderId="0" xfId="3" applyFont="1" applyFill="1"/>
    <xf numFmtId="9" fontId="0" fillId="3" borderId="15" xfId="3" applyFont="1" applyFill="1" applyBorder="1"/>
    <xf numFmtId="44" fontId="7" fillId="2" borderId="0" xfId="2" applyFont="1" applyFill="1" applyAlignment="1">
      <alignment horizontal="centerContinuous" wrapText="1"/>
    </xf>
    <xf numFmtId="164" fontId="0" fillId="3" borderId="10" xfId="1" applyNumberFormat="1" applyFont="1" applyFill="1" applyBorder="1" applyAlignment="1">
      <alignment vertical="top"/>
    </xf>
    <xf numFmtId="164" fontId="0" fillId="3" borderId="0" xfId="1" applyNumberFormat="1" applyFont="1" applyFill="1" applyAlignment="1">
      <alignment vertical="top"/>
    </xf>
    <xf numFmtId="164" fontId="0" fillId="3" borderId="15" xfId="1" applyNumberFormat="1" applyFont="1" applyFill="1" applyBorder="1" applyAlignment="1">
      <alignment vertical="top"/>
    </xf>
    <xf numFmtId="0" fontId="0" fillId="0" borderId="0" xfId="0" applyAlignment="1">
      <alignment horizontal="centerContinuous" wrapText="1"/>
    </xf>
    <xf numFmtId="44" fontId="0" fillId="0" borderId="0" xfId="2" applyFont="1" applyAlignment="1">
      <alignment horizontal="centerContinuous" wrapText="1"/>
    </xf>
    <xf numFmtId="44" fontId="7" fillId="2" borderId="0" xfId="2" applyFont="1" applyFill="1" applyAlignment="1">
      <alignment horizontal="center" wrapText="1"/>
    </xf>
    <xf numFmtId="164" fontId="0" fillId="5" borderId="0" xfId="1" applyNumberFormat="1" applyFont="1" applyFill="1"/>
    <xf numFmtId="164" fontId="0" fillId="3" borderId="25" xfId="1" applyNumberFormat="1" applyFont="1" applyFill="1" applyBorder="1"/>
    <xf numFmtId="8" fontId="7" fillId="2" borderId="0" xfId="2" applyNumberFormat="1" applyFont="1" applyFill="1" applyAlignment="1">
      <alignment horizontal="centerContinuous" wrapText="1"/>
    </xf>
    <xf numFmtId="164" fontId="0" fillId="0" borderId="0" xfId="1" applyNumberFormat="1" applyFont="1" applyFill="1"/>
    <xf numFmtId="164" fontId="0" fillId="0" borderId="25" xfId="1" applyNumberFormat="1" applyFont="1" applyFill="1" applyBorder="1"/>
    <xf numFmtId="0" fontId="0" fillId="0" borderId="13" xfId="0" applyBorder="1" applyAlignment="1">
      <alignment horizontal="left"/>
    </xf>
    <xf numFmtId="44" fontId="7" fillId="2" borderId="13" xfId="2" applyFont="1" applyFill="1" applyBorder="1" applyAlignment="1">
      <alignment horizontal="centerContinuous" wrapText="1"/>
    </xf>
    <xf numFmtId="164" fontId="0" fillId="5" borderId="13" xfId="1" applyNumberFormat="1" applyFont="1" applyFill="1" applyBorder="1"/>
    <xf numFmtId="164" fontId="0" fillId="0" borderId="23" xfId="1" applyNumberFormat="1" applyFont="1" applyBorder="1"/>
    <xf numFmtId="164" fontId="0" fillId="3" borderId="23" xfId="1" applyNumberFormat="1" applyFont="1" applyFill="1" applyBorder="1"/>
    <xf numFmtId="164" fontId="0" fillId="3" borderId="12" xfId="1" applyNumberFormat="1" applyFont="1" applyFill="1" applyBorder="1" applyAlignment="1">
      <alignment vertical="top"/>
    </xf>
    <xf numFmtId="164" fontId="0" fillId="3" borderId="13" xfId="1" applyNumberFormat="1" applyFont="1" applyFill="1" applyBorder="1" applyAlignment="1">
      <alignment vertical="top"/>
    </xf>
    <xf numFmtId="164" fontId="0" fillId="3" borderId="24" xfId="1" applyNumberFormat="1" applyFont="1" applyFill="1" applyBorder="1" applyAlignment="1">
      <alignment vertical="top"/>
    </xf>
    <xf numFmtId="44" fontId="3" fillId="0" borderId="0" xfId="2" applyFont="1" applyAlignment="1">
      <alignment horizontal="centerContinuous" wrapText="1"/>
    </xf>
    <xf numFmtId="164" fontId="3" fillId="0" borderId="0" xfId="1" applyNumberFormat="1" applyFont="1"/>
    <xf numFmtId="164" fontId="3" fillId="0" borderId="25" xfId="1" applyNumberFormat="1" applyFont="1" applyBorder="1"/>
    <xf numFmtId="164" fontId="3" fillId="3" borderId="0" xfId="1" applyNumberFormat="1" applyFont="1" applyFill="1"/>
    <xf numFmtId="164" fontId="3" fillId="3" borderId="25" xfId="1" applyNumberFormat="1" applyFont="1" applyFill="1" applyBorder="1"/>
    <xf numFmtId="164" fontId="3" fillId="3" borderId="10" xfId="1" applyNumberFormat="1" applyFont="1" applyFill="1" applyBorder="1" applyAlignment="1">
      <alignment vertical="top"/>
    </xf>
    <xf numFmtId="164" fontId="3" fillId="3" borderId="0" xfId="1" applyNumberFormat="1" applyFont="1" applyFill="1" applyAlignment="1">
      <alignment vertical="top"/>
    </xf>
    <xf numFmtId="164" fontId="3" fillId="3" borderId="15" xfId="1" applyNumberFormat="1" applyFont="1" applyFill="1" applyBorder="1" applyAlignment="1">
      <alignment vertical="top"/>
    </xf>
    <xf numFmtId="44" fontId="0" fillId="0" borderId="0" xfId="2" applyFont="1" applyAlignment="1">
      <alignment horizontal="left" wrapText="1"/>
    </xf>
    <xf numFmtId="44" fontId="0" fillId="0" borderId="13" xfId="2" applyFont="1" applyBorder="1" applyAlignment="1">
      <alignment horizontal="left" wrapText="1"/>
    </xf>
    <xf numFmtId="44" fontId="3" fillId="0" borderId="0" xfId="2" applyFont="1" applyAlignment="1">
      <alignment horizontal="left"/>
    </xf>
    <xf numFmtId="0" fontId="3" fillId="6" borderId="26" xfId="0" applyFont="1" applyFill="1" applyBorder="1" applyAlignment="1">
      <alignment vertical="top"/>
    </xf>
    <xf numFmtId="0" fontId="3" fillId="6" borderId="27" xfId="0" applyFont="1" applyFill="1" applyBorder="1" applyAlignment="1">
      <alignment vertical="top"/>
    </xf>
    <xf numFmtId="164" fontId="3" fillId="6" borderId="27" xfId="1" applyNumberFormat="1" applyFont="1" applyFill="1" applyBorder="1" applyAlignment="1">
      <alignment vertical="top"/>
    </xf>
    <xf numFmtId="164" fontId="3" fillId="6" borderId="28" xfId="1" applyNumberFormat="1" applyFont="1" applyFill="1" applyBorder="1" applyAlignment="1">
      <alignment vertical="top"/>
    </xf>
    <xf numFmtId="44" fontId="0" fillId="0" borderId="0" xfId="2" applyFont="1" applyFill="1" applyBorder="1" applyAlignment="1">
      <alignment horizontal="left" wrapText="1"/>
    </xf>
    <xf numFmtId="0" fontId="0" fillId="0" borderId="6" xfId="0" applyBorder="1" applyAlignment="1">
      <alignment horizontal="left" vertical="top"/>
    </xf>
    <xf numFmtId="0" fontId="0" fillId="0" borderId="20" xfId="0" applyBorder="1"/>
    <xf numFmtId="44" fontId="0" fillId="0" borderId="20" xfId="2" applyFont="1" applyBorder="1"/>
    <xf numFmtId="164" fontId="0" fillId="0" borderId="20" xfId="1" applyNumberFormat="1" applyFont="1" applyBorder="1"/>
    <xf numFmtId="164" fontId="0" fillId="0" borderId="21" xfId="1" applyNumberFormat="1" applyFont="1" applyBorder="1"/>
    <xf numFmtId="164" fontId="0" fillId="3" borderId="6" xfId="1" applyNumberFormat="1" applyFont="1" applyFill="1" applyBorder="1" applyAlignment="1">
      <alignment vertical="top"/>
    </xf>
    <xf numFmtId="164" fontId="0" fillId="3" borderId="20" xfId="1" applyNumberFormat="1" applyFont="1" applyFill="1" applyBorder="1" applyAlignment="1">
      <alignment vertical="top"/>
    </xf>
    <xf numFmtId="164" fontId="0" fillId="3" borderId="22" xfId="1" applyNumberFormat="1" applyFont="1" applyFill="1" applyBorder="1" applyAlignment="1">
      <alignment vertical="top"/>
    </xf>
    <xf numFmtId="0" fontId="3" fillId="0" borderId="6" xfId="0" applyFont="1" applyBorder="1" applyAlignment="1">
      <alignment horizontal="left" vertical="top"/>
    </xf>
    <xf numFmtId="0" fontId="3" fillId="0" borderId="20" xfId="0" applyFont="1" applyBorder="1"/>
    <xf numFmtId="44" fontId="16" fillId="2" borderId="20" xfId="2" applyFont="1" applyFill="1" applyBorder="1"/>
    <xf numFmtId="164" fontId="3" fillId="0" borderId="20" xfId="1" applyNumberFormat="1" applyFont="1" applyBorder="1"/>
    <xf numFmtId="164" fontId="3" fillId="0" borderId="21" xfId="1" applyNumberFormat="1" applyFont="1" applyBorder="1"/>
    <xf numFmtId="164" fontId="3" fillId="3" borderId="6" xfId="1" applyNumberFormat="1" applyFont="1" applyFill="1" applyBorder="1" applyAlignment="1">
      <alignment vertical="top"/>
    </xf>
    <xf numFmtId="164" fontId="3" fillId="3" borderId="20" xfId="1" applyNumberFormat="1" applyFont="1" applyFill="1" applyBorder="1" applyAlignment="1">
      <alignment vertical="top"/>
    </xf>
    <xf numFmtId="164" fontId="3" fillId="3" borderId="22" xfId="1" applyNumberFormat="1" applyFont="1" applyFill="1" applyBorder="1" applyAlignment="1">
      <alignment vertical="top"/>
    </xf>
    <xf numFmtId="44" fontId="3" fillId="0" borderId="20" xfId="2" applyFont="1" applyBorder="1"/>
    <xf numFmtId="0" fontId="3" fillId="0" borderId="26" xfId="0" applyFont="1" applyBorder="1" applyAlignment="1">
      <alignment horizontal="left" vertical="top"/>
    </xf>
    <xf numFmtId="0" fontId="3" fillId="0" borderId="27" xfId="0" applyFont="1" applyBorder="1"/>
    <xf numFmtId="44" fontId="3" fillId="0" borderId="27" xfId="2" applyFont="1" applyBorder="1"/>
    <xf numFmtId="164" fontId="3" fillId="0" borderId="27" xfId="1" applyNumberFormat="1" applyFont="1" applyBorder="1"/>
    <xf numFmtId="164" fontId="3" fillId="0" borderId="29" xfId="1" applyNumberFormat="1" applyFont="1" applyBorder="1"/>
    <xf numFmtId="164" fontId="3" fillId="3" borderId="26" xfId="1" applyNumberFormat="1" applyFont="1" applyFill="1" applyBorder="1" applyAlignment="1">
      <alignment vertical="top"/>
    </xf>
    <xf numFmtId="164" fontId="3" fillId="3" borderId="27" xfId="1" applyNumberFormat="1" applyFont="1" applyFill="1" applyBorder="1" applyAlignment="1">
      <alignment vertical="top"/>
    </xf>
    <xf numFmtId="164" fontId="3" fillId="3" borderId="28" xfId="1" applyNumberFormat="1" applyFont="1" applyFill="1" applyBorder="1" applyAlignment="1">
      <alignment vertical="top"/>
    </xf>
    <xf numFmtId="164" fontId="8" fillId="0" borderId="0" xfId="1" applyNumberFormat="1" applyFont="1" applyBorder="1"/>
    <xf numFmtId="164" fontId="8" fillId="0" borderId="15" xfId="1" applyNumberFormat="1" applyFont="1" applyBorder="1"/>
    <xf numFmtId="164" fontId="8" fillId="0" borderId="13" xfId="1" applyNumberFormat="1" applyFont="1" applyBorder="1"/>
    <xf numFmtId="164" fontId="8" fillId="0" borderId="24" xfId="1" applyNumberFormat="1" applyFont="1" applyBorder="1"/>
    <xf numFmtId="0" fontId="3" fillId="0" borderId="12" xfId="0" applyFont="1" applyBorder="1" applyAlignment="1">
      <alignment horizontal="left" vertical="top"/>
    </xf>
    <xf numFmtId="164" fontId="12" fillId="0" borderId="13" xfId="1" applyNumberFormat="1" applyFont="1" applyBorder="1"/>
    <xf numFmtId="164" fontId="12" fillId="0" borderId="24" xfId="1" applyNumberFormat="1" applyFont="1" applyBorder="1"/>
    <xf numFmtId="0" fontId="0" fillId="0" borderId="30" xfId="0" applyBorder="1"/>
    <xf numFmtId="164" fontId="12" fillId="0" borderId="0" xfId="1" applyNumberFormat="1" applyFont="1" applyBorder="1"/>
    <xf numFmtId="164" fontId="12" fillId="0" borderId="15" xfId="1" applyNumberFormat="1" applyFont="1" applyBorder="1"/>
    <xf numFmtId="0" fontId="3" fillId="0" borderId="30" xfId="0" applyFont="1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164" fontId="12" fillId="0" borderId="17" xfId="1" applyNumberFormat="1" applyFont="1" applyBorder="1"/>
    <xf numFmtId="164" fontId="12" fillId="0" borderId="18" xfId="1" applyNumberFormat="1" applyFont="1" applyBorder="1"/>
    <xf numFmtId="0" fontId="17" fillId="3" borderId="10" xfId="0" applyFont="1" applyFill="1" applyBorder="1" applyAlignment="1">
      <alignment horizontal="left" vertical="top"/>
    </xf>
    <xf numFmtId="0" fontId="7" fillId="3" borderId="0" xfId="0" applyFont="1" applyFill="1"/>
    <xf numFmtId="9" fontId="7" fillId="3" borderId="0" xfId="0" applyNumberFormat="1" applyFont="1" applyFill="1" applyAlignment="1">
      <alignment horizontal="right"/>
    </xf>
    <xf numFmtId="165" fontId="17" fillId="3" borderId="0" xfId="3" applyNumberFormat="1" applyFont="1" applyFill="1"/>
    <xf numFmtId="165" fontId="17" fillId="3" borderId="25" xfId="3" applyNumberFormat="1" applyFont="1" applyFill="1" applyBorder="1"/>
    <xf numFmtId="165" fontId="7" fillId="3" borderId="0" xfId="0" applyNumberFormat="1" applyFont="1" applyFill="1" applyAlignment="1">
      <alignment horizontal="right"/>
    </xf>
    <xf numFmtId="0" fontId="13" fillId="0" borderId="10" xfId="0" applyFont="1" applyBorder="1" applyAlignment="1">
      <alignment horizontal="left" vertical="top"/>
    </xf>
    <xf numFmtId="0" fontId="0" fillId="0" borderId="25" xfId="0" applyBorder="1"/>
    <xf numFmtId="0" fontId="0" fillId="3" borderId="10" xfId="0" applyFill="1" applyBorder="1"/>
    <xf numFmtId="0" fontId="0" fillId="3" borderId="15" xfId="0" applyFill="1" applyBorder="1"/>
    <xf numFmtId="164" fontId="0" fillId="7" borderId="0" xfId="1" applyNumberFormat="1" applyFont="1" applyFill="1"/>
    <xf numFmtId="164" fontId="0" fillId="0" borderId="0" xfId="1" applyNumberFormat="1" applyFont="1" applyBorder="1"/>
    <xf numFmtId="44" fontId="0" fillId="0" borderId="13" xfId="0" applyNumberFormat="1" applyBorder="1"/>
    <xf numFmtId="164" fontId="3" fillId="3" borderId="10" xfId="1" applyNumberFormat="1" applyFont="1" applyFill="1" applyBorder="1"/>
    <xf numFmtId="164" fontId="3" fillId="3" borderId="15" xfId="1" applyNumberFormat="1" applyFont="1" applyFill="1" applyBorder="1"/>
    <xf numFmtId="0" fontId="0" fillId="0" borderId="31" xfId="0" applyBorder="1"/>
    <xf numFmtId="164" fontId="0" fillId="0" borderId="31" xfId="1" applyNumberFormat="1" applyFont="1" applyBorder="1"/>
    <xf numFmtId="164" fontId="0" fillId="0" borderId="32" xfId="1" applyNumberFormat="1" applyFont="1" applyBorder="1"/>
    <xf numFmtId="164" fontId="0" fillId="3" borderId="30" xfId="1" applyNumberFormat="1" applyFont="1" applyFill="1" applyBorder="1"/>
    <xf numFmtId="164" fontId="0" fillId="3" borderId="31" xfId="1" applyNumberFormat="1" applyFont="1" applyFill="1" applyBorder="1"/>
    <xf numFmtId="164" fontId="0" fillId="3" borderId="33" xfId="1" applyNumberFormat="1" applyFont="1" applyFill="1" applyBorder="1"/>
    <xf numFmtId="167" fontId="18" fillId="0" borderId="0" xfId="1" applyNumberFormat="1" applyFont="1" applyAlignment="1">
      <alignment horizontal="right"/>
    </xf>
    <xf numFmtId="167" fontId="18" fillId="0" borderId="25" xfId="1" applyNumberFormat="1" applyFont="1" applyBorder="1" applyAlignment="1">
      <alignment horizontal="right"/>
    </xf>
    <xf numFmtId="167" fontId="18" fillId="3" borderId="10" xfId="1" applyNumberFormat="1" applyFont="1" applyFill="1" applyBorder="1" applyAlignment="1">
      <alignment horizontal="right"/>
    </xf>
    <xf numFmtId="167" fontId="18" fillId="3" borderId="0" xfId="1" applyNumberFormat="1" applyFont="1" applyFill="1" applyAlignment="1">
      <alignment horizontal="right"/>
    </xf>
    <xf numFmtId="167" fontId="18" fillId="3" borderId="15" xfId="1" applyNumberFormat="1" applyFont="1" applyFill="1" applyBorder="1" applyAlignment="1">
      <alignment horizontal="right"/>
    </xf>
    <xf numFmtId="44" fontId="0" fillId="0" borderId="13" xfId="2" applyFont="1" applyBorder="1"/>
    <xf numFmtId="164" fontId="3" fillId="3" borderId="6" xfId="1" applyNumberFormat="1" applyFont="1" applyFill="1" applyBorder="1"/>
    <xf numFmtId="164" fontId="3" fillId="3" borderId="20" xfId="1" applyNumberFormat="1" applyFont="1" applyFill="1" applyBorder="1"/>
    <xf numFmtId="164" fontId="3" fillId="3" borderId="22" xfId="1" applyNumberFormat="1" applyFont="1" applyFill="1" applyBorder="1"/>
    <xf numFmtId="0" fontId="3" fillId="0" borderId="16" xfId="0" applyFont="1" applyBorder="1" applyAlignment="1">
      <alignment horizontal="left" vertical="top"/>
    </xf>
    <xf numFmtId="0" fontId="3" fillId="0" borderId="17" xfId="0" applyFont="1" applyBorder="1"/>
    <xf numFmtId="167" fontId="18" fillId="0" borderId="17" xfId="1" applyNumberFormat="1" applyFont="1" applyBorder="1" applyAlignment="1">
      <alignment horizontal="right"/>
    </xf>
    <xf numFmtId="167" fontId="18" fillId="0" borderId="34" xfId="1" applyNumberFormat="1" applyFont="1" applyBorder="1" applyAlignment="1">
      <alignment horizontal="right"/>
    </xf>
    <xf numFmtId="167" fontId="18" fillId="3" borderId="16" xfId="1" applyNumberFormat="1" applyFont="1" applyFill="1" applyBorder="1" applyAlignment="1">
      <alignment horizontal="right"/>
    </xf>
    <xf numFmtId="167" fontId="18" fillId="3" borderId="17" xfId="1" applyNumberFormat="1" applyFont="1" applyFill="1" applyBorder="1" applyAlignment="1">
      <alignment horizontal="right"/>
    </xf>
    <xf numFmtId="167" fontId="18" fillId="3" borderId="18" xfId="1" applyNumberFormat="1" applyFont="1" applyFill="1" applyBorder="1" applyAlignment="1">
      <alignment horizontal="right"/>
    </xf>
    <xf numFmtId="0" fontId="0" fillId="0" borderId="35" xfId="0" applyBorder="1" applyAlignment="1">
      <alignment horizontal="left" vertical="top"/>
    </xf>
    <xf numFmtId="168" fontId="0" fillId="0" borderId="0" xfId="1" applyNumberFormat="1" applyFont="1"/>
    <xf numFmtId="0" fontId="0" fillId="0" borderId="36" xfId="0" applyBorder="1"/>
    <xf numFmtId="0" fontId="0" fillId="0" borderId="37" xfId="0" applyBorder="1"/>
    <xf numFmtId="164" fontId="0" fillId="0" borderId="37" xfId="0" applyNumberFormat="1" applyBorder="1"/>
    <xf numFmtId="164" fontId="0" fillId="0" borderId="38" xfId="0" applyNumberFormat="1" applyBorder="1"/>
    <xf numFmtId="0" fontId="0" fillId="0" borderId="39" xfId="0" applyBorder="1"/>
    <xf numFmtId="164" fontId="0" fillId="0" borderId="11" xfId="0" applyNumberFormat="1" applyBorder="1"/>
    <xf numFmtId="41" fontId="0" fillId="0" borderId="0" xfId="0" applyNumberFormat="1"/>
    <xf numFmtId="0" fontId="0" fillId="0" borderId="40" xfId="0" applyBorder="1"/>
    <xf numFmtId="0" fontId="0" fillId="0" borderId="41" xfId="0" applyBorder="1"/>
    <xf numFmtId="164" fontId="0" fillId="0" borderId="41" xfId="0" applyNumberFormat="1" applyBorder="1"/>
    <xf numFmtId="164" fontId="0" fillId="0" borderId="42" xfId="0" applyNumberFormat="1" applyBorder="1"/>
    <xf numFmtId="0" fontId="12" fillId="0" borderId="22" xfId="0" applyFont="1" applyBorder="1" applyAlignment="1">
      <alignment vertical="center"/>
    </xf>
    <xf numFmtId="166" fontId="3" fillId="0" borderId="24" xfId="0" applyNumberFormat="1" applyFont="1" applyBorder="1"/>
    <xf numFmtId="165" fontId="17" fillId="3" borderId="15" xfId="3" applyNumberFormat="1" applyFont="1" applyFill="1" applyBorder="1"/>
    <xf numFmtId="9" fontId="15" fillId="3" borderId="0" xfId="3" applyFont="1" applyFill="1" applyBorder="1"/>
    <xf numFmtId="164" fontId="0" fillId="0" borderId="15" xfId="1" applyNumberFormat="1" applyFont="1" applyBorder="1"/>
    <xf numFmtId="164" fontId="0" fillId="3" borderId="0" xfId="1" applyNumberFormat="1" applyFont="1" applyFill="1" applyBorder="1"/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3" borderId="0" xfId="0" applyFont="1" applyFill="1" applyAlignment="1">
      <alignment vertical="top"/>
    </xf>
    <xf numFmtId="0" fontId="3" fillId="3" borderId="15" xfId="0" applyFont="1" applyFill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5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3" fillId="3" borderId="0" xfId="0" applyFont="1" applyFill="1" applyAlignment="1">
      <alignment vertical="top"/>
    </xf>
    <xf numFmtId="0" fontId="13" fillId="3" borderId="15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164" fontId="7" fillId="8" borderId="0" xfId="1" applyNumberFormat="1" applyFont="1" applyFill="1" applyAlignment="1">
      <alignment vertical="top"/>
    </xf>
    <xf numFmtId="164" fontId="7" fillId="8" borderId="25" xfId="1" applyNumberFormat="1" applyFont="1" applyFill="1" applyBorder="1" applyAlignment="1">
      <alignment vertical="top"/>
    </xf>
    <xf numFmtId="164" fontId="7" fillId="8" borderId="15" xfId="1" applyNumberFormat="1" applyFont="1" applyFill="1" applyBorder="1" applyAlignment="1">
      <alignment vertical="top"/>
    </xf>
    <xf numFmtId="164" fontId="0" fillId="0" borderId="0" xfId="1" applyNumberFormat="1" applyFont="1" applyAlignment="1">
      <alignment vertical="top"/>
    </xf>
    <xf numFmtId="164" fontId="0" fillId="0" borderId="25" xfId="1" applyNumberFormat="1" applyFont="1" applyBorder="1" applyAlignment="1">
      <alignment vertical="top"/>
    </xf>
    <xf numFmtId="164" fontId="0" fillId="0" borderId="15" xfId="1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164" fontId="0" fillId="0" borderId="13" xfId="1" applyNumberFormat="1" applyFont="1" applyBorder="1" applyAlignment="1">
      <alignment vertical="top"/>
    </xf>
    <xf numFmtId="164" fontId="0" fillId="0" borderId="23" xfId="1" applyNumberFormat="1" applyFont="1" applyBorder="1" applyAlignment="1">
      <alignment vertical="top"/>
    </xf>
    <xf numFmtId="164" fontId="0" fillId="0" borderId="24" xfId="1" applyNumberFormat="1" applyFont="1" applyBorder="1" applyAlignment="1">
      <alignment vertical="top"/>
    </xf>
    <xf numFmtId="164" fontId="13" fillId="3" borderId="0" xfId="1" applyNumberFormat="1" applyFont="1" applyFill="1" applyAlignment="1">
      <alignment vertical="top"/>
    </xf>
    <xf numFmtId="164" fontId="13" fillId="3" borderId="15" xfId="1" applyNumberFormat="1" applyFont="1" applyFill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164" fontId="0" fillId="0" borderId="31" xfId="1" applyNumberFormat="1" applyFont="1" applyBorder="1" applyAlignment="1">
      <alignment vertical="top"/>
    </xf>
    <xf numFmtId="164" fontId="0" fillId="0" borderId="32" xfId="1" applyNumberFormat="1" applyFont="1" applyBorder="1" applyAlignment="1">
      <alignment vertical="top"/>
    </xf>
    <xf numFmtId="164" fontId="0" fillId="0" borderId="33" xfId="1" applyNumberFormat="1" applyFont="1" applyBorder="1" applyAlignment="1">
      <alignment vertical="top"/>
    </xf>
    <xf numFmtId="164" fontId="0" fillId="3" borderId="31" xfId="1" applyNumberFormat="1" applyFont="1" applyFill="1" applyBorder="1" applyAlignment="1">
      <alignment vertical="top"/>
    </xf>
    <xf numFmtId="164" fontId="0" fillId="3" borderId="33" xfId="1" applyNumberFormat="1" applyFont="1" applyFill="1" applyBorder="1" applyAlignment="1">
      <alignment vertical="top"/>
    </xf>
    <xf numFmtId="164" fontId="3" fillId="0" borderId="0" xfId="1" applyNumberFormat="1" applyFont="1" applyAlignment="1">
      <alignment vertical="top"/>
    </xf>
    <xf numFmtId="164" fontId="3" fillId="0" borderId="25" xfId="1" applyNumberFormat="1" applyFont="1" applyBorder="1" applyAlignment="1">
      <alignment vertical="top"/>
    </xf>
    <xf numFmtId="164" fontId="3" fillId="0" borderId="15" xfId="1" applyNumberFormat="1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0" xfId="0" applyBorder="1" applyAlignment="1">
      <alignment vertical="top"/>
    </xf>
    <xf numFmtId="164" fontId="0" fillId="0" borderId="20" xfId="1" applyNumberFormat="1" applyFont="1" applyBorder="1" applyAlignment="1">
      <alignment vertical="top"/>
    </xf>
    <xf numFmtId="164" fontId="0" fillId="0" borderId="21" xfId="1" applyNumberFormat="1" applyFont="1" applyBorder="1" applyAlignment="1">
      <alignment vertical="top"/>
    </xf>
    <xf numFmtId="164" fontId="0" fillId="0" borderId="22" xfId="1" applyNumberFormat="1" applyFont="1" applyBorder="1" applyAlignment="1">
      <alignment vertical="top"/>
    </xf>
    <xf numFmtId="164" fontId="0" fillId="9" borderId="0" xfId="1" applyNumberFormat="1" applyFont="1" applyFill="1" applyAlignment="1">
      <alignment vertical="top"/>
    </xf>
    <xf numFmtId="164" fontId="0" fillId="0" borderId="0" xfId="1" applyNumberFormat="1" applyFont="1" applyFill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164" fontId="3" fillId="0" borderId="20" xfId="1" applyNumberFormat="1" applyFont="1" applyBorder="1" applyAlignment="1">
      <alignment vertical="top"/>
    </xf>
    <xf numFmtId="164" fontId="3" fillId="0" borderId="21" xfId="1" applyNumberFormat="1" applyFont="1" applyBorder="1" applyAlignment="1">
      <alignment vertical="top"/>
    </xf>
    <xf numFmtId="164" fontId="3" fillId="0" borderId="22" xfId="1" applyNumberFormat="1" applyFont="1" applyBorder="1" applyAlignment="1">
      <alignment vertical="top"/>
    </xf>
    <xf numFmtId="0" fontId="3" fillId="0" borderId="43" xfId="0" applyFont="1" applyBorder="1" applyAlignment="1">
      <alignment vertical="top"/>
    </xf>
    <xf numFmtId="0" fontId="3" fillId="0" borderId="44" xfId="0" applyFont="1" applyBorder="1" applyAlignment="1">
      <alignment vertical="top"/>
    </xf>
    <xf numFmtId="164" fontId="3" fillId="0" borderId="44" xfId="1" applyNumberFormat="1" applyFont="1" applyBorder="1" applyAlignment="1">
      <alignment vertical="top"/>
    </xf>
    <xf numFmtId="164" fontId="3" fillId="0" borderId="45" xfId="1" applyNumberFormat="1" applyFont="1" applyBorder="1" applyAlignment="1">
      <alignment vertical="top"/>
    </xf>
    <xf numFmtId="164" fontId="3" fillId="0" borderId="46" xfId="1" applyNumberFormat="1" applyFont="1" applyBorder="1" applyAlignment="1">
      <alignment vertical="top"/>
    </xf>
    <xf numFmtId="164" fontId="3" fillId="3" borderId="44" xfId="1" applyNumberFormat="1" applyFont="1" applyFill="1" applyBorder="1" applyAlignment="1">
      <alignment vertical="top"/>
    </xf>
    <xf numFmtId="164" fontId="3" fillId="3" borderId="46" xfId="1" applyNumberFormat="1" applyFont="1" applyFill="1" applyBorder="1" applyAlignment="1">
      <alignment vertical="top"/>
    </xf>
    <xf numFmtId="0" fontId="3" fillId="0" borderId="47" xfId="0" applyFont="1" applyBorder="1" applyAlignment="1">
      <alignment vertical="top"/>
    </xf>
    <xf numFmtId="0" fontId="3" fillId="0" borderId="48" xfId="0" applyFont="1" applyBorder="1" applyAlignment="1">
      <alignment vertical="top"/>
    </xf>
    <xf numFmtId="164" fontId="3" fillId="0" borderId="48" xfId="1" applyNumberFormat="1" applyFont="1" applyBorder="1" applyAlignment="1">
      <alignment vertical="top"/>
    </xf>
    <xf numFmtId="164" fontId="3" fillId="0" borderId="49" xfId="1" applyNumberFormat="1" applyFont="1" applyBorder="1" applyAlignment="1">
      <alignment vertical="top"/>
    </xf>
    <xf numFmtId="164" fontId="3" fillId="0" borderId="50" xfId="1" applyNumberFormat="1" applyFont="1" applyBorder="1" applyAlignment="1">
      <alignment vertical="top"/>
    </xf>
    <xf numFmtId="164" fontId="3" fillId="3" borderId="48" xfId="1" applyNumberFormat="1" applyFont="1" applyFill="1" applyBorder="1" applyAlignment="1">
      <alignment vertical="top"/>
    </xf>
    <xf numFmtId="164" fontId="3" fillId="3" borderId="50" xfId="1" applyNumberFormat="1" applyFont="1" applyFill="1" applyBorder="1" applyAlignment="1">
      <alignment vertical="top"/>
    </xf>
    <xf numFmtId="0" fontId="0" fillId="10" borderId="0" xfId="0" applyFill="1"/>
    <xf numFmtId="41" fontId="0" fillId="10" borderId="0" xfId="0" applyNumberFormat="1" applyFill="1"/>
    <xf numFmtId="0" fontId="0" fillId="11" borderId="0" xfId="0" applyFill="1"/>
    <xf numFmtId="41" fontId="0" fillId="11" borderId="0" xfId="0" applyNumberFormat="1" applyFill="1"/>
    <xf numFmtId="0" fontId="0" fillId="12" borderId="0" xfId="0" applyFill="1"/>
    <xf numFmtId="41" fontId="0" fillId="12" borderId="0" xfId="0" applyNumberFormat="1" applyFill="1"/>
    <xf numFmtId="169" fontId="8" fillId="0" borderId="37" xfId="2" applyNumberFormat="1" applyFont="1" applyBorder="1"/>
    <xf numFmtId="169" fontId="8" fillId="0" borderId="38" xfId="2" applyNumberFormat="1" applyFont="1" applyBorder="1"/>
    <xf numFmtId="169" fontId="8" fillId="0" borderId="0" xfId="2" applyNumberFormat="1" applyFont="1" applyBorder="1"/>
    <xf numFmtId="169" fontId="8" fillId="0" borderId="11" xfId="2" applyNumberFormat="1" applyFont="1" applyBorder="1"/>
    <xf numFmtId="169" fontId="8" fillId="0" borderId="41" xfId="2" applyNumberFormat="1" applyFont="1" applyBorder="1"/>
    <xf numFmtId="169" fontId="8" fillId="0" borderId="42" xfId="2" applyNumberFormat="1" applyFont="1" applyBorder="1"/>
    <xf numFmtId="0" fontId="0" fillId="0" borderId="25" xfId="0" applyBorder="1" applyAlignment="1">
      <alignment vertical="top"/>
    </xf>
    <xf numFmtId="0" fontId="0" fillId="0" borderId="15" xfId="0" applyBorder="1" applyAlignment="1">
      <alignment vertical="top"/>
    </xf>
    <xf numFmtId="0" fontId="0" fillId="3" borderId="0" xfId="0" applyFill="1" applyAlignment="1">
      <alignment vertical="top"/>
    </xf>
    <xf numFmtId="0" fontId="0" fillId="3" borderId="15" xfId="0" applyFill="1" applyBorder="1" applyAlignment="1">
      <alignment vertical="top"/>
    </xf>
    <xf numFmtId="41" fontId="0" fillId="0" borderId="0" xfId="0" applyNumberFormat="1" applyAlignment="1">
      <alignment vertical="top"/>
    </xf>
    <xf numFmtId="41" fontId="0" fillId="0" borderId="25" xfId="0" applyNumberFormat="1" applyBorder="1" applyAlignment="1">
      <alignment vertical="top"/>
    </xf>
    <xf numFmtId="41" fontId="0" fillId="0" borderId="15" xfId="0" applyNumberFormat="1" applyBorder="1" applyAlignment="1">
      <alignment vertical="top"/>
    </xf>
    <xf numFmtId="41" fontId="0" fillId="3" borderId="0" xfId="0" applyNumberFormat="1" applyFill="1" applyAlignment="1">
      <alignment vertical="top"/>
    </xf>
    <xf numFmtId="41" fontId="0" fillId="3" borderId="15" xfId="0" applyNumberFormat="1" applyFill="1" applyBorder="1" applyAlignment="1">
      <alignment vertical="top"/>
    </xf>
    <xf numFmtId="0" fontId="19" fillId="0" borderId="10" xfId="0" applyFont="1" applyBorder="1" applyAlignment="1">
      <alignment vertical="top"/>
    </xf>
    <xf numFmtId="41" fontId="0" fillId="0" borderId="20" xfId="0" applyNumberFormat="1" applyBorder="1" applyAlignment="1">
      <alignment vertical="top"/>
    </xf>
    <xf numFmtId="41" fontId="0" fillId="0" borderId="21" xfId="0" applyNumberFormat="1" applyBorder="1" applyAlignment="1">
      <alignment vertical="top"/>
    </xf>
    <xf numFmtId="41" fontId="0" fillId="0" borderId="22" xfId="0" applyNumberFormat="1" applyBorder="1" applyAlignment="1">
      <alignment vertical="top"/>
    </xf>
    <xf numFmtId="41" fontId="0" fillId="3" borderId="20" xfId="0" applyNumberFormat="1" applyFill="1" applyBorder="1" applyAlignment="1">
      <alignment vertical="top"/>
    </xf>
    <xf numFmtId="41" fontId="0" fillId="3" borderId="22" xfId="0" applyNumberFormat="1" applyFill="1" applyBorder="1" applyAlignment="1">
      <alignment vertical="top"/>
    </xf>
    <xf numFmtId="41" fontId="0" fillId="0" borderId="31" xfId="0" applyNumberFormat="1" applyBorder="1" applyAlignment="1">
      <alignment vertical="top"/>
    </xf>
    <xf numFmtId="41" fontId="0" fillId="0" borderId="32" xfId="0" applyNumberFormat="1" applyBorder="1" applyAlignment="1">
      <alignment vertical="top"/>
    </xf>
    <xf numFmtId="41" fontId="0" fillId="0" borderId="33" xfId="0" applyNumberFormat="1" applyBorder="1" applyAlignment="1">
      <alignment vertical="top"/>
    </xf>
    <xf numFmtId="41" fontId="0" fillId="3" borderId="31" xfId="0" applyNumberFormat="1" applyFill="1" applyBorder="1" applyAlignment="1">
      <alignment vertical="top"/>
    </xf>
    <xf numFmtId="41" fontId="0" fillId="3" borderId="33" xfId="0" applyNumberFormat="1" applyFill="1" applyBorder="1" applyAlignment="1">
      <alignment vertical="top"/>
    </xf>
    <xf numFmtId="0" fontId="3" fillId="0" borderId="30" xfId="0" applyFont="1" applyBorder="1" applyAlignment="1">
      <alignment vertical="top"/>
    </xf>
    <xf numFmtId="41" fontId="3" fillId="0" borderId="31" xfId="0" applyNumberFormat="1" applyFont="1" applyBorder="1" applyAlignment="1">
      <alignment vertical="top"/>
    </xf>
    <xf numFmtId="41" fontId="3" fillId="0" borderId="32" xfId="0" applyNumberFormat="1" applyFont="1" applyBorder="1" applyAlignment="1">
      <alignment vertical="top"/>
    </xf>
    <xf numFmtId="41" fontId="3" fillId="0" borderId="33" xfId="0" applyNumberFormat="1" applyFont="1" applyBorder="1" applyAlignment="1">
      <alignment vertical="top"/>
    </xf>
    <xf numFmtId="41" fontId="3" fillId="3" borderId="31" xfId="0" applyNumberFormat="1" applyFont="1" applyFill="1" applyBorder="1" applyAlignment="1">
      <alignment vertical="top"/>
    </xf>
    <xf numFmtId="41" fontId="3" fillId="3" borderId="33" xfId="0" applyNumberFormat="1" applyFont="1" applyFill="1" applyBorder="1" applyAlignment="1">
      <alignment vertical="top"/>
    </xf>
    <xf numFmtId="41" fontId="3" fillId="0" borderId="48" xfId="0" applyNumberFormat="1" applyFont="1" applyBorder="1" applyAlignment="1">
      <alignment vertical="top"/>
    </xf>
    <xf numFmtId="41" fontId="3" fillId="0" borderId="49" xfId="0" applyNumberFormat="1" applyFont="1" applyBorder="1" applyAlignment="1">
      <alignment vertical="top"/>
    </xf>
    <xf numFmtId="41" fontId="3" fillId="0" borderId="50" xfId="0" applyNumberFormat="1" applyFont="1" applyBorder="1" applyAlignment="1">
      <alignment vertical="top"/>
    </xf>
    <xf numFmtId="41" fontId="3" fillId="3" borderId="48" xfId="0" applyNumberFormat="1" applyFont="1" applyFill="1" applyBorder="1" applyAlignment="1">
      <alignment vertical="top"/>
    </xf>
    <xf numFmtId="41" fontId="3" fillId="3" borderId="50" xfId="0" applyNumberFormat="1" applyFont="1" applyFill="1" applyBorder="1" applyAlignment="1">
      <alignment vertical="top"/>
    </xf>
    <xf numFmtId="44" fontId="8" fillId="13" borderId="0" xfId="2" applyFont="1" applyFill="1" applyAlignment="1">
      <alignment horizontal="right"/>
    </xf>
    <xf numFmtId="44" fontId="0" fillId="13" borderId="0" xfId="2" applyFont="1" applyFill="1" applyAlignment="1">
      <alignment horizontal="right"/>
    </xf>
    <xf numFmtId="44" fontId="8" fillId="0" borderId="0" xfId="2" applyFont="1" applyFill="1" applyAlignment="1">
      <alignment horizontal="right"/>
    </xf>
    <xf numFmtId="0" fontId="6" fillId="3" borderId="4" xfId="0" applyFont="1" applyFill="1" applyBorder="1" applyAlignment="1">
      <alignment vertical="center" wrapText="1"/>
    </xf>
    <xf numFmtId="0" fontId="0" fillId="3" borderId="4" xfId="0" applyFill="1" applyBorder="1" applyAlignment="1">
      <alignment horizontal="left"/>
    </xf>
    <xf numFmtId="44" fontId="0" fillId="3" borderId="4" xfId="2" applyFont="1" applyFill="1" applyBorder="1" applyAlignment="1">
      <alignment horizontal="right"/>
    </xf>
    <xf numFmtId="0" fontId="0" fillId="3" borderId="4" xfId="0" applyFill="1" applyBorder="1"/>
    <xf numFmtId="43" fontId="0" fillId="3" borderId="5" xfId="1" applyFont="1" applyFill="1" applyBorder="1"/>
    <xf numFmtId="44" fontId="0" fillId="3" borderId="4" xfId="2" applyFont="1" applyFill="1" applyBorder="1"/>
    <xf numFmtId="44" fontId="0" fillId="0" borderId="0" xfId="2" applyFont="1" applyFill="1" applyBorder="1" applyAlignment="1">
      <alignment horizontal="right"/>
    </xf>
    <xf numFmtId="0" fontId="6" fillId="0" borderId="4" xfId="0" applyFont="1" applyBorder="1" applyAlignment="1">
      <alignment vertical="center" wrapText="1"/>
    </xf>
    <xf numFmtId="44" fontId="0" fillId="0" borderId="4" xfId="2" applyFont="1" applyFill="1" applyBorder="1" applyAlignment="1">
      <alignment horizontal="right"/>
    </xf>
    <xf numFmtId="44" fontId="0" fillId="0" borderId="4" xfId="2" applyFont="1" applyFill="1" applyBorder="1"/>
    <xf numFmtId="44" fontId="6" fillId="0" borderId="0" xfId="2" applyFont="1" applyFill="1" applyAlignment="1">
      <alignment horizontal="right" vertical="center" wrapText="1"/>
    </xf>
    <xf numFmtId="43" fontId="8" fillId="0" borderId="3" xfId="1" applyFont="1" applyFill="1" applyBorder="1"/>
    <xf numFmtId="0" fontId="8" fillId="13" borderId="0" xfId="0" applyFont="1" applyFill="1"/>
    <xf numFmtId="164" fontId="8" fillId="13" borderId="3" xfId="1" applyNumberFormat="1" applyFont="1" applyFill="1" applyBorder="1"/>
    <xf numFmtId="0" fontId="0" fillId="13" borderId="0" xfId="0" applyFill="1"/>
    <xf numFmtId="43" fontId="0" fillId="13" borderId="3" xfId="1" applyFont="1" applyFill="1" applyBorder="1"/>
    <xf numFmtId="9" fontId="8" fillId="0" borderId="3" xfId="3" applyFont="1" applyFill="1" applyBorder="1"/>
    <xf numFmtId="0" fontId="0" fillId="0" borderId="6" xfId="0" applyBorder="1"/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56029</xdr:colOff>
      <xdr:row>0</xdr:row>
      <xdr:rowOff>33617</xdr:rowOff>
    </xdr:from>
    <xdr:ext cx="2128894" cy="627529"/>
    <xdr:pic>
      <xdr:nvPicPr>
        <xdr:cNvPr id="2" name="Picture 1">
          <a:extLst>
            <a:ext uri="{FF2B5EF4-FFF2-40B4-BE49-F238E27FC236}">
              <a16:creationId xmlns:a16="http://schemas.microsoft.com/office/drawing/2014/main" id="{7AB85AE6-FE8C-44B3-AE2B-2B6DC9032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04" y="33617"/>
          <a:ext cx="2128894" cy="62752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22412</xdr:colOff>
      <xdr:row>1</xdr:row>
      <xdr:rowOff>89647</xdr:rowOff>
    </xdr:from>
    <xdr:ext cx="2128894" cy="627529"/>
    <xdr:pic>
      <xdr:nvPicPr>
        <xdr:cNvPr id="2" name="Picture 1">
          <a:extLst>
            <a:ext uri="{FF2B5EF4-FFF2-40B4-BE49-F238E27FC236}">
              <a16:creationId xmlns:a16="http://schemas.microsoft.com/office/drawing/2014/main" id="{12725E14-2DC4-49B6-A2ED-BC6BAF60F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587" y="280147"/>
          <a:ext cx="2128894" cy="627529"/>
        </a:xfrm>
        <a:prstGeom prst="rect">
          <a:avLst/>
        </a:prstGeom>
      </xdr:spPr>
    </xdr:pic>
    <xdr:clientData/>
  </xdr:oneCellAnchor>
  <xdr:twoCellAnchor>
    <xdr:from>
      <xdr:col>2</xdr:col>
      <xdr:colOff>0</xdr:colOff>
      <xdr:row>1</xdr:row>
      <xdr:rowOff>0</xdr:rowOff>
    </xdr:from>
    <xdr:to>
      <xdr:col>10</xdr:col>
      <xdr:colOff>560292</xdr:colOff>
      <xdr:row>6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18CD45D-3B3E-4EDF-B02F-7BCA262CA53D}"/>
            </a:ext>
          </a:extLst>
        </xdr:cNvPr>
        <xdr:cNvSpPr txBox="1"/>
      </xdr:nvSpPr>
      <xdr:spPr>
        <a:xfrm>
          <a:off x="2571750" y="190500"/>
          <a:ext cx="9494742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 Forma Financial Statements: Capex schedule for next 10 years that builds the financial forecast.</a:t>
          </a:r>
          <a:endParaRPr lang="en-US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179294</xdr:colOff>
      <xdr:row>1</xdr:row>
      <xdr:rowOff>100853</xdr:rowOff>
    </xdr:from>
    <xdr:ext cx="2128894" cy="627529"/>
    <xdr:pic>
      <xdr:nvPicPr>
        <xdr:cNvPr id="2" name="Picture 1">
          <a:extLst>
            <a:ext uri="{FF2B5EF4-FFF2-40B4-BE49-F238E27FC236}">
              <a16:creationId xmlns:a16="http://schemas.microsoft.com/office/drawing/2014/main" id="{9A39169C-1C94-48B7-AB05-85946A8EA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469" y="291353"/>
          <a:ext cx="2128894" cy="627529"/>
        </a:xfrm>
        <a:prstGeom prst="rect">
          <a:avLst/>
        </a:prstGeom>
      </xdr:spPr>
    </xdr:pic>
    <xdr:clientData/>
  </xdr:oneCellAnchor>
  <xdr:twoCellAnchor>
    <xdr:from>
      <xdr:col>2</xdr:col>
      <xdr:colOff>2644589</xdr:colOff>
      <xdr:row>1</xdr:row>
      <xdr:rowOff>112059</xdr:rowOff>
    </xdr:from>
    <xdr:to>
      <xdr:col>15</xdr:col>
      <xdr:colOff>302560</xdr:colOff>
      <xdr:row>7</xdr:row>
      <xdr:rowOff>54909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64C58FB-07E3-48F9-8ECF-9DCD8D4956CA}"/>
            </a:ext>
          </a:extLst>
        </xdr:cNvPr>
        <xdr:cNvSpPr txBox="1"/>
      </xdr:nvSpPr>
      <xdr:spPr>
        <a:xfrm>
          <a:off x="3120839" y="302559"/>
          <a:ext cx="9849971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 Forma Financial Statements: Includes Income Statement, Balance Sheet, and Statement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Cash Flows for next 10 years.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112059</xdr:colOff>
      <xdr:row>1</xdr:row>
      <xdr:rowOff>123265</xdr:rowOff>
    </xdr:from>
    <xdr:ext cx="2128894" cy="627529"/>
    <xdr:pic>
      <xdr:nvPicPr>
        <xdr:cNvPr id="2" name="Picture 1">
          <a:extLst>
            <a:ext uri="{FF2B5EF4-FFF2-40B4-BE49-F238E27FC236}">
              <a16:creationId xmlns:a16="http://schemas.microsoft.com/office/drawing/2014/main" id="{C64C243D-8D07-4912-895C-103741509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234" y="313765"/>
          <a:ext cx="2128894" cy="627529"/>
        </a:xfrm>
        <a:prstGeom prst="rect">
          <a:avLst/>
        </a:prstGeom>
      </xdr:spPr>
    </xdr:pic>
    <xdr:clientData/>
  </xdr:oneCellAnchor>
  <xdr:twoCellAnchor>
    <xdr:from>
      <xdr:col>3</xdr:col>
      <xdr:colOff>0</xdr:colOff>
      <xdr:row>1</xdr:row>
      <xdr:rowOff>123265</xdr:rowOff>
    </xdr:from>
    <xdr:to>
      <xdr:col>13</xdr:col>
      <xdr:colOff>694766</xdr:colOff>
      <xdr:row>7</xdr:row>
      <xdr:rowOff>66115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619EE8C-83FD-490E-8612-12CFF15EDCBC}"/>
            </a:ext>
          </a:extLst>
        </xdr:cNvPr>
        <xdr:cNvSpPr txBox="1"/>
      </xdr:nvSpPr>
      <xdr:spPr>
        <a:xfrm>
          <a:off x="3171825" y="313765"/>
          <a:ext cx="9848291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 Forma Financial Statements: Includes Income Statement, Balance Sheet, and Statement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Cash Flows for next 10 years.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168088</xdr:colOff>
      <xdr:row>1</xdr:row>
      <xdr:rowOff>67236</xdr:rowOff>
    </xdr:from>
    <xdr:ext cx="2128894" cy="627529"/>
    <xdr:pic>
      <xdr:nvPicPr>
        <xdr:cNvPr id="2" name="Picture 1">
          <a:extLst>
            <a:ext uri="{FF2B5EF4-FFF2-40B4-BE49-F238E27FC236}">
              <a16:creationId xmlns:a16="http://schemas.microsoft.com/office/drawing/2014/main" id="{8841EC80-13C6-45F0-B2A3-00D8553E9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263" y="257736"/>
          <a:ext cx="2128894" cy="627529"/>
        </a:xfrm>
        <a:prstGeom prst="rect">
          <a:avLst/>
        </a:prstGeom>
      </xdr:spPr>
    </xdr:pic>
    <xdr:clientData/>
  </xdr:oneCellAnchor>
  <xdr:twoCellAnchor>
    <xdr:from>
      <xdr:col>3</xdr:col>
      <xdr:colOff>0</xdr:colOff>
      <xdr:row>1</xdr:row>
      <xdr:rowOff>0</xdr:rowOff>
    </xdr:from>
    <xdr:to>
      <xdr:col>12</xdr:col>
      <xdr:colOff>784413</xdr:colOff>
      <xdr:row>6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B31E636-1F79-4F86-A378-DD2BC1993517}"/>
            </a:ext>
          </a:extLst>
        </xdr:cNvPr>
        <xdr:cNvSpPr txBox="1"/>
      </xdr:nvSpPr>
      <xdr:spPr>
        <a:xfrm>
          <a:off x="3171825" y="190500"/>
          <a:ext cx="9871263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 Forma Financial Statements: Includes Income Statement, Balance Sheet, and Statement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Cash Flows for next 10 years.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37D59-556B-4DD4-96E4-A8FB1B7E0CCA}">
  <sheetPr>
    <pageSetUpPr fitToPage="1"/>
  </sheetPr>
  <dimension ref="B1:L63"/>
  <sheetViews>
    <sheetView showGridLines="0" tabSelected="1" zoomScale="85" zoomScaleNormal="85" workbookViewId="0">
      <pane xSplit="8" ySplit="5" topLeftCell="I28" activePane="bottomRight" state="frozen"/>
      <selection pane="bottomRight" activeCell="K6" sqref="K6"/>
      <selection pane="bottomLeft" activeCell="F33" sqref="F33"/>
      <selection pane="topRight" activeCell="F33" sqref="F33"/>
    </sheetView>
  </sheetViews>
  <sheetFormatPr defaultRowHeight="15" outlineLevelRow="1" outlineLevelCol="1"/>
  <cols>
    <col min="1" max="1" width="3.28515625" customWidth="1"/>
    <col min="2" max="2" width="33.5703125" customWidth="1"/>
    <col min="3" max="3" width="45.28515625" bestFit="1" customWidth="1"/>
    <col min="4" max="4" width="27" style="1" customWidth="1"/>
    <col min="5" max="5" width="13.28515625" style="1" customWidth="1"/>
    <col min="6" max="6" width="3.28515625" customWidth="1"/>
    <col min="7" max="7" width="13.28515625" customWidth="1" outlineLevel="1"/>
    <col min="8" max="8" width="15.7109375" customWidth="1" outlineLevel="1"/>
    <col min="9" max="9" width="5.7109375" customWidth="1"/>
    <col min="10" max="10" width="2.28515625" customWidth="1"/>
    <col min="11" max="11" width="22.5703125" bestFit="1" customWidth="1"/>
    <col min="12" max="12" width="55.140625" bestFit="1" customWidth="1"/>
  </cols>
  <sheetData>
    <row r="1" spans="2:11">
      <c r="H1" s="2"/>
    </row>
    <row r="3" spans="2:11" ht="17.25">
      <c r="C3" s="3" t="s">
        <v>0</v>
      </c>
    </row>
    <row r="4" spans="2:11" ht="6.75" customHeight="1">
      <c r="G4" s="4"/>
      <c r="H4" s="4"/>
    </row>
    <row r="5" spans="2:11">
      <c r="B5" s="5" t="s">
        <v>1</v>
      </c>
      <c r="C5" s="5" t="s">
        <v>2</v>
      </c>
      <c r="D5" s="6" t="s">
        <v>3</v>
      </c>
      <c r="E5" s="6" t="s">
        <v>4</v>
      </c>
      <c r="G5" s="7" t="s">
        <v>5</v>
      </c>
      <c r="H5" s="8" t="s">
        <v>6</v>
      </c>
      <c r="K5" s="8" t="s">
        <v>7</v>
      </c>
    </row>
    <row r="6" spans="2:11">
      <c r="B6" s="9" t="s">
        <v>8</v>
      </c>
      <c r="C6" s="9" t="s">
        <v>9</v>
      </c>
      <c r="D6" s="10" t="s">
        <v>10</v>
      </c>
      <c r="E6" s="360">
        <v>1</v>
      </c>
      <c r="F6" s="11"/>
      <c r="G6" s="12">
        <f>G16</f>
        <v>16265.329299999999</v>
      </c>
      <c r="H6" s="13">
        <f>G6*$E6</f>
        <v>16265.329299999999</v>
      </c>
      <c r="K6" s="13">
        <v>12198.996975</v>
      </c>
    </row>
    <row r="7" spans="2:11">
      <c r="B7" s="9" t="s">
        <v>11</v>
      </c>
      <c r="C7" s="9" t="s">
        <v>12</v>
      </c>
      <c r="D7" s="10"/>
      <c r="E7" s="361"/>
      <c r="F7" s="11"/>
      <c r="G7" s="12"/>
      <c r="H7" s="13">
        <f>Capex_F!$EE$45</f>
        <v>10800</v>
      </c>
      <c r="K7" s="13">
        <v>8100</v>
      </c>
    </row>
    <row r="8" spans="2:11">
      <c r="B8" s="16" t="s">
        <v>13</v>
      </c>
      <c r="C8" s="17"/>
      <c r="E8" s="18"/>
      <c r="G8" s="19"/>
      <c r="H8" s="20"/>
      <c r="K8" s="20"/>
    </row>
    <row r="9" spans="2:11">
      <c r="B9" s="17" t="s">
        <v>14</v>
      </c>
      <c r="C9" s="17" t="s">
        <v>15</v>
      </c>
      <c r="D9" s="1" t="s">
        <v>10</v>
      </c>
      <c r="E9" s="362">
        <f>Capex_F!D47</f>
        <v>8.5</v>
      </c>
      <c r="G9" s="19">
        <f>G$16*(1-G$58)</f>
        <v>16265.329299999999</v>
      </c>
      <c r="H9" s="20">
        <f>G9*$E9</f>
        <v>138255.29905</v>
      </c>
      <c r="K9" s="20">
        <v>103691.47428749999</v>
      </c>
    </row>
    <row r="10" spans="2:11">
      <c r="B10" s="17" t="s">
        <v>16</v>
      </c>
      <c r="C10" s="17" t="s">
        <v>16</v>
      </c>
      <c r="D10" s="1" t="s">
        <v>10</v>
      </c>
      <c r="E10" s="362">
        <v>0.28000000000000003</v>
      </c>
      <c r="G10" s="19">
        <f>G$16*(1-G$58)</f>
        <v>16265.329299999999</v>
      </c>
      <c r="H10" s="20">
        <f>G10*$E10</f>
        <v>4554.2922040000003</v>
      </c>
      <c r="K10" s="20">
        <v>3415.719153</v>
      </c>
    </row>
    <row r="11" spans="2:11" hidden="1" outlineLevel="1">
      <c r="B11" s="22" t="s">
        <v>17</v>
      </c>
      <c r="C11" s="22"/>
      <c r="D11" s="23" t="s">
        <v>18</v>
      </c>
      <c r="E11" s="24"/>
      <c r="F11" s="25"/>
      <c r="G11" s="26"/>
      <c r="H11" s="27">
        <f>Capex_F!EE49</f>
        <v>0</v>
      </c>
      <c r="K11" s="28">
        <v>0</v>
      </c>
    </row>
    <row r="12" spans="2:11" collapsed="1">
      <c r="B12" s="363" t="s">
        <v>13</v>
      </c>
      <c r="C12" s="363" t="s">
        <v>19</v>
      </c>
      <c r="D12" s="364"/>
      <c r="E12" s="365"/>
      <c r="F12" s="366"/>
      <c r="G12" s="367"/>
      <c r="H12" s="368">
        <f>SUM(H9:H11)</f>
        <v>142809.591254</v>
      </c>
      <c r="K12" s="368">
        <f>SUM(K9:K11)</f>
        <v>107107.19344049999</v>
      </c>
    </row>
    <row r="13" spans="2:11">
      <c r="B13" s="29" t="s">
        <v>20</v>
      </c>
      <c r="C13" s="17"/>
      <c r="E13" s="18"/>
      <c r="G13" s="19"/>
      <c r="H13" s="20"/>
      <c r="K13" s="20"/>
    </row>
    <row r="14" spans="2:11" hidden="1" outlineLevel="1">
      <c r="B14" s="30" t="s">
        <v>21</v>
      </c>
      <c r="C14" s="17"/>
      <c r="E14" s="18">
        <v>0.98199999999999998</v>
      </c>
      <c r="G14" s="19">
        <v>0</v>
      </c>
      <c r="H14" s="20">
        <f t="shared" ref="H14:H15" si="0">G14*$E14</f>
        <v>0</v>
      </c>
      <c r="K14" s="20"/>
    </row>
    <row r="15" spans="2:11" collapsed="1">
      <c r="B15" s="31" t="s">
        <v>22</v>
      </c>
      <c r="C15" s="22"/>
      <c r="D15" s="23"/>
      <c r="E15" s="24">
        <v>1.0900000000000001</v>
      </c>
      <c r="F15" s="25"/>
      <c r="G15" s="26">
        <v>16265.329299999999</v>
      </c>
      <c r="H15" s="32">
        <f t="shared" si="0"/>
        <v>17729.208936999999</v>
      </c>
      <c r="K15" s="32"/>
    </row>
    <row r="16" spans="2:11">
      <c r="B16" s="17" t="s">
        <v>20</v>
      </c>
      <c r="C16" s="17" t="s">
        <v>23</v>
      </c>
      <c r="D16" s="1" t="s">
        <v>24</v>
      </c>
      <c r="E16" s="18">
        <f>H16/G16</f>
        <v>1.0900000000000001</v>
      </c>
      <c r="G16" s="19">
        <f>SUM(G14:G15)</f>
        <v>16265.329299999999</v>
      </c>
      <c r="H16" s="20">
        <f>SUM(H14:H15)</f>
        <v>17729.208936999999</v>
      </c>
      <c r="K16" s="20">
        <v>13296.906702749999</v>
      </c>
    </row>
    <row r="17" spans="2:11">
      <c r="B17" s="33" t="s">
        <v>25</v>
      </c>
      <c r="C17" s="17"/>
      <c r="E17" s="18"/>
      <c r="G17" s="19"/>
      <c r="H17" s="20"/>
      <c r="K17" s="20"/>
    </row>
    <row r="18" spans="2:11" hidden="1" outlineLevel="1">
      <c r="B18" s="17" t="s">
        <v>26</v>
      </c>
      <c r="C18" s="17" t="s">
        <v>27</v>
      </c>
      <c r="D18" s="1" t="s">
        <v>24</v>
      </c>
      <c r="E18" s="18">
        <v>0.38800000000000001</v>
      </c>
      <c r="G18" s="19">
        <v>0</v>
      </c>
      <c r="H18" s="20">
        <f t="shared" ref="H18:H22" si="1">G18*$E18</f>
        <v>0</v>
      </c>
      <c r="K18" s="20">
        <v>0</v>
      </c>
    </row>
    <row r="19" spans="2:11" hidden="1" outlineLevel="1">
      <c r="B19" s="17" t="s">
        <v>26</v>
      </c>
      <c r="C19" s="17" t="s">
        <v>28</v>
      </c>
      <c r="D19" s="1" t="s">
        <v>24</v>
      </c>
      <c r="E19" s="18">
        <v>0.496</v>
      </c>
      <c r="G19" s="19">
        <v>0</v>
      </c>
      <c r="H19" s="20">
        <f t="shared" si="1"/>
        <v>0</v>
      </c>
      <c r="K19" s="20">
        <v>0</v>
      </c>
    </row>
    <row r="20" spans="2:11" hidden="1" outlineLevel="1">
      <c r="B20" s="17" t="s">
        <v>26</v>
      </c>
      <c r="C20" s="17" t="s">
        <v>29</v>
      </c>
      <c r="D20" s="1" t="s">
        <v>24</v>
      </c>
      <c r="E20" s="18">
        <v>0.68899999999999995</v>
      </c>
      <c r="G20" s="19">
        <v>0</v>
      </c>
      <c r="H20" s="20">
        <f t="shared" si="1"/>
        <v>0</v>
      </c>
      <c r="K20" s="20">
        <v>0</v>
      </c>
    </row>
    <row r="21" spans="2:11" hidden="1" outlineLevel="1">
      <c r="B21" s="17" t="s">
        <v>26</v>
      </c>
      <c r="C21" s="17" t="s">
        <v>30</v>
      </c>
      <c r="D21" s="1" t="s">
        <v>24</v>
      </c>
      <c r="E21" s="18">
        <v>0.88800000000000001</v>
      </c>
      <c r="G21" s="19">
        <v>0</v>
      </c>
      <c r="H21" s="20">
        <f t="shared" si="1"/>
        <v>0</v>
      </c>
      <c r="K21" s="20">
        <v>0</v>
      </c>
    </row>
    <row r="22" spans="2:11" hidden="1" outlineLevel="1">
      <c r="B22" s="17" t="s">
        <v>26</v>
      </c>
      <c r="C22" s="17" t="s">
        <v>31</v>
      </c>
      <c r="D22" s="1" t="s">
        <v>24</v>
      </c>
      <c r="E22" s="369">
        <v>1.4930000000000001</v>
      </c>
      <c r="G22" s="19">
        <v>0</v>
      </c>
      <c r="H22" s="34">
        <f t="shared" si="1"/>
        <v>0</v>
      </c>
      <c r="K22" s="34">
        <v>0</v>
      </c>
    </row>
    <row r="23" spans="2:11" hidden="1" outlineLevel="1">
      <c r="B23" s="17" t="s">
        <v>32</v>
      </c>
      <c r="C23" s="17" t="s">
        <v>27</v>
      </c>
      <c r="D23" s="1" t="s">
        <v>24</v>
      </c>
      <c r="E23" s="18">
        <v>0.38800000000000001</v>
      </c>
      <c r="G23" s="19">
        <v>0</v>
      </c>
      <c r="H23" s="20">
        <v>0</v>
      </c>
      <c r="K23" s="20">
        <v>0</v>
      </c>
    </row>
    <row r="24" spans="2:11" collapsed="1">
      <c r="B24" s="17" t="s">
        <v>32</v>
      </c>
      <c r="C24" s="17" t="s">
        <v>28</v>
      </c>
      <c r="D24" s="1" t="s">
        <v>24</v>
      </c>
      <c r="E24" s="18">
        <f>H24/G24</f>
        <v>0.496</v>
      </c>
      <c r="G24" s="19">
        <v>12408.5733</v>
      </c>
      <c r="H24" s="20">
        <v>6154.6523568000002</v>
      </c>
      <c r="K24" s="20">
        <v>4615.9892675999999</v>
      </c>
    </row>
    <row r="25" spans="2:11">
      <c r="B25" s="17" t="s">
        <v>32</v>
      </c>
      <c r="C25" s="17" t="s">
        <v>29</v>
      </c>
      <c r="D25" s="1" t="s">
        <v>24</v>
      </c>
      <c r="E25" s="18">
        <f t="shared" ref="E25:E26" si="2">H25/G25</f>
        <v>0.68899999999999995</v>
      </c>
      <c r="G25" s="19">
        <v>9978.3130000000001</v>
      </c>
      <c r="H25" s="20">
        <v>6875.0576569999994</v>
      </c>
      <c r="J25" s="35"/>
      <c r="K25" s="20">
        <v>5156.29324275</v>
      </c>
    </row>
    <row r="26" spans="2:11" hidden="1" outlineLevel="1">
      <c r="B26" s="17" t="s">
        <v>32</v>
      </c>
      <c r="C26" s="17" t="s">
        <v>30</v>
      </c>
      <c r="D26" s="1" t="s">
        <v>24</v>
      </c>
      <c r="E26" s="18" t="e">
        <f t="shared" si="2"/>
        <v>#DIV/0!</v>
      </c>
      <c r="G26" s="19">
        <v>0</v>
      </c>
      <c r="H26" s="20">
        <v>0</v>
      </c>
      <c r="J26" s="35"/>
      <c r="K26" s="20">
        <v>0</v>
      </c>
    </row>
    <row r="27" spans="2:11" hidden="1" outlineLevel="1">
      <c r="B27" s="17" t="s">
        <v>32</v>
      </c>
      <c r="C27" s="17" t="s">
        <v>31</v>
      </c>
      <c r="D27" s="1" t="s">
        <v>24</v>
      </c>
      <c r="E27" s="369">
        <v>1.4930000000000001</v>
      </c>
      <c r="G27" s="19">
        <v>0</v>
      </c>
      <c r="H27" s="34">
        <v>0</v>
      </c>
      <c r="J27" s="35"/>
      <c r="K27" s="34">
        <v>0</v>
      </c>
    </row>
    <row r="28" spans="2:11" collapsed="1">
      <c r="B28" s="370" t="s">
        <v>20</v>
      </c>
      <c r="C28" s="370" t="s">
        <v>25</v>
      </c>
      <c r="D28" s="49"/>
      <c r="E28" s="371">
        <f>H28/G28</f>
        <v>0.58202421896429601</v>
      </c>
      <c r="F28" s="48"/>
      <c r="G28" s="50">
        <f>SUM(G18:G27)</f>
        <v>22386.886299999998</v>
      </c>
      <c r="H28" s="372">
        <f>SUM(H18:H27)</f>
        <v>13029.710013799999</v>
      </c>
      <c r="I28" s="48"/>
      <c r="J28" s="35"/>
      <c r="K28" s="372">
        <v>9772.2825103499999</v>
      </c>
    </row>
    <row r="29" spans="2:11">
      <c r="B29" s="17" t="s">
        <v>20</v>
      </c>
      <c r="C29" s="17" t="s">
        <v>33</v>
      </c>
      <c r="D29" s="1" t="s">
        <v>34</v>
      </c>
      <c r="E29" s="373">
        <v>25790.260000000002</v>
      </c>
      <c r="G29" s="374">
        <v>1</v>
      </c>
      <c r="H29" s="20">
        <f>G29*$E29</f>
        <v>25790.260000000002</v>
      </c>
      <c r="J29" s="35"/>
      <c r="K29" s="20">
        <v>19342.695</v>
      </c>
    </row>
    <row r="30" spans="2:11">
      <c r="B30" s="17" t="s">
        <v>20</v>
      </c>
      <c r="C30" s="17" t="s">
        <v>35</v>
      </c>
      <c r="D30" s="1" t="s">
        <v>36</v>
      </c>
      <c r="E30" s="373">
        <f>IFERROR((H30/G30),0)</f>
        <v>0.53459999999999996</v>
      </c>
      <c r="G30" s="19">
        <v>499.99899999999997</v>
      </c>
      <c r="H30" s="20">
        <v>267.29946539999997</v>
      </c>
      <c r="K30" s="20">
        <v>200.47459904999999</v>
      </c>
    </row>
    <row r="31" spans="2:11">
      <c r="B31" s="17" t="s">
        <v>20</v>
      </c>
      <c r="C31" s="17" t="s">
        <v>37</v>
      </c>
      <c r="D31" s="1" t="s">
        <v>36</v>
      </c>
      <c r="E31" s="373">
        <f>IFERROR((H31/G31),0)</f>
        <v>0.28787085244363497</v>
      </c>
      <c r="G31" s="19">
        <v>6750</v>
      </c>
      <c r="H31" s="20">
        <v>1943.128253994536</v>
      </c>
      <c r="K31" s="20">
        <v>1457.346190495902</v>
      </c>
    </row>
    <row r="32" spans="2:11">
      <c r="B32" s="17" t="s">
        <v>20</v>
      </c>
      <c r="C32" s="17" t="s">
        <v>38</v>
      </c>
      <c r="D32" s="1" t="s">
        <v>39</v>
      </c>
      <c r="E32" s="373">
        <f>IFERROR((H32/G32),0)</f>
        <v>248.33333333333334</v>
      </c>
      <c r="G32" s="19">
        <v>15</v>
      </c>
      <c r="H32" s="20">
        <v>3725</v>
      </c>
      <c r="K32" s="20">
        <v>2793.75</v>
      </c>
    </row>
    <row r="33" spans="2:11" hidden="1" outlineLevel="1">
      <c r="B33" s="17" t="s">
        <v>20</v>
      </c>
      <c r="C33" s="17" t="s">
        <v>40</v>
      </c>
      <c r="D33" s="1" t="s">
        <v>39</v>
      </c>
      <c r="E33" s="373">
        <v>0</v>
      </c>
      <c r="G33" s="19">
        <v>10</v>
      </c>
      <c r="H33" s="20">
        <f>E33*G33</f>
        <v>0</v>
      </c>
      <c r="K33" s="20">
        <v>0</v>
      </c>
    </row>
    <row r="34" spans="2:11" collapsed="1">
      <c r="B34" s="17" t="s">
        <v>20</v>
      </c>
      <c r="C34" s="17" t="s">
        <v>41</v>
      </c>
      <c r="D34" s="1" t="s">
        <v>42</v>
      </c>
      <c r="E34" s="373">
        <v>332.59000000000003</v>
      </c>
      <c r="G34" s="19">
        <v>4</v>
      </c>
      <c r="H34" s="20">
        <f>G34*$E34</f>
        <v>1330.3600000000001</v>
      </c>
      <c r="K34" s="20">
        <v>997.7700000000001</v>
      </c>
    </row>
    <row r="35" spans="2:11" hidden="1" outlineLevel="1">
      <c r="B35" s="17" t="s">
        <v>20</v>
      </c>
      <c r="C35" s="17" t="s">
        <v>43</v>
      </c>
      <c r="D35" s="1" t="s">
        <v>42</v>
      </c>
      <c r="E35" s="373">
        <v>450.17999999999995</v>
      </c>
      <c r="G35" s="19">
        <v>0</v>
      </c>
      <c r="H35" s="20">
        <f>G35*$E35</f>
        <v>0</v>
      </c>
      <c r="K35" s="20">
        <v>0</v>
      </c>
    </row>
    <row r="36" spans="2:11" collapsed="1">
      <c r="B36" s="22"/>
      <c r="C36" s="22"/>
      <c r="D36" s="23"/>
      <c r="E36" s="36"/>
      <c r="F36" s="25"/>
      <c r="G36" s="26"/>
      <c r="H36" s="32"/>
      <c r="K36" s="32"/>
    </row>
    <row r="37" spans="2:11">
      <c r="B37" s="9" t="s">
        <v>44</v>
      </c>
      <c r="C37" s="37"/>
      <c r="D37" s="10"/>
      <c r="E37" s="14"/>
      <c r="F37" s="11"/>
      <c r="G37" s="12"/>
      <c r="H37" s="13">
        <f>SUM(H28:H36,H16)</f>
        <v>63814.966670194539</v>
      </c>
      <c r="K37" s="13">
        <f>SUM(K28:K36,K16)</f>
        <v>47861.225002645901</v>
      </c>
    </row>
    <row r="38" spans="2:11" ht="6" customHeight="1">
      <c r="B38" s="17"/>
      <c r="C38" s="35"/>
      <c r="E38" s="18"/>
      <c r="G38" s="19"/>
      <c r="H38" s="20"/>
      <c r="K38" s="20"/>
    </row>
    <row r="39" spans="2:11" hidden="1" outlineLevel="1">
      <c r="B39" s="16" t="s">
        <v>45</v>
      </c>
      <c r="C39" s="35"/>
      <c r="E39" s="18"/>
      <c r="G39" s="19"/>
      <c r="H39" s="20"/>
      <c r="K39" s="20"/>
    </row>
    <row r="40" spans="2:11" hidden="1" outlineLevel="1">
      <c r="B40" s="17" t="s">
        <v>46</v>
      </c>
      <c r="C40" s="35"/>
      <c r="E40" s="18">
        <v>0</v>
      </c>
      <c r="G40" s="19">
        <v>20</v>
      </c>
      <c r="H40" s="20">
        <f>E40*G40</f>
        <v>0</v>
      </c>
      <c r="K40" s="20">
        <v>0</v>
      </c>
    </row>
    <row r="41" spans="2:11" hidden="1" outlineLevel="1">
      <c r="B41" s="17" t="s">
        <v>47</v>
      </c>
      <c r="C41" s="35"/>
      <c r="E41" s="18">
        <v>0</v>
      </c>
      <c r="G41" s="19">
        <v>35</v>
      </c>
      <c r="H41" s="20">
        <f>E41*G41</f>
        <v>0</v>
      </c>
      <c r="K41" s="20">
        <v>0</v>
      </c>
    </row>
    <row r="42" spans="2:11" hidden="1" outlineLevel="1">
      <c r="B42" s="17" t="s">
        <v>48</v>
      </c>
      <c r="C42" s="35"/>
      <c r="E42" s="18">
        <v>0</v>
      </c>
      <c r="G42" s="19"/>
      <c r="H42" s="20"/>
      <c r="K42" s="20"/>
    </row>
    <row r="43" spans="2:11" hidden="1" outlineLevel="1">
      <c r="B43" s="22" t="s">
        <v>49</v>
      </c>
      <c r="C43" s="38"/>
      <c r="D43" s="23"/>
      <c r="E43" s="24">
        <v>0</v>
      </c>
      <c r="F43" s="25"/>
      <c r="G43" s="26"/>
      <c r="H43" s="32"/>
      <c r="K43" s="32"/>
    </row>
    <row r="44" spans="2:11" hidden="1" outlineLevel="1">
      <c r="B44" s="9" t="s">
        <v>45</v>
      </c>
      <c r="C44" s="9"/>
      <c r="D44" s="10"/>
      <c r="E44" s="14"/>
      <c r="F44" s="11"/>
      <c r="G44" s="12"/>
      <c r="H44" s="13">
        <f>SUM(H40:H43)</f>
        <v>0</v>
      </c>
      <c r="K44" s="13">
        <f>SUM(K40:K43)</f>
        <v>0</v>
      </c>
    </row>
    <row r="45" spans="2:11" hidden="1" outlineLevel="1">
      <c r="B45" s="17"/>
      <c r="C45" s="35"/>
      <c r="E45" s="18"/>
      <c r="G45" s="19"/>
      <c r="H45" s="20"/>
      <c r="K45" s="20"/>
    </row>
    <row r="46" spans="2:11" collapsed="1">
      <c r="B46" s="39" t="s">
        <v>50</v>
      </c>
      <c r="C46" s="40"/>
      <c r="D46" s="41"/>
      <c r="E46" s="42"/>
      <c r="F46" s="43"/>
      <c r="G46" s="44"/>
      <c r="H46" s="45">
        <f>H37+H12+H7+H6+H44</f>
        <v>233689.88722419456</v>
      </c>
      <c r="K46" s="45">
        <f>K37+K12+K7+K6+K44</f>
        <v>175267.41541814589</v>
      </c>
    </row>
    <row r="47" spans="2:11" ht="6" customHeight="1">
      <c r="B47" s="17"/>
      <c r="C47" s="35"/>
      <c r="E47" s="18"/>
      <c r="G47" s="19"/>
      <c r="H47" s="20"/>
      <c r="K47" s="20"/>
    </row>
    <row r="48" spans="2:11">
      <c r="B48" s="37" t="s">
        <v>51</v>
      </c>
      <c r="C48" s="9" t="s">
        <v>52</v>
      </c>
      <c r="D48" s="10" t="s">
        <v>53</v>
      </c>
      <c r="E48" s="360">
        <v>385.29</v>
      </c>
      <c r="F48" s="375"/>
      <c r="G48" s="376">
        <f>Capex_F!EE33</f>
        <v>12.26552</v>
      </c>
      <c r="H48" s="13">
        <f>G48*$E48</f>
        <v>4725.7822008000003</v>
      </c>
      <c r="K48" s="13">
        <v>3544.3366506000002</v>
      </c>
    </row>
    <row r="49" spans="2:12">
      <c r="B49" s="37" t="s">
        <v>54</v>
      </c>
      <c r="C49" s="9"/>
      <c r="D49" s="10"/>
      <c r="E49" s="360">
        <v>60.4</v>
      </c>
      <c r="F49" s="375"/>
      <c r="G49" s="376">
        <f>G48</f>
        <v>12.26552</v>
      </c>
      <c r="H49" s="13">
        <f>G49*$E49</f>
        <v>740.83740799999998</v>
      </c>
      <c r="K49" s="13">
        <v>555.62805600000002</v>
      </c>
    </row>
    <row r="50" spans="2:12" hidden="1" outlineLevel="1">
      <c r="B50" s="37" t="s">
        <v>55</v>
      </c>
      <c r="C50" s="9"/>
      <c r="D50" s="10"/>
      <c r="E50" s="361"/>
      <c r="F50" s="377"/>
      <c r="G50" s="378"/>
      <c r="H50" s="13">
        <f>Capex_F!EE78</f>
        <v>0</v>
      </c>
      <c r="K50" s="13">
        <v>0</v>
      </c>
    </row>
    <row r="51" spans="2:12" collapsed="1">
      <c r="B51" s="17"/>
      <c r="C51" s="17"/>
      <c r="G51" s="19"/>
      <c r="H51" s="46"/>
      <c r="K51" s="46"/>
    </row>
    <row r="52" spans="2:12">
      <c r="B52" s="47" t="s">
        <v>56</v>
      </c>
      <c r="C52" s="48"/>
      <c r="D52" s="49"/>
      <c r="E52" s="49"/>
      <c r="F52" s="48"/>
      <c r="G52" s="50"/>
      <c r="H52" s="45">
        <f>H46+H48+H50+H49</f>
        <v>239156.50683299455</v>
      </c>
      <c r="K52" s="45">
        <f>K46+K48+K50+K49</f>
        <v>179367.38012474586</v>
      </c>
      <c r="L52" s="51">
        <f>K52/H52</f>
        <v>0.74999999999999978</v>
      </c>
    </row>
    <row r="53" spans="2:12" ht="6" customHeight="1">
      <c r="G53" s="52"/>
      <c r="H53" s="53"/>
    </row>
    <row r="54" spans="2:12">
      <c r="B54" t="s">
        <v>57</v>
      </c>
      <c r="G54" s="54">
        <v>16</v>
      </c>
      <c r="H54" s="55">
        <f>G54</f>
        <v>16</v>
      </c>
    </row>
    <row r="55" spans="2:12">
      <c r="B55" t="s">
        <v>58</v>
      </c>
      <c r="G55" s="54">
        <f>ROUNDUP(G56*G54,0)</f>
        <v>12</v>
      </c>
      <c r="H55" s="56">
        <f>G55</f>
        <v>12</v>
      </c>
    </row>
    <row r="56" spans="2:12">
      <c r="B56" t="s">
        <v>59</v>
      </c>
      <c r="G56" s="379">
        <v>0.7</v>
      </c>
      <c r="H56" s="57">
        <f>G56</f>
        <v>0.7</v>
      </c>
    </row>
    <row r="57" spans="2:12" ht="6.75" customHeight="1">
      <c r="G57" s="54"/>
      <c r="H57" s="56"/>
    </row>
    <row r="58" spans="2:12" hidden="1" outlineLevel="1">
      <c r="G58" s="58"/>
      <c r="H58" s="59"/>
    </row>
    <row r="59" spans="2:12" collapsed="1">
      <c r="B59" t="s">
        <v>60</v>
      </c>
      <c r="G59" s="60"/>
      <c r="H59" s="61">
        <f>H46/H54</f>
        <v>14605.61795151216</v>
      </c>
    </row>
    <row r="60" spans="2:12">
      <c r="B60" t="s">
        <v>61</v>
      </c>
      <c r="G60" s="60"/>
      <c r="H60" s="61">
        <f>H46/G16</f>
        <v>14.367362806739767</v>
      </c>
      <c r="K60" s="62"/>
    </row>
    <row r="61" spans="2:12">
      <c r="G61" s="60"/>
    </row>
    <row r="62" spans="2:12">
      <c r="B62" t="s">
        <v>62</v>
      </c>
      <c r="G62" s="21">
        <f>G31+G30+G28</f>
        <v>29636.885299999998</v>
      </c>
    </row>
    <row r="63" spans="2:12">
      <c r="B63" t="s">
        <v>63</v>
      </c>
      <c r="G63" s="21">
        <f>G62/5280</f>
        <v>5.6130464583333328</v>
      </c>
    </row>
  </sheetData>
  <pageMargins left="0.7" right="0.7" top="0.75" bottom="0.75" header="0.3" footer="0.3"/>
  <pageSetup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5BA33-D57D-4CD2-BDFD-FDBFF75C7578}">
  <sheetPr>
    <pageSetUpPr fitToPage="1"/>
  </sheetPr>
  <dimension ref="A11:EE109"/>
  <sheetViews>
    <sheetView showGridLines="0" zoomScale="85" zoomScaleNormal="85" workbookViewId="0">
      <pane xSplit="4" ySplit="30" topLeftCell="E41" activePane="bottomRight" state="frozen"/>
      <selection pane="bottomRight" activeCell="DZ59" sqref="DZ59"/>
      <selection pane="bottomLeft" activeCell="G9" sqref="G9"/>
      <selection pane="topRight" activeCell="G9" sqref="G9"/>
    </sheetView>
  </sheetViews>
  <sheetFormatPr defaultRowHeight="15" outlineLevelRow="1" outlineLevelCol="1"/>
  <cols>
    <col min="1" max="1" width="3.85546875" customWidth="1"/>
    <col min="2" max="2" width="34.7109375" customWidth="1"/>
    <col min="3" max="3" width="54.42578125" customWidth="1"/>
    <col min="4" max="4" width="15" customWidth="1"/>
    <col min="5" max="5" width="11.5703125" customWidth="1"/>
    <col min="6" max="7" width="10.42578125" customWidth="1"/>
    <col min="8" max="10" width="10.7109375" customWidth="1"/>
    <col min="11" max="16" width="10.42578125" customWidth="1"/>
    <col min="17" max="124" width="11.5703125" hidden="1" customWidth="1" outlineLevel="1"/>
    <col min="125" max="125" width="13.42578125" bestFit="1" customWidth="1" collapsed="1"/>
    <col min="126" max="134" width="13.42578125" bestFit="1" customWidth="1"/>
    <col min="135" max="135" width="13.28515625" bestFit="1" customWidth="1"/>
  </cols>
  <sheetData>
    <row r="11" spans="2:14">
      <c r="B11" s="63" t="s">
        <v>64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2:14">
      <c r="B12" s="64"/>
      <c r="C12" s="65"/>
      <c r="D12" s="65" t="s">
        <v>65</v>
      </c>
      <c r="E12" s="65">
        <v>1</v>
      </c>
      <c r="F12" s="65">
        <f>E12+1</f>
        <v>2</v>
      </c>
      <c r="G12" s="65">
        <f t="shared" ref="G12:N12" si="0">F12+1</f>
        <v>3</v>
      </c>
      <c r="H12" s="65">
        <f t="shared" si="0"/>
        <v>4</v>
      </c>
      <c r="I12" s="65">
        <f t="shared" si="0"/>
        <v>5</v>
      </c>
      <c r="J12" s="65">
        <f t="shared" si="0"/>
        <v>6</v>
      </c>
      <c r="K12" s="65">
        <f t="shared" si="0"/>
        <v>7</v>
      </c>
      <c r="L12" s="65">
        <f t="shared" si="0"/>
        <v>8</v>
      </c>
      <c r="M12" s="65">
        <f t="shared" si="0"/>
        <v>9</v>
      </c>
      <c r="N12" s="66">
        <f t="shared" si="0"/>
        <v>10</v>
      </c>
    </row>
    <row r="13" spans="2:14">
      <c r="B13" s="67" t="s">
        <v>66</v>
      </c>
      <c r="E13" s="68">
        <f>DU41</f>
        <v>1</v>
      </c>
      <c r="F13" s="69">
        <f t="shared" ref="F13:N13" si="1">DV41</f>
        <v>0</v>
      </c>
      <c r="G13" s="69">
        <f t="shared" si="1"/>
        <v>0</v>
      </c>
      <c r="H13" s="69">
        <f t="shared" si="1"/>
        <v>0</v>
      </c>
      <c r="I13" s="70">
        <f t="shared" si="1"/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  <c r="N13" s="71">
        <f t="shared" si="1"/>
        <v>0</v>
      </c>
    </row>
    <row r="14" spans="2:14">
      <c r="B14" s="67" t="s">
        <v>67</v>
      </c>
      <c r="E14" s="68">
        <f>E13</f>
        <v>1</v>
      </c>
      <c r="F14" s="69">
        <f>E14+F13</f>
        <v>1</v>
      </c>
      <c r="G14" s="69">
        <f t="shared" ref="G14:N14" si="2">F14+G13</f>
        <v>1</v>
      </c>
      <c r="H14" s="69">
        <f t="shared" si="2"/>
        <v>1</v>
      </c>
      <c r="I14" s="70">
        <f t="shared" si="2"/>
        <v>1</v>
      </c>
      <c r="J14" s="70">
        <f t="shared" si="2"/>
        <v>1</v>
      </c>
      <c r="K14" s="70">
        <f t="shared" si="2"/>
        <v>1</v>
      </c>
      <c r="L14" s="70">
        <f t="shared" si="2"/>
        <v>1</v>
      </c>
      <c r="M14" s="70">
        <f t="shared" si="2"/>
        <v>1</v>
      </c>
      <c r="N14" s="71">
        <f t="shared" si="2"/>
        <v>1</v>
      </c>
    </row>
    <row r="15" spans="2:14" hidden="1" outlineLevel="1">
      <c r="B15" s="72" t="s">
        <v>68</v>
      </c>
      <c r="C15" s="73"/>
      <c r="D15" s="73"/>
      <c r="E15" s="74">
        <v>-0.6</v>
      </c>
      <c r="F15" s="75">
        <v>0</v>
      </c>
      <c r="G15" s="75">
        <v>0</v>
      </c>
      <c r="H15" s="75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7">
        <v>0</v>
      </c>
    </row>
    <row r="16" spans="2:14" collapsed="1">
      <c r="B16" s="67" t="s">
        <v>62</v>
      </c>
      <c r="D16" s="78">
        <v>16265.329299999999</v>
      </c>
      <c r="E16" s="380"/>
      <c r="F16" s="160"/>
      <c r="G16" s="160"/>
      <c r="H16" s="160"/>
      <c r="I16" s="160"/>
      <c r="J16" s="160"/>
      <c r="K16" s="160"/>
      <c r="L16" s="160"/>
      <c r="M16" s="160"/>
      <c r="N16" s="160"/>
    </row>
    <row r="17" spans="1:135">
      <c r="B17" s="67" t="s">
        <v>69</v>
      </c>
      <c r="D17" s="78">
        <f>Capex_summary_F!$G$16</f>
        <v>16265.329299999999</v>
      </c>
    </row>
    <row r="18" spans="1:135" hidden="1" outlineLevel="1">
      <c r="B18" s="67" t="s">
        <v>70</v>
      </c>
      <c r="D18" s="78">
        <v>110</v>
      </c>
    </row>
    <row r="19" spans="1:135" hidden="1" outlineLevel="1">
      <c r="B19" s="67" t="s">
        <v>71</v>
      </c>
      <c r="D19" s="78">
        <v>148</v>
      </c>
    </row>
    <row r="20" spans="1:135" collapsed="1">
      <c r="B20" s="67" t="s">
        <v>72</v>
      </c>
      <c r="D20" s="79">
        <f>EE72</f>
        <v>233689.88722419454</v>
      </c>
    </row>
    <row r="21" spans="1:135">
      <c r="B21" s="67" t="s">
        <v>73</v>
      </c>
      <c r="D21" s="79">
        <f>EE85</f>
        <v>239156.50683299455</v>
      </c>
    </row>
    <row r="22" spans="1:135">
      <c r="B22" s="67" t="s">
        <v>74</v>
      </c>
      <c r="D22" s="79">
        <f>D20/D16</f>
        <v>14.367362806739765</v>
      </c>
    </row>
    <row r="23" spans="1:135">
      <c r="B23" s="67" t="s">
        <v>75</v>
      </c>
      <c r="D23" s="78">
        <v>16</v>
      </c>
    </row>
    <row r="24" spans="1:135" ht="15.75" thickBot="1">
      <c r="B24" s="80" t="s">
        <v>76</v>
      </c>
      <c r="C24" s="81"/>
      <c r="D24" s="82">
        <f>D20/D23</f>
        <v>14605.617951512158</v>
      </c>
    </row>
    <row r="26" spans="1:135" hidden="1" outlineLevel="1">
      <c r="B26" t="s">
        <v>77</v>
      </c>
      <c r="P26">
        <v>1</v>
      </c>
      <c r="AB26">
        <f>+P26+1</f>
        <v>2</v>
      </c>
      <c r="AN26">
        <f>+AB26+1</f>
        <v>3</v>
      </c>
      <c r="AZ26">
        <f>+AN26+1</f>
        <v>4</v>
      </c>
      <c r="BL26">
        <f>+AZ26+1</f>
        <v>5</v>
      </c>
      <c r="BX26">
        <f>+BL26+1</f>
        <v>6</v>
      </c>
      <c r="CJ26">
        <f>+BX26+1</f>
        <v>7</v>
      </c>
      <c r="CV26">
        <f>+CJ26+1</f>
        <v>8</v>
      </c>
      <c r="DH26">
        <f>+CV26+1</f>
        <v>9</v>
      </c>
      <c r="DT26">
        <f>+DH26+1</f>
        <v>10</v>
      </c>
    </row>
    <row r="27" spans="1:135" hidden="1" outlineLevel="1">
      <c r="B27" t="s">
        <v>78</v>
      </c>
      <c r="E27">
        <f>MONTH(E30)</f>
        <v>9</v>
      </c>
      <c r="F27">
        <f t="shared" ref="F27:BQ27" si="3">MONTH(F30)</f>
        <v>10</v>
      </c>
      <c r="G27">
        <f t="shared" si="3"/>
        <v>11</v>
      </c>
      <c r="H27">
        <f t="shared" si="3"/>
        <v>12</v>
      </c>
      <c r="I27">
        <f t="shared" si="3"/>
        <v>1</v>
      </c>
      <c r="J27">
        <f t="shared" si="3"/>
        <v>2</v>
      </c>
      <c r="K27">
        <f t="shared" si="3"/>
        <v>3</v>
      </c>
      <c r="L27">
        <f t="shared" si="3"/>
        <v>4</v>
      </c>
      <c r="M27">
        <f t="shared" si="3"/>
        <v>5</v>
      </c>
      <c r="N27">
        <f t="shared" si="3"/>
        <v>6</v>
      </c>
      <c r="O27">
        <f t="shared" si="3"/>
        <v>7</v>
      </c>
      <c r="P27">
        <f t="shared" si="3"/>
        <v>8</v>
      </c>
      <c r="Q27">
        <f t="shared" si="3"/>
        <v>9</v>
      </c>
      <c r="R27">
        <f t="shared" si="3"/>
        <v>10</v>
      </c>
      <c r="S27">
        <f t="shared" si="3"/>
        <v>11</v>
      </c>
      <c r="T27">
        <f t="shared" si="3"/>
        <v>12</v>
      </c>
      <c r="U27">
        <f t="shared" si="3"/>
        <v>1</v>
      </c>
      <c r="V27">
        <f t="shared" si="3"/>
        <v>2</v>
      </c>
      <c r="W27">
        <f t="shared" si="3"/>
        <v>3</v>
      </c>
      <c r="X27">
        <f t="shared" si="3"/>
        <v>4</v>
      </c>
      <c r="Y27">
        <f t="shared" si="3"/>
        <v>5</v>
      </c>
      <c r="Z27">
        <f t="shared" si="3"/>
        <v>6</v>
      </c>
      <c r="AA27">
        <f t="shared" si="3"/>
        <v>7</v>
      </c>
      <c r="AB27">
        <f t="shared" si="3"/>
        <v>8</v>
      </c>
      <c r="AC27">
        <f t="shared" si="3"/>
        <v>9</v>
      </c>
      <c r="AD27">
        <f t="shared" si="3"/>
        <v>10</v>
      </c>
      <c r="AE27">
        <f t="shared" si="3"/>
        <v>11</v>
      </c>
      <c r="AF27">
        <f t="shared" si="3"/>
        <v>12</v>
      </c>
      <c r="AG27">
        <f t="shared" si="3"/>
        <v>1</v>
      </c>
      <c r="AH27">
        <f t="shared" si="3"/>
        <v>2</v>
      </c>
      <c r="AI27">
        <f t="shared" si="3"/>
        <v>3</v>
      </c>
      <c r="AJ27">
        <f t="shared" si="3"/>
        <v>4</v>
      </c>
      <c r="AK27">
        <f t="shared" si="3"/>
        <v>5</v>
      </c>
      <c r="AL27">
        <f t="shared" si="3"/>
        <v>6</v>
      </c>
      <c r="AM27">
        <f t="shared" si="3"/>
        <v>7</v>
      </c>
      <c r="AN27">
        <f t="shared" si="3"/>
        <v>8</v>
      </c>
      <c r="AO27">
        <f t="shared" si="3"/>
        <v>9</v>
      </c>
      <c r="AP27">
        <f t="shared" si="3"/>
        <v>10</v>
      </c>
      <c r="AQ27">
        <f t="shared" si="3"/>
        <v>11</v>
      </c>
      <c r="AR27">
        <f t="shared" si="3"/>
        <v>12</v>
      </c>
      <c r="AS27">
        <f t="shared" si="3"/>
        <v>1</v>
      </c>
      <c r="AT27">
        <f t="shared" si="3"/>
        <v>2</v>
      </c>
      <c r="AU27">
        <f t="shared" si="3"/>
        <v>3</v>
      </c>
      <c r="AV27">
        <f t="shared" si="3"/>
        <v>4</v>
      </c>
      <c r="AW27">
        <f t="shared" si="3"/>
        <v>5</v>
      </c>
      <c r="AX27">
        <f t="shared" si="3"/>
        <v>6</v>
      </c>
      <c r="AY27">
        <f t="shared" si="3"/>
        <v>7</v>
      </c>
      <c r="AZ27">
        <f t="shared" si="3"/>
        <v>8</v>
      </c>
      <c r="BA27">
        <f t="shared" si="3"/>
        <v>9</v>
      </c>
      <c r="BB27">
        <f t="shared" si="3"/>
        <v>10</v>
      </c>
      <c r="BC27">
        <f t="shared" si="3"/>
        <v>11</v>
      </c>
      <c r="BD27">
        <f t="shared" si="3"/>
        <v>12</v>
      </c>
      <c r="BE27">
        <f t="shared" si="3"/>
        <v>1</v>
      </c>
      <c r="BF27">
        <f t="shared" si="3"/>
        <v>2</v>
      </c>
      <c r="BG27">
        <f t="shared" si="3"/>
        <v>3</v>
      </c>
      <c r="BH27">
        <f t="shared" si="3"/>
        <v>4</v>
      </c>
      <c r="BI27">
        <f t="shared" si="3"/>
        <v>5</v>
      </c>
      <c r="BJ27">
        <f t="shared" si="3"/>
        <v>6</v>
      </c>
      <c r="BK27">
        <f t="shared" si="3"/>
        <v>7</v>
      </c>
      <c r="BL27">
        <f t="shared" si="3"/>
        <v>8</v>
      </c>
      <c r="BM27">
        <f t="shared" si="3"/>
        <v>9</v>
      </c>
      <c r="BN27">
        <f t="shared" si="3"/>
        <v>10</v>
      </c>
      <c r="BO27">
        <f t="shared" si="3"/>
        <v>11</v>
      </c>
      <c r="BP27">
        <f t="shared" si="3"/>
        <v>12</v>
      </c>
      <c r="BQ27">
        <f t="shared" si="3"/>
        <v>1</v>
      </c>
      <c r="BR27">
        <f t="shared" ref="BR27:DT27" si="4">MONTH(BR30)</f>
        <v>2</v>
      </c>
      <c r="BS27">
        <f t="shared" si="4"/>
        <v>3</v>
      </c>
      <c r="BT27">
        <f t="shared" si="4"/>
        <v>4</v>
      </c>
      <c r="BU27">
        <f t="shared" si="4"/>
        <v>5</v>
      </c>
      <c r="BV27">
        <f t="shared" si="4"/>
        <v>6</v>
      </c>
      <c r="BW27">
        <f t="shared" si="4"/>
        <v>7</v>
      </c>
      <c r="BX27">
        <f t="shared" si="4"/>
        <v>8</v>
      </c>
      <c r="BY27">
        <f t="shared" si="4"/>
        <v>9</v>
      </c>
      <c r="BZ27">
        <f t="shared" si="4"/>
        <v>10</v>
      </c>
      <c r="CA27">
        <f t="shared" si="4"/>
        <v>11</v>
      </c>
      <c r="CB27">
        <f t="shared" si="4"/>
        <v>12</v>
      </c>
      <c r="CC27">
        <f t="shared" si="4"/>
        <v>1</v>
      </c>
      <c r="CD27">
        <f t="shared" si="4"/>
        <v>2</v>
      </c>
      <c r="CE27">
        <f t="shared" si="4"/>
        <v>3</v>
      </c>
      <c r="CF27">
        <f t="shared" si="4"/>
        <v>4</v>
      </c>
      <c r="CG27">
        <f t="shared" si="4"/>
        <v>5</v>
      </c>
      <c r="CH27">
        <f t="shared" si="4"/>
        <v>6</v>
      </c>
      <c r="CI27">
        <f t="shared" si="4"/>
        <v>7</v>
      </c>
      <c r="CJ27">
        <f t="shared" si="4"/>
        <v>8</v>
      </c>
      <c r="CK27">
        <f t="shared" si="4"/>
        <v>9</v>
      </c>
      <c r="CL27">
        <f t="shared" si="4"/>
        <v>10</v>
      </c>
      <c r="CM27">
        <f t="shared" si="4"/>
        <v>11</v>
      </c>
      <c r="CN27">
        <f t="shared" si="4"/>
        <v>12</v>
      </c>
      <c r="CO27">
        <f t="shared" si="4"/>
        <v>1</v>
      </c>
      <c r="CP27">
        <f t="shared" si="4"/>
        <v>2</v>
      </c>
      <c r="CQ27">
        <f t="shared" si="4"/>
        <v>3</v>
      </c>
      <c r="CR27">
        <f t="shared" si="4"/>
        <v>4</v>
      </c>
      <c r="CS27">
        <f t="shared" si="4"/>
        <v>5</v>
      </c>
      <c r="CT27">
        <f t="shared" si="4"/>
        <v>6</v>
      </c>
      <c r="CU27">
        <f t="shared" si="4"/>
        <v>7</v>
      </c>
      <c r="CV27">
        <f t="shared" si="4"/>
        <v>8</v>
      </c>
      <c r="CW27">
        <f t="shared" si="4"/>
        <v>9</v>
      </c>
      <c r="CX27">
        <f t="shared" si="4"/>
        <v>10</v>
      </c>
      <c r="CY27">
        <f t="shared" si="4"/>
        <v>11</v>
      </c>
      <c r="CZ27">
        <f t="shared" si="4"/>
        <v>12</v>
      </c>
      <c r="DA27">
        <f t="shared" si="4"/>
        <v>1</v>
      </c>
      <c r="DB27">
        <f t="shared" si="4"/>
        <v>2</v>
      </c>
      <c r="DC27">
        <f t="shared" si="4"/>
        <v>3</v>
      </c>
      <c r="DD27">
        <f t="shared" si="4"/>
        <v>4</v>
      </c>
      <c r="DE27">
        <f t="shared" si="4"/>
        <v>5</v>
      </c>
      <c r="DF27">
        <f t="shared" si="4"/>
        <v>6</v>
      </c>
      <c r="DG27">
        <f t="shared" si="4"/>
        <v>7</v>
      </c>
      <c r="DH27">
        <f t="shared" si="4"/>
        <v>8</v>
      </c>
      <c r="DI27">
        <f t="shared" si="4"/>
        <v>9</v>
      </c>
      <c r="DJ27">
        <f t="shared" si="4"/>
        <v>10</v>
      </c>
      <c r="DK27">
        <f t="shared" si="4"/>
        <v>11</v>
      </c>
      <c r="DL27">
        <f t="shared" si="4"/>
        <v>12</v>
      </c>
      <c r="DM27">
        <f t="shared" si="4"/>
        <v>1</v>
      </c>
      <c r="DN27">
        <f t="shared" si="4"/>
        <v>2</v>
      </c>
      <c r="DO27">
        <f t="shared" si="4"/>
        <v>3</v>
      </c>
      <c r="DP27">
        <f t="shared" si="4"/>
        <v>4</v>
      </c>
      <c r="DQ27">
        <f t="shared" si="4"/>
        <v>5</v>
      </c>
      <c r="DR27">
        <f t="shared" si="4"/>
        <v>6</v>
      </c>
      <c r="DS27">
        <f t="shared" si="4"/>
        <v>7</v>
      </c>
      <c r="DT27">
        <f t="shared" si="4"/>
        <v>8</v>
      </c>
    </row>
    <row r="28" spans="1:135" ht="19.5" customHeight="1" collapsed="1"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83"/>
      <c r="EE28" s="83"/>
    </row>
    <row r="29" spans="1:135" s="84" customFormat="1">
      <c r="B29" s="85"/>
      <c r="C29" s="86" t="s">
        <v>80</v>
      </c>
      <c r="D29" s="86"/>
      <c r="E29" s="86">
        <v>1</v>
      </c>
      <c r="F29" s="86">
        <v>1</v>
      </c>
      <c r="G29" s="86">
        <v>1</v>
      </c>
      <c r="H29" s="86">
        <v>1</v>
      </c>
      <c r="I29" s="86">
        <v>1</v>
      </c>
      <c r="J29" s="86">
        <v>1</v>
      </c>
      <c r="K29" s="86">
        <v>1</v>
      </c>
      <c r="L29" s="86">
        <v>1</v>
      </c>
      <c r="M29" s="86">
        <v>1</v>
      </c>
      <c r="N29" s="86">
        <v>1</v>
      </c>
      <c r="O29" s="86">
        <v>1</v>
      </c>
      <c r="P29" s="87">
        <v>1</v>
      </c>
      <c r="Q29" s="86">
        <f>E29+1</f>
        <v>2</v>
      </c>
      <c r="R29" s="86">
        <f t="shared" ref="R29:AA29" si="5">F29+1</f>
        <v>2</v>
      </c>
      <c r="S29" s="86">
        <f t="shared" si="5"/>
        <v>2</v>
      </c>
      <c r="T29" s="86">
        <f t="shared" si="5"/>
        <v>2</v>
      </c>
      <c r="U29" s="86">
        <f t="shared" si="5"/>
        <v>2</v>
      </c>
      <c r="V29" s="86">
        <f t="shared" si="5"/>
        <v>2</v>
      </c>
      <c r="W29" s="86">
        <f t="shared" si="5"/>
        <v>2</v>
      </c>
      <c r="X29" s="86">
        <f t="shared" si="5"/>
        <v>2</v>
      </c>
      <c r="Y29" s="86">
        <f t="shared" si="5"/>
        <v>2</v>
      </c>
      <c r="Z29" s="86">
        <f t="shared" si="5"/>
        <v>2</v>
      </c>
      <c r="AA29" s="86">
        <f t="shared" si="5"/>
        <v>2</v>
      </c>
      <c r="AB29" s="87">
        <f>P29+1</f>
        <v>2</v>
      </c>
      <c r="AC29" s="86">
        <f>Q29+1</f>
        <v>3</v>
      </c>
      <c r="AD29" s="86">
        <f t="shared" ref="AD29:AM29" si="6">R29+1</f>
        <v>3</v>
      </c>
      <c r="AE29" s="86">
        <f t="shared" si="6"/>
        <v>3</v>
      </c>
      <c r="AF29" s="86">
        <f t="shared" si="6"/>
        <v>3</v>
      </c>
      <c r="AG29" s="86">
        <f t="shared" si="6"/>
        <v>3</v>
      </c>
      <c r="AH29" s="86">
        <f t="shared" si="6"/>
        <v>3</v>
      </c>
      <c r="AI29" s="86">
        <f t="shared" si="6"/>
        <v>3</v>
      </c>
      <c r="AJ29" s="86">
        <f t="shared" si="6"/>
        <v>3</v>
      </c>
      <c r="AK29" s="86">
        <f t="shared" si="6"/>
        <v>3</v>
      </c>
      <c r="AL29" s="86">
        <f t="shared" si="6"/>
        <v>3</v>
      </c>
      <c r="AM29" s="86">
        <f t="shared" si="6"/>
        <v>3</v>
      </c>
      <c r="AN29" s="87">
        <f>AB29+1</f>
        <v>3</v>
      </c>
      <c r="AO29" s="86">
        <f>AC29+1</f>
        <v>4</v>
      </c>
      <c r="AP29" s="86">
        <f t="shared" ref="AP29:AY29" si="7">AD29+1</f>
        <v>4</v>
      </c>
      <c r="AQ29" s="86">
        <f t="shared" si="7"/>
        <v>4</v>
      </c>
      <c r="AR29" s="86">
        <f t="shared" si="7"/>
        <v>4</v>
      </c>
      <c r="AS29" s="86">
        <f t="shared" si="7"/>
        <v>4</v>
      </c>
      <c r="AT29" s="86">
        <f t="shared" si="7"/>
        <v>4</v>
      </c>
      <c r="AU29" s="86">
        <f t="shared" si="7"/>
        <v>4</v>
      </c>
      <c r="AV29" s="86">
        <f t="shared" si="7"/>
        <v>4</v>
      </c>
      <c r="AW29" s="86">
        <f t="shared" si="7"/>
        <v>4</v>
      </c>
      <c r="AX29" s="86">
        <f t="shared" si="7"/>
        <v>4</v>
      </c>
      <c r="AY29" s="86">
        <f t="shared" si="7"/>
        <v>4</v>
      </c>
      <c r="AZ29" s="87">
        <f>AN29+1</f>
        <v>4</v>
      </c>
      <c r="BA29" s="86">
        <f>AO29+1</f>
        <v>5</v>
      </c>
      <c r="BB29" s="86">
        <f t="shared" ref="BB29:BK29" si="8">AP29+1</f>
        <v>5</v>
      </c>
      <c r="BC29" s="86">
        <f t="shared" si="8"/>
        <v>5</v>
      </c>
      <c r="BD29" s="86">
        <f t="shared" si="8"/>
        <v>5</v>
      </c>
      <c r="BE29" s="86">
        <f t="shared" si="8"/>
        <v>5</v>
      </c>
      <c r="BF29" s="86">
        <f t="shared" si="8"/>
        <v>5</v>
      </c>
      <c r="BG29" s="86">
        <f t="shared" si="8"/>
        <v>5</v>
      </c>
      <c r="BH29" s="86">
        <f t="shared" si="8"/>
        <v>5</v>
      </c>
      <c r="BI29" s="86">
        <f t="shared" si="8"/>
        <v>5</v>
      </c>
      <c r="BJ29" s="86">
        <f t="shared" si="8"/>
        <v>5</v>
      </c>
      <c r="BK29" s="86">
        <f t="shared" si="8"/>
        <v>5</v>
      </c>
      <c r="BL29" s="87">
        <f>AZ29+1</f>
        <v>5</v>
      </c>
      <c r="BM29" s="86">
        <f>BA29+1</f>
        <v>6</v>
      </c>
      <c r="BN29" s="86">
        <f t="shared" ref="BN29:BW29" si="9">BB29+1</f>
        <v>6</v>
      </c>
      <c r="BO29" s="86">
        <f t="shared" si="9"/>
        <v>6</v>
      </c>
      <c r="BP29" s="86">
        <f t="shared" si="9"/>
        <v>6</v>
      </c>
      <c r="BQ29" s="86">
        <f t="shared" si="9"/>
        <v>6</v>
      </c>
      <c r="BR29" s="86">
        <f t="shared" si="9"/>
        <v>6</v>
      </c>
      <c r="BS29" s="86">
        <f t="shared" si="9"/>
        <v>6</v>
      </c>
      <c r="BT29" s="86">
        <f t="shared" si="9"/>
        <v>6</v>
      </c>
      <c r="BU29" s="86">
        <f t="shared" si="9"/>
        <v>6</v>
      </c>
      <c r="BV29" s="86">
        <f t="shared" si="9"/>
        <v>6</v>
      </c>
      <c r="BW29" s="86">
        <f t="shared" si="9"/>
        <v>6</v>
      </c>
      <c r="BX29" s="87">
        <f>BL29+1</f>
        <v>6</v>
      </c>
      <c r="BY29" s="86">
        <f>BM29+1</f>
        <v>7</v>
      </c>
      <c r="BZ29" s="86">
        <f t="shared" ref="BZ29:CI29" si="10">BN29+1</f>
        <v>7</v>
      </c>
      <c r="CA29" s="86">
        <f t="shared" si="10"/>
        <v>7</v>
      </c>
      <c r="CB29" s="86">
        <f t="shared" si="10"/>
        <v>7</v>
      </c>
      <c r="CC29" s="86">
        <f t="shared" si="10"/>
        <v>7</v>
      </c>
      <c r="CD29" s="86">
        <f t="shared" si="10"/>
        <v>7</v>
      </c>
      <c r="CE29" s="86">
        <f t="shared" si="10"/>
        <v>7</v>
      </c>
      <c r="CF29" s="86">
        <f t="shared" si="10"/>
        <v>7</v>
      </c>
      <c r="CG29" s="86">
        <f t="shared" si="10"/>
        <v>7</v>
      </c>
      <c r="CH29" s="86">
        <f t="shared" si="10"/>
        <v>7</v>
      </c>
      <c r="CI29" s="86">
        <f t="shared" si="10"/>
        <v>7</v>
      </c>
      <c r="CJ29" s="87">
        <f>BX29+1</f>
        <v>7</v>
      </c>
      <c r="CK29" s="86">
        <f>BY29+1</f>
        <v>8</v>
      </c>
      <c r="CL29" s="86">
        <f t="shared" ref="CL29:CU29" si="11">BZ29+1</f>
        <v>8</v>
      </c>
      <c r="CM29" s="86">
        <f t="shared" si="11"/>
        <v>8</v>
      </c>
      <c r="CN29" s="86">
        <f t="shared" si="11"/>
        <v>8</v>
      </c>
      <c r="CO29" s="86">
        <f t="shared" si="11"/>
        <v>8</v>
      </c>
      <c r="CP29" s="86">
        <f t="shared" si="11"/>
        <v>8</v>
      </c>
      <c r="CQ29" s="86">
        <f t="shared" si="11"/>
        <v>8</v>
      </c>
      <c r="CR29" s="86">
        <f t="shared" si="11"/>
        <v>8</v>
      </c>
      <c r="CS29" s="86">
        <f t="shared" si="11"/>
        <v>8</v>
      </c>
      <c r="CT29" s="86">
        <f t="shared" si="11"/>
        <v>8</v>
      </c>
      <c r="CU29" s="86">
        <f t="shared" si="11"/>
        <v>8</v>
      </c>
      <c r="CV29" s="87">
        <f>CJ29+1</f>
        <v>8</v>
      </c>
      <c r="CW29" s="86">
        <f>CK29+1</f>
        <v>9</v>
      </c>
      <c r="CX29" s="86">
        <f t="shared" ref="CX29:DG29" si="12">CL29+1</f>
        <v>9</v>
      </c>
      <c r="CY29" s="86">
        <f t="shared" si="12"/>
        <v>9</v>
      </c>
      <c r="CZ29" s="86">
        <f t="shared" si="12"/>
        <v>9</v>
      </c>
      <c r="DA29" s="86">
        <f t="shared" si="12"/>
        <v>9</v>
      </c>
      <c r="DB29" s="86">
        <f t="shared" si="12"/>
        <v>9</v>
      </c>
      <c r="DC29" s="86">
        <f t="shared" si="12"/>
        <v>9</v>
      </c>
      <c r="DD29" s="86">
        <f t="shared" si="12"/>
        <v>9</v>
      </c>
      <c r="DE29" s="86">
        <f t="shared" si="12"/>
        <v>9</v>
      </c>
      <c r="DF29" s="86">
        <f t="shared" si="12"/>
        <v>9</v>
      </c>
      <c r="DG29" s="86">
        <f t="shared" si="12"/>
        <v>9</v>
      </c>
      <c r="DH29" s="87">
        <f>CV29+1</f>
        <v>9</v>
      </c>
      <c r="DI29" s="86">
        <f>CW29+1</f>
        <v>10</v>
      </c>
      <c r="DJ29" s="86">
        <f t="shared" ref="DJ29:DS29" si="13">CX29+1</f>
        <v>10</v>
      </c>
      <c r="DK29" s="86">
        <f t="shared" si="13"/>
        <v>10</v>
      </c>
      <c r="DL29" s="86">
        <f t="shared" si="13"/>
        <v>10</v>
      </c>
      <c r="DM29" s="86">
        <f t="shared" si="13"/>
        <v>10</v>
      </c>
      <c r="DN29" s="86">
        <f t="shared" si="13"/>
        <v>10</v>
      </c>
      <c r="DO29" s="86">
        <f t="shared" si="13"/>
        <v>10</v>
      </c>
      <c r="DP29" s="86">
        <f t="shared" si="13"/>
        <v>10</v>
      </c>
      <c r="DQ29" s="86">
        <f t="shared" si="13"/>
        <v>10</v>
      </c>
      <c r="DR29" s="86">
        <f t="shared" si="13"/>
        <v>10</v>
      </c>
      <c r="DS29" s="86">
        <f t="shared" si="13"/>
        <v>10</v>
      </c>
      <c r="DT29" s="86">
        <f>DH29+1</f>
        <v>10</v>
      </c>
      <c r="DU29" s="88">
        <v>1</v>
      </c>
      <c r="DV29" s="89">
        <f>DU29+1</f>
        <v>2</v>
      </c>
      <c r="DW29" s="89">
        <f t="shared" ref="DW29:ED29" si="14">DV29+1</f>
        <v>3</v>
      </c>
      <c r="DX29" s="89">
        <f t="shared" si="14"/>
        <v>4</v>
      </c>
      <c r="DY29" s="89">
        <f t="shared" si="14"/>
        <v>5</v>
      </c>
      <c r="DZ29" s="89">
        <f t="shared" si="14"/>
        <v>6</v>
      </c>
      <c r="EA29" s="89">
        <f t="shared" si="14"/>
        <v>7</v>
      </c>
      <c r="EB29" s="89">
        <f t="shared" si="14"/>
        <v>8</v>
      </c>
      <c r="EC29" s="89">
        <f t="shared" si="14"/>
        <v>9</v>
      </c>
      <c r="ED29" s="90">
        <f t="shared" si="14"/>
        <v>10</v>
      </c>
      <c r="EE29" s="91" t="s">
        <v>81</v>
      </c>
    </row>
    <row r="30" spans="1:135" s="84" customFormat="1">
      <c r="A30"/>
      <c r="B30" s="92"/>
      <c r="C30" s="93" t="s">
        <v>82</v>
      </c>
      <c r="D30" s="94">
        <f>EOMONTH(E30,-1)</f>
        <v>45169</v>
      </c>
      <c r="E30" s="95">
        <v>45170</v>
      </c>
      <c r="F30" s="95">
        <f>EOMONTH(E30,1)</f>
        <v>45230</v>
      </c>
      <c r="G30" s="95">
        <f t="shared" ref="G30:BR30" si="15">EOMONTH(F30,1)</f>
        <v>45260</v>
      </c>
      <c r="H30" s="95">
        <f t="shared" si="15"/>
        <v>45291</v>
      </c>
      <c r="I30" s="95">
        <f t="shared" si="15"/>
        <v>45322</v>
      </c>
      <c r="J30" s="95">
        <f t="shared" si="15"/>
        <v>45351</v>
      </c>
      <c r="K30" s="95">
        <f t="shared" si="15"/>
        <v>45382</v>
      </c>
      <c r="L30" s="95">
        <f t="shared" si="15"/>
        <v>45412</v>
      </c>
      <c r="M30" s="95">
        <f t="shared" si="15"/>
        <v>45443</v>
      </c>
      <c r="N30" s="95">
        <f t="shared" si="15"/>
        <v>45473</v>
      </c>
      <c r="O30" s="95">
        <f t="shared" si="15"/>
        <v>45504</v>
      </c>
      <c r="P30" s="96">
        <f t="shared" si="15"/>
        <v>45535</v>
      </c>
      <c r="Q30" s="95">
        <f t="shared" si="15"/>
        <v>45565</v>
      </c>
      <c r="R30" s="95">
        <f t="shared" si="15"/>
        <v>45596</v>
      </c>
      <c r="S30" s="95">
        <f t="shared" si="15"/>
        <v>45626</v>
      </c>
      <c r="T30" s="95">
        <f t="shared" si="15"/>
        <v>45657</v>
      </c>
      <c r="U30" s="95">
        <f t="shared" si="15"/>
        <v>45688</v>
      </c>
      <c r="V30" s="95">
        <f t="shared" si="15"/>
        <v>45716</v>
      </c>
      <c r="W30" s="95">
        <f t="shared" si="15"/>
        <v>45747</v>
      </c>
      <c r="X30" s="95">
        <f t="shared" si="15"/>
        <v>45777</v>
      </c>
      <c r="Y30" s="95">
        <f t="shared" si="15"/>
        <v>45808</v>
      </c>
      <c r="Z30" s="95">
        <f t="shared" si="15"/>
        <v>45838</v>
      </c>
      <c r="AA30" s="95">
        <f t="shared" si="15"/>
        <v>45869</v>
      </c>
      <c r="AB30" s="96">
        <f t="shared" si="15"/>
        <v>45900</v>
      </c>
      <c r="AC30" s="95">
        <f t="shared" si="15"/>
        <v>45930</v>
      </c>
      <c r="AD30" s="95">
        <f t="shared" si="15"/>
        <v>45961</v>
      </c>
      <c r="AE30" s="95">
        <f t="shared" si="15"/>
        <v>45991</v>
      </c>
      <c r="AF30" s="95">
        <f t="shared" si="15"/>
        <v>46022</v>
      </c>
      <c r="AG30" s="95">
        <f t="shared" si="15"/>
        <v>46053</v>
      </c>
      <c r="AH30" s="95">
        <f t="shared" si="15"/>
        <v>46081</v>
      </c>
      <c r="AI30" s="95">
        <f t="shared" si="15"/>
        <v>46112</v>
      </c>
      <c r="AJ30" s="95">
        <f t="shared" si="15"/>
        <v>46142</v>
      </c>
      <c r="AK30" s="95">
        <f t="shared" si="15"/>
        <v>46173</v>
      </c>
      <c r="AL30" s="95">
        <f t="shared" si="15"/>
        <v>46203</v>
      </c>
      <c r="AM30" s="95">
        <f t="shared" si="15"/>
        <v>46234</v>
      </c>
      <c r="AN30" s="96">
        <f t="shared" si="15"/>
        <v>46265</v>
      </c>
      <c r="AO30" s="95">
        <f t="shared" si="15"/>
        <v>46295</v>
      </c>
      <c r="AP30" s="95">
        <f t="shared" si="15"/>
        <v>46326</v>
      </c>
      <c r="AQ30" s="95">
        <f t="shared" si="15"/>
        <v>46356</v>
      </c>
      <c r="AR30" s="95">
        <f t="shared" si="15"/>
        <v>46387</v>
      </c>
      <c r="AS30" s="95">
        <f t="shared" si="15"/>
        <v>46418</v>
      </c>
      <c r="AT30" s="95">
        <f t="shared" si="15"/>
        <v>46446</v>
      </c>
      <c r="AU30" s="95">
        <f t="shared" si="15"/>
        <v>46477</v>
      </c>
      <c r="AV30" s="95">
        <f t="shared" si="15"/>
        <v>46507</v>
      </c>
      <c r="AW30" s="95">
        <f t="shared" si="15"/>
        <v>46538</v>
      </c>
      <c r="AX30" s="95">
        <f t="shared" si="15"/>
        <v>46568</v>
      </c>
      <c r="AY30" s="95">
        <f t="shared" si="15"/>
        <v>46599</v>
      </c>
      <c r="AZ30" s="96">
        <f t="shared" si="15"/>
        <v>46630</v>
      </c>
      <c r="BA30" s="95">
        <f t="shared" si="15"/>
        <v>46660</v>
      </c>
      <c r="BB30" s="95">
        <f t="shared" si="15"/>
        <v>46691</v>
      </c>
      <c r="BC30" s="95">
        <f t="shared" si="15"/>
        <v>46721</v>
      </c>
      <c r="BD30" s="95">
        <f t="shared" si="15"/>
        <v>46752</v>
      </c>
      <c r="BE30" s="95">
        <f t="shared" si="15"/>
        <v>46783</v>
      </c>
      <c r="BF30" s="95">
        <f t="shared" si="15"/>
        <v>46812</v>
      </c>
      <c r="BG30" s="95">
        <f t="shared" si="15"/>
        <v>46843</v>
      </c>
      <c r="BH30" s="95">
        <f t="shared" si="15"/>
        <v>46873</v>
      </c>
      <c r="BI30" s="95">
        <f t="shared" si="15"/>
        <v>46904</v>
      </c>
      <c r="BJ30" s="95">
        <f t="shared" si="15"/>
        <v>46934</v>
      </c>
      <c r="BK30" s="95">
        <f t="shared" si="15"/>
        <v>46965</v>
      </c>
      <c r="BL30" s="96">
        <f t="shared" si="15"/>
        <v>46996</v>
      </c>
      <c r="BM30" s="95">
        <f t="shared" si="15"/>
        <v>47026</v>
      </c>
      <c r="BN30" s="95">
        <f t="shared" si="15"/>
        <v>47057</v>
      </c>
      <c r="BO30" s="95">
        <f t="shared" si="15"/>
        <v>47087</v>
      </c>
      <c r="BP30" s="95">
        <f t="shared" si="15"/>
        <v>47118</v>
      </c>
      <c r="BQ30" s="95">
        <f t="shared" si="15"/>
        <v>47149</v>
      </c>
      <c r="BR30" s="95">
        <f t="shared" si="15"/>
        <v>47177</v>
      </c>
      <c r="BS30" s="95">
        <f t="shared" ref="BS30:DT30" si="16">EOMONTH(BR30,1)</f>
        <v>47208</v>
      </c>
      <c r="BT30" s="95">
        <f t="shared" si="16"/>
        <v>47238</v>
      </c>
      <c r="BU30" s="95">
        <f t="shared" si="16"/>
        <v>47269</v>
      </c>
      <c r="BV30" s="95">
        <f t="shared" si="16"/>
        <v>47299</v>
      </c>
      <c r="BW30" s="95">
        <f t="shared" si="16"/>
        <v>47330</v>
      </c>
      <c r="BX30" s="96">
        <f t="shared" si="16"/>
        <v>47361</v>
      </c>
      <c r="BY30" s="95">
        <f t="shared" si="16"/>
        <v>47391</v>
      </c>
      <c r="BZ30" s="95">
        <f t="shared" si="16"/>
        <v>47422</v>
      </c>
      <c r="CA30" s="95">
        <f t="shared" si="16"/>
        <v>47452</v>
      </c>
      <c r="CB30" s="95">
        <f t="shared" si="16"/>
        <v>47483</v>
      </c>
      <c r="CC30" s="95">
        <f t="shared" si="16"/>
        <v>47514</v>
      </c>
      <c r="CD30" s="95">
        <f t="shared" si="16"/>
        <v>47542</v>
      </c>
      <c r="CE30" s="95">
        <f t="shared" si="16"/>
        <v>47573</v>
      </c>
      <c r="CF30" s="95">
        <f t="shared" si="16"/>
        <v>47603</v>
      </c>
      <c r="CG30" s="95">
        <f t="shared" si="16"/>
        <v>47634</v>
      </c>
      <c r="CH30" s="95">
        <f t="shared" si="16"/>
        <v>47664</v>
      </c>
      <c r="CI30" s="95">
        <f t="shared" si="16"/>
        <v>47695</v>
      </c>
      <c r="CJ30" s="96">
        <f t="shared" si="16"/>
        <v>47726</v>
      </c>
      <c r="CK30" s="95">
        <f t="shared" si="16"/>
        <v>47756</v>
      </c>
      <c r="CL30" s="95">
        <f t="shared" si="16"/>
        <v>47787</v>
      </c>
      <c r="CM30" s="95">
        <f t="shared" si="16"/>
        <v>47817</v>
      </c>
      <c r="CN30" s="95">
        <f t="shared" si="16"/>
        <v>47848</v>
      </c>
      <c r="CO30" s="95">
        <f t="shared" si="16"/>
        <v>47879</v>
      </c>
      <c r="CP30" s="95">
        <f t="shared" si="16"/>
        <v>47907</v>
      </c>
      <c r="CQ30" s="95">
        <f t="shared" si="16"/>
        <v>47938</v>
      </c>
      <c r="CR30" s="95">
        <f t="shared" si="16"/>
        <v>47968</v>
      </c>
      <c r="CS30" s="95">
        <f t="shared" si="16"/>
        <v>47999</v>
      </c>
      <c r="CT30" s="95">
        <f t="shared" si="16"/>
        <v>48029</v>
      </c>
      <c r="CU30" s="95">
        <f t="shared" si="16"/>
        <v>48060</v>
      </c>
      <c r="CV30" s="96">
        <f t="shared" si="16"/>
        <v>48091</v>
      </c>
      <c r="CW30" s="95">
        <f t="shared" si="16"/>
        <v>48121</v>
      </c>
      <c r="CX30" s="95">
        <f t="shared" si="16"/>
        <v>48152</v>
      </c>
      <c r="CY30" s="95">
        <f t="shared" si="16"/>
        <v>48182</v>
      </c>
      <c r="CZ30" s="95">
        <f t="shared" si="16"/>
        <v>48213</v>
      </c>
      <c r="DA30" s="95">
        <f t="shared" si="16"/>
        <v>48244</v>
      </c>
      <c r="DB30" s="95">
        <f t="shared" si="16"/>
        <v>48273</v>
      </c>
      <c r="DC30" s="95">
        <f t="shared" si="16"/>
        <v>48304</v>
      </c>
      <c r="DD30" s="95">
        <f t="shared" si="16"/>
        <v>48334</v>
      </c>
      <c r="DE30" s="95">
        <f t="shared" si="16"/>
        <v>48365</v>
      </c>
      <c r="DF30" s="95">
        <f t="shared" si="16"/>
        <v>48395</v>
      </c>
      <c r="DG30" s="95">
        <f t="shared" si="16"/>
        <v>48426</v>
      </c>
      <c r="DH30" s="96">
        <f t="shared" si="16"/>
        <v>48457</v>
      </c>
      <c r="DI30" s="95">
        <f t="shared" si="16"/>
        <v>48487</v>
      </c>
      <c r="DJ30" s="95">
        <f t="shared" si="16"/>
        <v>48518</v>
      </c>
      <c r="DK30" s="95">
        <f t="shared" si="16"/>
        <v>48548</v>
      </c>
      <c r="DL30" s="95">
        <f t="shared" si="16"/>
        <v>48579</v>
      </c>
      <c r="DM30" s="95">
        <f t="shared" si="16"/>
        <v>48610</v>
      </c>
      <c r="DN30" s="95">
        <f t="shared" si="16"/>
        <v>48638</v>
      </c>
      <c r="DO30" s="95">
        <f t="shared" si="16"/>
        <v>48669</v>
      </c>
      <c r="DP30" s="95">
        <f t="shared" si="16"/>
        <v>48699</v>
      </c>
      <c r="DQ30" s="95">
        <f t="shared" si="16"/>
        <v>48730</v>
      </c>
      <c r="DR30" s="95">
        <f t="shared" si="16"/>
        <v>48760</v>
      </c>
      <c r="DS30" s="95">
        <f t="shared" si="16"/>
        <v>48791</v>
      </c>
      <c r="DT30" s="95">
        <f t="shared" si="16"/>
        <v>48822</v>
      </c>
      <c r="DU30" s="97"/>
      <c r="DV30" s="98"/>
      <c r="DW30" s="98"/>
      <c r="DX30" s="98"/>
      <c r="DY30" s="98"/>
      <c r="DZ30" s="98"/>
      <c r="EA30" s="98"/>
      <c r="EB30" s="98"/>
      <c r="EC30" s="98"/>
      <c r="ED30" s="99"/>
      <c r="EE30" s="99"/>
    </row>
    <row r="31" spans="1:135" hidden="1" outlineLevel="1">
      <c r="B31" s="100" t="s">
        <v>83</v>
      </c>
      <c r="D31" s="61"/>
      <c r="E31" s="101">
        <f>E32</f>
        <v>0</v>
      </c>
      <c r="F31" s="101">
        <f>E31+F32</f>
        <v>0</v>
      </c>
      <c r="G31" s="101">
        <f t="shared" ref="G31:BR31" si="17">F31+G32</f>
        <v>0</v>
      </c>
      <c r="H31" s="101">
        <f t="shared" si="17"/>
        <v>0.14864864864864866</v>
      </c>
      <c r="I31" s="101">
        <f t="shared" si="17"/>
        <v>0.30405405405405406</v>
      </c>
      <c r="J31" s="101">
        <f t="shared" si="17"/>
        <v>0.44594594594594594</v>
      </c>
      <c r="K31" s="101">
        <f t="shared" si="17"/>
        <v>0.58783783783783783</v>
      </c>
      <c r="L31" s="101">
        <f t="shared" si="17"/>
        <v>0.73648648648648651</v>
      </c>
      <c r="M31" s="101">
        <f t="shared" si="17"/>
        <v>0.89864864864864868</v>
      </c>
      <c r="N31" s="101">
        <f t="shared" si="17"/>
        <v>1</v>
      </c>
      <c r="O31" s="101">
        <f t="shared" si="17"/>
        <v>1</v>
      </c>
      <c r="P31" s="102">
        <f t="shared" si="17"/>
        <v>1</v>
      </c>
      <c r="Q31" s="101">
        <f t="shared" si="17"/>
        <v>1</v>
      </c>
      <c r="R31" s="101">
        <f t="shared" si="17"/>
        <v>1</v>
      </c>
      <c r="S31" s="101">
        <f t="shared" si="17"/>
        <v>1</v>
      </c>
      <c r="T31" s="101">
        <f t="shared" si="17"/>
        <v>1</v>
      </c>
      <c r="U31" s="101">
        <f t="shared" si="17"/>
        <v>1</v>
      </c>
      <c r="V31" s="101">
        <f t="shared" si="17"/>
        <v>1</v>
      </c>
      <c r="W31" s="101">
        <f t="shared" si="17"/>
        <v>1</v>
      </c>
      <c r="X31" s="101">
        <f t="shared" si="17"/>
        <v>1</v>
      </c>
      <c r="Y31" s="101">
        <f t="shared" si="17"/>
        <v>1</v>
      </c>
      <c r="Z31" s="101">
        <f t="shared" si="17"/>
        <v>1</v>
      </c>
      <c r="AA31" s="101">
        <f t="shared" si="17"/>
        <v>1</v>
      </c>
      <c r="AB31" s="102">
        <f t="shared" si="17"/>
        <v>1</v>
      </c>
      <c r="AC31" s="101">
        <f t="shared" si="17"/>
        <v>1</v>
      </c>
      <c r="AD31" s="101">
        <f t="shared" si="17"/>
        <v>1</v>
      </c>
      <c r="AE31" s="101">
        <f t="shared" si="17"/>
        <v>1</v>
      </c>
      <c r="AF31" s="101">
        <f t="shared" si="17"/>
        <v>1</v>
      </c>
      <c r="AG31" s="101">
        <f t="shared" si="17"/>
        <v>1</v>
      </c>
      <c r="AH31" s="101">
        <f t="shared" si="17"/>
        <v>1</v>
      </c>
      <c r="AI31" s="101">
        <f t="shared" si="17"/>
        <v>1</v>
      </c>
      <c r="AJ31" s="101">
        <f t="shared" si="17"/>
        <v>1</v>
      </c>
      <c r="AK31" s="101">
        <f t="shared" si="17"/>
        <v>1</v>
      </c>
      <c r="AL31" s="101">
        <f t="shared" si="17"/>
        <v>1</v>
      </c>
      <c r="AM31" s="101">
        <f t="shared" si="17"/>
        <v>1</v>
      </c>
      <c r="AN31" s="102">
        <f t="shared" si="17"/>
        <v>1</v>
      </c>
      <c r="AO31" s="101">
        <f t="shared" si="17"/>
        <v>1</v>
      </c>
      <c r="AP31" s="101">
        <f t="shared" si="17"/>
        <v>1</v>
      </c>
      <c r="AQ31" s="101">
        <f t="shared" si="17"/>
        <v>1</v>
      </c>
      <c r="AR31" s="101">
        <f t="shared" si="17"/>
        <v>1</v>
      </c>
      <c r="AS31" s="101">
        <f t="shared" si="17"/>
        <v>1</v>
      </c>
      <c r="AT31" s="101">
        <f t="shared" si="17"/>
        <v>1</v>
      </c>
      <c r="AU31" s="101">
        <f t="shared" si="17"/>
        <v>1</v>
      </c>
      <c r="AV31" s="101">
        <f t="shared" si="17"/>
        <v>1</v>
      </c>
      <c r="AW31" s="101">
        <f t="shared" si="17"/>
        <v>1</v>
      </c>
      <c r="AX31" s="101">
        <f t="shared" si="17"/>
        <v>1</v>
      </c>
      <c r="AY31" s="101">
        <f t="shared" si="17"/>
        <v>1</v>
      </c>
      <c r="AZ31" s="102">
        <f t="shared" si="17"/>
        <v>1</v>
      </c>
      <c r="BA31" s="101">
        <f t="shared" si="17"/>
        <v>1</v>
      </c>
      <c r="BB31" s="101">
        <f t="shared" si="17"/>
        <v>1</v>
      </c>
      <c r="BC31" s="101">
        <f t="shared" si="17"/>
        <v>1</v>
      </c>
      <c r="BD31" s="101">
        <f t="shared" si="17"/>
        <v>1</v>
      </c>
      <c r="BE31" s="101">
        <f t="shared" si="17"/>
        <v>1</v>
      </c>
      <c r="BF31" s="101">
        <f t="shared" si="17"/>
        <v>1</v>
      </c>
      <c r="BG31" s="101">
        <f t="shared" si="17"/>
        <v>1</v>
      </c>
      <c r="BH31" s="101">
        <f t="shared" si="17"/>
        <v>1</v>
      </c>
      <c r="BI31" s="101">
        <f t="shared" si="17"/>
        <v>1</v>
      </c>
      <c r="BJ31" s="101">
        <f t="shared" si="17"/>
        <v>1</v>
      </c>
      <c r="BK31" s="101">
        <f t="shared" si="17"/>
        <v>1</v>
      </c>
      <c r="BL31" s="102">
        <f t="shared" si="17"/>
        <v>1</v>
      </c>
      <c r="BM31" s="101">
        <f t="shared" si="17"/>
        <v>1</v>
      </c>
      <c r="BN31" s="101">
        <f t="shared" si="17"/>
        <v>1</v>
      </c>
      <c r="BO31" s="101">
        <f t="shared" si="17"/>
        <v>1</v>
      </c>
      <c r="BP31" s="101">
        <f t="shared" si="17"/>
        <v>1</v>
      </c>
      <c r="BQ31" s="101">
        <f t="shared" si="17"/>
        <v>1</v>
      </c>
      <c r="BR31" s="101">
        <f t="shared" si="17"/>
        <v>1</v>
      </c>
      <c r="BS31" s="101">
        <f t="shared" ref="BS31:DT31" si="18">BR31+BS32</f>
        <v>1</v>
      </c>
      <c r="BT31" s="101">
        <f t="shared" si="18"/>
        <v>1</v>
      </c>
      <c r="BU31" s="101">
        <f t="shared" si="18"/>
        <v>1</v>
      </c>
      <c r="BV31" s="101">
        <f t="shared" si="18"/>
        <v>1</v>
      </c>
      <c r="BW31" s="101">
        <f t="shared" si="18"/>
        <v>1</v>
      </c>
      <c r="BX31" s="102">
        <f t="shared" si="18"/>
        <v>1</v>
      </c>
      <c r="BY31" s="101">
        <f t="shared" si="18"/>
        <v>1</v>
      </c>
      <c r="BZ31" s="101">
        <f t="shared" si="18"/>
        <v>1</v>
      </c>
      <c r="CA31" s="101">
        <f t="shared" si="18"/>
        <v>1</v>
      </c>
      <c r="CB31" s="101">
        <f t="shared" si="18"/>
        <v>1</v>
      </c>
      <c r="CC31" s="101">
        <f t="shared" si="18"/>
        <v>1</v>
      </c>
      <c r="CD31" s="101">
        <f t="shared" si="18"/>
        <v>1</v>
      </c>
      <c r="CE31" s="101">
        <f t="shared" si="18"/>
        <v>1</v>
      </c>
      <c r="CF31" s="101">
        <f t="shared" si="18"/>
        <v>1</v>
      </c>
      <c r="CG31" s="101">
        <f t="shared" si="18"/>
        <v>1</v>
      </c>
      <c r="CH31" s="101">
        <f t="shared" si="18"/>
        <v>1</v>
      </c>
      <c r="CI31" s="101">
        <f t="shared" si="18"/>
        <v>1</v>
      </c>
      <c r="CJ31" s="102">
        <f t="shared" si="18"/>
        <v>1</v>
      </c>
      <c r="CK31" s="101">
        <f t="shared" si="18"/>
        <v>1</v>
      </c>
      <c r="CL31" s="101">
        <f t="shared" si="18"/>
        <v>1</v>
      </c>
      <c r="CM31" s="101">
        <f t="shared" si="18"/>
        <v>1</v>
      </c>
      <c r="CN31" s="101">
        <f t="shared" si="18"/>
        <v>1</v>
      </c>
      <c r="CO31" s="101">
        <f t="shared" si="18"/>
        <v>1</v>
      </c>
      <c r="CP31" s="101">
        <f t="shared" si="18"/>
        <v>1</v>
      </c>
      <c r="CQ31" s="101">
        <f t="shared" si="18"/>
        <v>1</v>
      </c>
      <c r="CR31" s="101">
        <f t="shared" si="18"/>
        <v>1</v>
      </c>
      <c r="CS31" s="101">
        <f t="shared" si="18"/>
        <v>1</v>
      </c>
      <c r="CT31" s="101">
        <f t="shared" si="18"/>
        <v>1</v>
      </c>
      <c r="CU31" s="101">
        <f t="shared" si="18"/>
        <v>1</v>
      </c>
      <c r="CV31" s="102">
        <f t="shared" si="18"/>
        <v>1</v>
      </c>
      <c r="CW31" s="101">
        <f t="shared" si="18"/>
        <v>1</v>
      </c>
      <c r="CX31" s="101">
        <f t="shared" si="18"/>
        <v>1</v>
      </c>
      <c r="CY31" s="101">
        <f t="shared" si="18"/>
        <v>1</v>
      </c>
      <c r="CZ31" s="101">
        <f t="shared" si="18"/>
        <v>1</v>
      </c>
      <c r="DA31" s="101">
        <f t="shared" si="18"/>
        <v>1</v>
      </c>
      <c r="DB31" s="101">
        <f t="shared" si="18"/>
        <v>1</v>
      </c>
      <c r="DC31" s="101">
        <f t="shared" si="18"/>
        <v>1</v>
      </c>
      <c r="DD31" s="101">
        <f t="shared" si="18"/>
        <v>1</v>
      </c>
      <c r="DE31" s="101">
        <f t="shared" si="18"/>
        <v>1</v>
      </c>
      <c r="DF31" s="101">
        <f t="shared" si="18"/>
        <v>1</v>
      </c>
      <c r="DG31" s="101">
        <f t="shared" si="18"/>
        <v>1</v>
      </c>
      <c r="DH31" s="102">
        <f t="shared" si="18"/>
        <v>1</v>
      </c>
      <c r="DI31" s="101">
        <f t="shared" si="18"/>
        <v>1</v>
      </c>
      <c r="DJ31" s="101">
        <f t="shared" si="18"/>
        <v>1</v>
      </c>
      <c r="DK31" s="101">
        <f t="shared" si="18"/>
        <v>1</v>
      </c>
      <c r="DL31" s="101">
        <f t="shared" si="18"/>
        <v>1</v>
      </c>
      <c r="DM31" s="101">
        <f t="shared" si="18"/>
        <v>1</v>
      </c>
      <c r="DN31" s="101">
        <f t="shared" si="18"/>
        <v>1</v>
      </c>
      <c r="DO31" s="101">
        <f t="shared" si="18"/>
        <v>1</v>
      </c>
      <c r="DP31" s="101">
        <f t="shared" si="18"/>
        <v>1</v>
      </c>
      <c r="DQ31" s="101">
        <f t="shared" si="18"/>
        <v>1</v>
      </c>
      <c r="DR31" s="101">
        <f t="shared" si="18"/>
        <v>1</v>
      </c>
      <c r="DS31" s="101">
        <f t="shared" si="18"/>
        <v>1</v>
      </c>
      <c r="DT31" s="101">
        <f t="shared" si="18"/>
        <v>1</v>
      </c>
      <c r="DU31" s="103">
        <f>SUMIF($E$26:$DT$26,DU$29,$E31:$DT31)</f>
        <v>1</v>
      </c>
      <c r="DV31" s="104">
        <f t="shared" ref="DV31:ED31" si="19">SUMIF($E$26:$DT$26,DV$29,$E31:$DT31)</f>
        <v>1</v>
      </c>
      <c r="DW31" s="104">
        <f t="shared" si="19"/>
        <v>1</v>
      </c>
      <c r="DX31" s="104">
        <f t="shared" si="19"/>
        <v>1</v>
      </c>
      <c r="DY31" s="104">
        <f t="shared" si="19"/>
        <v>1</v>
      </c>
      <c r="DZ31" s="104">
        <f t="shared" si="19"/>
        <v>1</v>
      </c>
      <c r="EA31" s="104">
        <f t="shared" si="19"/>
        <v>1</v>
      </c>
      <c r="EB31" s="104">
        <f t="shared" si="19"/>
        <v>1</v>
      </c>
      <c r="EC31" s="104">
        <f t="shared" si="19"/>
        <v>1</v>
      </c>
      <c r="ED31" s="105">
        <f t="shared" si="19"/>
        <v>1</v>
      </c>
      <c r="EE31" s="105">
        <f>ED31</f>
        <v>1</v>
      </c>
    </row>
    <row r="32" spans="1:135" hidden="1" outlineLevel="1">
      <c r="B32" s="100" t="s">
        <v>84</v>
      </c>
      <c r="D32" s="61"/>
      <c r="E32" s="101">
        <f>E41</f>
        <v>0</v>
      </c>
      <c r="F32" s="101">
        <f t="shared" ref="F32:BQ32" si="20">F41</f>
        <v>0</v>
      </c>
      <c r="G32" s="101">
        <f t="shared" si="20"/>
        <v>0</v>
      </c>
      <c r="H32" s="101">
        <f t="shared" si="20"/>
        <v>0.14864864864864866</v>
      </c>
      <c r="I32" s="101">
        <f t="shared" si="20"/>
        <v>0.1554054054054054</v>
      </c>
      <c r="J32" s="101">
        <f t="shared" si="20"/>
        <v>0.14189189189189189</v>
      </c>
      <c r="K32" s="101">
        <f t="shared" si="20"/>
        <v>0.14189189189189189</v>
      </c>
      <c r="L32" s="101">
        <f t="shared" si="20"/>
        <v>0.14864864864864866</v>
      </c>
      <c r="M32" s="101">
        <f t="shared" si="20"/>
        <v>0.16216216216216217</v>
      </c>
      <c r="N32" s="101">
        <f t="shared" si="20"/>
        <v>0.10135135135135132</v>
      </c>
      <c r="O32" s="101">
        <f t="shared" si="20"/>
        <v>0</v>
      </c>
      <c r="P32" s="102">
        <f t="shared" si="20"/>
        <v>0</v>
      </c>
      <c r="Q32" s="101">
        <f t="shared" si="20"/>
        <v>0</v>
      </c>
      <c r="R32" s="101">
        <f t="shared" si="20"/>
        <v>0</v>
      </c>
      <c r="S32" s="101">
        <f t="shared" si="20"/>
        <v>0</v>
      </c>
      <c r="T32" s="101">
        <f t="shared" si="20"/>
        <v>0</v>
      </c>
      <c r="U32" s="101">
        <f t="shared" si="20"/>
        <v>0</v>
      </c>
      <c r="V32" s="101">
        <f t="shared" si="20"/>
        <v>0</v>
      </c>
      <c r="W32" s="101">
        <f t="shared" si="20"/>
        <v>0</v>
      </c>
      <c r="X32" s="101">
        <f t="shared" si="20"/>
        <v>0</v>
      </c>
      <c r="Y32" s="101">
        <f t="shared" si="20"/>
        <v>0</v>
      </c>
      <c r="Z32" s="101">
        <f t="shared" si="20"/>
        <v>0</v>
      </c>
      <c r="AA32" s="101">
        <f t="shared" si="20"/>
        <v>0</v>
      </c>
      <c r="AB32" s="102">
        <f t="shared" si="20"/>
        <v>0</v>
      </c>
      <c r="AC32" s="101">
        <f t="shared" si="20"/>
        <v>0</v>
      </c>
      <c r="AD32" s="101">
        <f t="shared" si="20"/>
        <v>0</v>
      </c>
      <c r="AE32" s="101">
        <f t="shared" si="20"/>
        <v>0</v>
      </c>
      <c r="AF32" s="101">
        <f t="shared" si="20"/>
        <v>0</v>
      </c>
      <c r="AG32" s="101">
        <f t="shared" si="20"/>
        <v>0</v>
      </c>
      <c r="AH32" s="101">
        <f t="shared" si="20"/>
        <v>0</v>
      </c>
      <c r="AI32" s="101">
        <f t="shared" si="20"/>
        <v>0</v>
      </c>
      <c r="AJ32" s="101">
        <f t="shared" si="20"/>
        <v>0</v>
      </c>
      <c r="AK32" s="101">
        <f t="shared" si="20"/>
        <v>0</v>
      </c>
      <c r="AL32" s="101">
        <f t="shared" si="20"/>
        <v>0</v>
      </c>
      <c r="AM32" s="101">
        <f t="shared" si="20"/>
        <v>0</v>
      </c>
      <c r="AN32" s="102">
        <f t="shared" si="20"/>
        <v>0</v>
      </c>
      <c r="AO32" s="101">
        <f t="shared" si="20"/>
        <v>0</v>
      </c>
      <c r="AP32" s="101">
        <f t="shared" si="20"/>
        <v>0</v>
      </c>
      <c r="AQ32" s="101">
        <f t="shared" si="20"/>
        <v>0</v>
      </c>
      <c r="AR32" s="101">
        <f t="shared" si="20"/>
        <v>0</v>
      </c>
      <c r="AS32" s="101">
        <f t="shared" si="20"/>
        <v>0</v>
      </c>
      <c r="AT32" s="101">
        <f t="shared" si="20"/>
        <v>0</v>
      </c>
      <c r="AU32" s="101">
        <f t="shared" si="20"/>
        <v>0</v>
      </c>
      <c r="AV32" s="101">
        <f t="shared" si="20"/>
        <v>0</v>
      </c>
      <c r="AW32" s="101">
        <f t="shared" si="20"/>
        <v>0</v>
      </c>
      <c r="AX32" s="101">
        <f t="shared" si="20"/>
        <v>0</v>
      </c>
      <c r="AY32" s="101">
        <f t="shared" si="20"/>
        <v>0</v>
      </c>
      <c r="AZ32" s="102">
        <f t="shared" si="20"/>
        <v>0</v>
      </c>
      <c r="BA32" s="101">
        <f t="shared" si="20"/>
        <v>0</v>
      </c>
      <c r="BB32" s="101">
        <f t="shared" si="20"/>
        <v>0</v>
      </c>
      <c r="BC32" s="101">
        <f t="shared" si="20"/>
        <v>0</v>
      </c>
      <c r="BD32" s="101">
        <f t="shared" si="20"/>
        <v>0</v>
      </c>
      <c r="BE32" s="101">
        <f t="shared" si="20"/>
        <v>0</v>
      </c>
      <c r="BF32" s="101">
        <f t="shared" si="20"/>
        <v>0</v>
      </c>
      <c r="BG32" s="101">
        <f t="shared" si="20"/>
        <v>0</v>
      </c>
      <c r="BH32" s="101">
        <f t="shared" si="20"/>
        <v>0</v>
      </c>
      <c r="BI32" s="101">
        <f t="shared" si="20"/>
        <v>0</v>
      </c>
      <c r="BJ32" s="101">
        <f t="shared" si="20"/>
        <v>0</v>
      </c>
      <c r="BK32" s="101">
        <f t="shared" si="20"/>
        <v>0</v>
      </c>
      <c r="BL32" s="102">
        <f t="shared" si="20"/>
        <v>0</v>
      </c>
      <c r="BM32" s="101">
        <f t="shared" si="20"/>
        <v>0</v>
      </c>
      <c r="BN32" s="101">
        <f t="shared" si="20"/>
        <v>0</v>
      </c>
      <c r="BO32" s="101">
        <f t="shared" si="20"/>
        <v>0</v>
      </c>
      <c r="BP32" s="101">
        <f t="shared" si="20"/>
        <v>0</v>
      </c>
      <c r="BQ32" s="101">
        <f t="shared" si="20"/>
        <v>0</v>
      </c>
      <c r="BR32" s="101">
        <f t="shared" ref="BR32:DT32" si="21">BR41</f>
        <v>0</v>
      </c>
      <c r="BS32" s="101">
        <f t="shared" si="21"/>
        <v>0</v>
      </c>
      <c r="BT32" s="101">
        <f t="shared" si="21"/>
        <v>0</v>
      </c>
      <c r="BU32" s="101">
        <f t="shared" si="21"/>
        <v>0</v>
      </c>
      <c r="BV32" s="101">
        <f t="shared" si="21"/>
        <v>0</v>
      </c>
      <c r="BW32" s="101">
        <f t="shared" si="21"/>
        <v>0</v>
      </c>
      <c r="BX32" s="102">
        <f t="shared" si="21"/>
        <v>0</v>
      </c>
      <c r="BY32" s="101">
        <f t="shared" si="21"/>
        <v>0</v>
      </c>
      <c r="BZ32" s="101">
        <f t="shared" si="21"/>
        <v>0</v>
      </c>
      <c r="CA32" s="101">
        <f t="shared" si="21"/>
        <v>0</v>
      </c>
      <c r="CB32" s="101">
        <f t="shared" si="21"/>
        <v>0</v>
      </c>
      <c r="CC32" s="101">
        <f t="shared" si="21"/>
        <v>0</v>
      </c>
      <c r="CD32" s="101">
        <f t="shared" si="21"/>
        <v>0</v>
      </c>
      <c r="CE32" s="101">
        <f t="shared" si="21"/>
        <v>0</v>
      </c>
      <c r="CF32" s="101">
        <f t="shared" si="21"/>
        <v>0</v>
      </c>
      <c r="CG32" s="101">
        <f t="shared" si="21"/>
        <v>0</v>
      </c>
      <c r="CH32" s="101">
        <f t="shared" si="21"/>
        <v>0</v>
      </c>
      <c r="CI32" s="101">
        <f t="shared" si="21"/>
        <v>0</v>
      </c>
      <c r="CJ32" s="102">
        <f t="shared" si="21"/>
        <v>0</v>
      </c>
      <c r="CK32" s="101">
        <f t="shared" si="21"/>
        <v>0</v>
      </c>
      <c r="CL32" s="101">
        <f t="shared" si="21"/>
        <v>0</v>
      </c>
      <c r="CM32" s="101">
        <f t="shared" si="21"/>
        <v>0</v>
      </c>
      <c r="CN32" s="101">
        <f t="shared" si="21"/>
        <v>0</v>
      </c>
      <c r="CO32" s="101">
        <f t="shared" si="21"/>
        <v>0</v>
      </c>
      <c r="CP32" s="101">
        <f t="shared" si="21"/>
        <v>0</v>
      </c>
      <c r="CQ32" s="101">
        <f t="shared" si="21"/>
        <v>0</v>
      </c>
      <c r="CR32" s="101">
        <f t="shared" si="21"/>
        <v>0</v>
      </c>
      <c r="CS32" s="101">
        <f t="shared" si="21"/>
        <v>0</v>
      </c>
      <c r="CT32" s="101">
        <f t="shared" si="21"/>
        <v>0</v>
      </c>
      <c r="CU32" s="101">
        <f t="shared" si="21"/>
        <v>0</v>
      </c>
      <c r="CV32" s="102">
        <f t="shared" si="21"/>
        <v>0</v>
      </c>
      <c r="CW32" s="101">
        <f t="shared" si="21"/>
        <v>0</v>
      </c>
      <c r="CX32" s="101">
        <f t="shared" si="21"/>
        <v>0</v>
      </c>
      <c r="CY32" s="101">
        <f t="shared" si="21"/>
        <v>0</v>
      </c>
      <c r="CZ32" s="101">
        <f t="shared" si="21"/>
        <v>0</v>
      </c>
      <c r="DA32" s="101">
        <f t="shared" si="21"/>
        <v>0</v>
      </c>
      <c r="DB32" s="101">
        <f t="shared" si="21"/>
        <v>0</v>
      </c>
      <c r="DC32" s="101">
        <f t="shared" si="21"/>
        <v>0</v>
      </c>
      <c r="DD32" s="101">
        <f t="shared" si="21"/>
        <v>0</v>
      </c>
      <c r="DE32" s="101">
        <f t="shared" si="21"/>
        <v>0</v>
      </c>
      <c r="DF32" s="101">
        <f t="shared" si="21"/>
        <v>0</v>
      </c>
      <c r="DG32" s="101">
        <f t="shared" si="21"/>
        <v>0</v>
      </c>
      <c r="DH32" s="102">
        <f t="shared" si="21"/>
        <v>0</v>
      </c>
      <c r="DI32" s="101">
        <f t="shared" si="21"/>
        <v>0</v>
      </c>
      <c r="DJ32" s="101">
        <f t="shared" si="21"/>
        <v>0</v>
      </c>
      <c r="DK32" s="101">
        <f t="shared" si="21"/>
        <v>0</v>
      </c>
      <c r="DL32" s="101">
        <f t="shared" si="21"/>
        <v>0</v>
      </c>
      <c r="DM32" s="101">
        <f t="shared" si="21"/>
        <v>0</v>
      </c>
      <c r="DN32" s="101">
        <f t="shared" si="21"/>
        <v>0</v>
      </c>
      <c r="DO32" s="101">
        <f t="shared" si="21"/>
        <v>0</v>
      </c>
      <c r="DP32" s="101">
        <f t="shared" si="21"/>
        <v>0</v>
      </c>
      <c r="DQ32" s="101">
        <f t="shared" si="21"/>
        <v>0</v>
      </c>
      <c r="DR32" s="101">
        <f t="shared" si="21"/>
        <v>0</v>
      </c>
      <c r="DS32" s="101">
        <f t="shared" si="21"/>
        <v>0</v>
      </c>
      <c r="DT32" s="101">
        <f t="shared" si="21"/>
        <v>0</v>
      </c>
      <c r="DU32" s="103">
        <f>SUMIF($E$29:$DT$29,DU$29,$E32:$DT32)</f>
        <v>1</v>
      </c>
      <c r="DV32" s="104">
        <f t="shared" ref="DV32:EE50" si="22">SUMIF($E$29:$DT$29,DV$29,$E32:$DT32)</f>
        <v>0</v>
      </c>
      <c r="DW32" s="104">
        <f t="shared" si="22"/>
        <v>0</v>
      </c>
      <c r="DX32" s="104">
        <f t="shared" si="22"/>
        <v>0</v>
      </c>
      <c r="DY32" s="104">
        <f t="shared" si="22"/>
        <v>0</v>
      </c>
      <c r="DZ32" s="104">
        <f t="shared" si="22"/>
        <v>0</v>
      </c>
      <c r="EA32" s="104">
        <f t="shared" si="22"/>
        <v>0</v>
      </c>
      <c r="EB32" s="104">
        <f t="shared" si="22"/>
        <v>0</v>
      </c>
      <c r="EC32" s="104">
        <f t="shared" si="22"/>
        <v>0</v>
      </c>
      <c r="ED32" s="105">
        <f t="shared" si="22"/>
        <v>0</v>
      </c>
      <c r="EE32" s="105">
        <f>SUM(DU32:ED32)</f>
        <v>1</v>
      </c>
    </row>
    <row r="33" spans="2:135" hidden="1" outlineLevel="1">
      <c r="B33" s="67" t="s">
        <v>85</v>
      </c>
      <c r="D33" s="61"/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1.59992</v>
      </c>
      <c r="L33" s="55">
        <v>0.79991999999999996</v>
      </c>
      <c r="M33" s="55">
        <v>0.79991999999999996</v>
      </c>
      <c r="N33" s="55">
        <v>0.79991999999999996</v>
      </c>
      <c r="O33" s="55">
        <v>0.79991999999999996</v>
      </c>
      <c r="P33" s="106">
        <v>0.79991999999999996</v>
      </c>
      <c r="Q33" s="55">
        <v>0.39995999999999998</v>
      </c>
      <c r="R33" s="55">
        <v>0.39995999999999998</v>
      </c>
      <c r="S33" s="55">
        <v>0.39995999999999998</v>
      </c>
      <c r="T33" s="55">
        <v>0.39995999999999998</v>
      </c>
      <c r="U33" s="55">
        <v>0.39995999999999998</v>
      </c>
      <c r="V33" s="55">
        <v>0.39995999999999998</v>
      </c>
      <c r="W33" s="55">
        <v>0.39995999999999998</v>
      </c>
      <c r="X33" s="55">
        <v>0.39995999999999998</v>
      </c>
      <c r="Y33" s="55">
        <v>0.39995999999999998</v>
      </c>
      <c r="Z33" s="55">
        <v>0.39995999999999998</v>
      </c>
      <c r="AA33" s="55">
        <v>0.39995999999999998</v>
      </c>
      <c r="AB33" s="106">
        <v>0.39995999999999998</v>
      </c>
      <c r="AC33" s="55">
        <v>0.26663999999999999</v>
      </c>
      <c r="AD33" s="55">
        <v>0.26663999999999999</v>
      </c>
      <c r="AE33" s="55">
        <v>0.26663999999999999</v>
      </c>
      <c r="AF33" s="55">
        <v>0.26663999999999999</v>
      </c>
      <c r="AG33" s="55">
        <v>0.26663999999999999</v>
      </c>
      <c r="AH33" s="55">
        <v>0.26663999999999999</v>
      </c>
      <c r="AI33" s="55">
        <v>0.26663999999999999</v>
      </c>
      <c r="AJ33" s="55">
        <v>0</v>
      </c>
      <c r="AK33" s="55">
        <v>0</v>
      </c>
      <c r="AL33" s="55">
        <v>0</v>
      </c>
      <c r="AM33" s="55">
        <v>0</v>
      </c>
      <c r="AN33" s="106">
        <v>0</v>
      </c>
      <c r="AO33" s="55">
        <v>0</v>
      </c>
      <c r="AP33" s="55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5">
        <v>0</v>
      </c>
      <c r="AZ33" s="106">
        <v>0</v>
      </c>
      <c r="BA33" s="55">
        <v>0</v>
      </c>
      <c r="BB33" s="55">
        <v>0</v>
      </c>
      <c r="BC33" s="55">
        <v>0</v>
      </c>
      <c r="BD33" s="55">
        <v>0</v>
      </c>
      <c r="BE33" s="55">
        <v>0</v>
      </c>
      <c r="BF33" s="55">
        <v>0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106">
        <v>0</v>
      </c>
      <c r="BM33" s="55">
        <v>0</v>
      </c>
      <c r="BN33" s="55">
        <v>0</v>
      </c>
      <c r="BO33" s="55">
        <v>0</v>
      </c>
      <c r="BP33" s="55">
        <v>0</v>
      </c>
      <c r="BQ33" s="55">
        <v>0</v>
      </c>
      <c r="BR33" s="55">
        <v>0</v>
      </c>
      <c r="BS33" s="55">
        <v>0</v>
      </c>
      <c r="BT33" s="55">
        <v>0</v>
      </c>
      <c r="BU33" s="55">
        <v>0</v>
      </c>
      <c r="BV33" s="55">
        <v>0</v>
      </c>
      <c r="BW33" s="55">
        <v>0</v>
      </c>
      <c r="BX33" s="106">
        <v>0</v>
      </c>
      <c r="BY33" s="55">
        <v>0</v>
      </c>
      <c r="BZ33" s="55">
        <v>0</v>
      </c>
      <c r="CA33" s="55">
        <v>0</v>
      </c>
      <c r="CB33" s="55">
        <v>0</v>
      </c>
      <c r="CC33" s="55">
        <v>0</v>
      </c>
      <c r="CD33" s="55">
        <v>0</v>
      </c>
      <c r="CE33" s="55">
        <v>0</v>
      </c>
      <c r="CF33" s="55">
        <v>0</v>
      </c>
      <c r="CG33" s="55">
        <v>0</v>
      </c>
      <c r="CH33" s="55">
        <v>0</v>
      </c>
      <c r="CI33" s="55">
        <v>0</v>
      </c>
      <c r="CJ33" s="106">
        <v>0</v>
      </c>
      <c r="CK33" s="55">
        <v>0</v>
      </c>
      <c r="CL33" s="55">
        <v>0</v>
      </c>
      <c r="CM33" s="55">
        <v>0</v>
      </c>
      <c r="CN33" s="55">
        <v>0</v>
      </c>
      <c r="CO33" s="55">
        <v>0</v>
      </c>
      <c r="CP33" s="55">
        <v>0</v>
      </c>
      <c r="CQ33" s="55">
        <v>0</v>
      </c>
      <c r="CR33" s="55">
        <v>0</v>
      </c>
      <c r="CS33" s="55">
        <v>0</v>
      </c>
      <c r="CT33" s="55">
        <v>0</v>
      </c>
      <c r="CU33" s="55">
        <v>0</v>
      </c>
      <c r="CV33" s="106">
        <v>0</v>
      </c>
      <c r="CW33" s="55">
        <v>0</v>
      </c>
      <c r="CX33" s="55">
        <v>0</v>
      </c>
      <c r="CY33" s="55">
        <v>0</v>
      </c>
      <c r="CZ33" s="55">
        <v>0</v>
      </c>
      <c r="DA33" s="55">
        <v>0</v>
      </c>
      <c r="DB33" s="55">
        <v>0</v>
      </c>
      <c r="DC33" s="55">
        <v>0</v>
      </c>
      <c r="DD33" s="55">
        <v>0</v>
      </c>
      <c r="DE33" s="55">
        <v>0</v>
      </c>
      <c r="DF33" s="55">
        <v>0</v>
      </c>
      <c r="DG33" s="55">
        <v>0</v>
      </c>
      <c r="DH33" s="106">
        <v>0</v>
      </c>
      <c r="DI33" s="55">
        <v>0</v>
      </c>
      <c r="DJ33" s="55">
        <v>0</v>
      </c>
      <c r="DK33" s="55">
        <v>0</v>
      </c>
      <c r="DL33" s="55">
        <v>0</v>
      </c>
      <c r="DM33" s="55">
        <v>0</v>
      </c>
      <c r="DN33" s="55">
        <v>0</v>
      </c>
      <c r="DO33" s="55">
        <v>0</v>
      </c>
      <c r="DP33" s="55">
        <v>0</v>
      </c>
      <c r="DQ33" s="55">
        <v>0</v>
      </c>
      <c r="DR33" s="55">
        <v>0</v>
      </c>
      <c r="DS33" s="55">
        <v>0</v>
      </c>
      <c r="DT33" s="55">
        <v>0</v>
      </c>
      <c r="DU33" s="107">
        <f>SUMIF($E$29:$DT$29,DU$29,$E33:$DT33)</f>
        <v>5.5995200000000009</v>
      </c>
      <c r="DV33" s="108">
        <f t="shared" si="22"/>
        <v>4.7995200000000002</v>
      </c>
      <c r="DW33" s="108">
        <f t="shared" si="22"/>
        <v>1.8664799999999999</v>
      </c>
      <c r="DX33" s="108">
        <f t="shared" si="22"/>
        <v>0</v>
      </c>
      <c r="DY33" s="108">
        <f t="shared" si="22"/>
        <v>0</v>
      </c>
      <c r="DZ33" s="108">
        <f t="shared" si="22"/>
        <v>0</v>
      </c>
      <c r="EA33" s="108">
        <f t="shared" si="22"/>
        <v>0</v>
      </c>
      <c r="EB33" s="108">
        <f t="shared" si="22"/>
        <v>0</v>
      </c>
      <c r="EC33" s="108">
        <f t="shared" si="22"/>
        <v>0</v>
      </c>
      <c r="ED33" s="109">
        <f t="shared" si="22"/>
        <v>0</v>
      </c>
      <c r="EE33" s="109">
        <f>SUM(DU33:ED33)</f>
        <v>12.26552</v>
      </c>
    </row>
    <row r="34" spans="2:135" hidden="1" outlineLevel="1">
      <c r="B34" s="67" t="s">
        <v>86</v>
      </c>
      <c r="D34" s="61"/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1.59992</v>
      </c>
      <c r="L34" s="55">
        <v>2.3998400000000002</v>
      </c>
      <c r="M34" s="55">
        <v>3.1997600000000004</v>
      </c>
      <c r="N34" s="55">
        <v>3.9996799999999997</v>
      </c>
      <c r="O34" s="55">
        <v>4.7995999999999999</v>
      </c>
      <c r="P34" s="106">
        <v>5.5995200000000001</v>
      </c>
      <c r="Q34" s="55">
        <v>5.9994800000000001</v>
      </c>
      <c r="R34" s="55">
        <v>6.3994399999999985</v>
      </c>
      <c r="S34" s="55">
        <v>6.7993999999999994</v>
      </c>
      <c r="T34" s="55">
        <v>7.1993599999999986</v>
      </c>
      <c r="U34" s="55">
        <v>7.5993199999999987</v>
      </c>
      <c r="V34" s="55">
        <v>7.9992799999999971</v>
      </c>
      <c r="W34" s="55">
        <v>8.3992399999999989</v>
      </c>
      <c r="X34" s="55">
        <v>8.7991999999999972</v>
      </c>
      <c r="Y34" s="55">
        <v>9.1991599999999973</v>
      </c>
      <c r="Z34" s="55">
        <v>9.5991199999999957</v>
      </c>
      <c r="AA34" s="55">
        <v>9.9990799999999957</v>
      </c>
      <c r="AB34" s="106">
        <v>10.399039999999996</v>
      </c>
      <c r="AC34" s="55">
        <v>10.665679999999995</v>
      </c>
      <c r="AD34" s="55">
        <v>10.932319999999995</v>
      </c>
      <c r="AE34" s="55">
        <v>11.198959999999996</v>
      </c>
      <c r="AF34" s="55">
        <v>11.465599999999995</v>
      </c>
      <c r="AG34" s="55">
        <v>11.732239999999994</v>
      </c>
      <c r="AH34" s="55">
        <v>11.998879999999994</v>
      </c>
      <c r="AI34" s="55">
        <v>12.265519999999995</v>
      </c>
      <c r="AJ34" s="55">
        <v>12.265519999999995</v>
      </c>
      <c r="AK34" s="55">
        <v>12.265519999999995</v>
      </c>
      <c r="AL34" s="55">
        <v>12.265519999999995</v>
      </c>
      <c r="AM34" s="55">
        <v>12.265519999999995</v>
      </c>
      <c r="AN34" s="106">
        <v>12.265519999999995</v>
      </c>
      <c r="AO34" s="55">
        <v>12.265519999999995</v>
      </c>
      <c r="AP34" s="55">
        <v>12.265519999999995</v>
      </c>
      <c r="AQ34" s="55">
        <v>12.265519999999995</v>
      </c>
      <c r="AR34" s="55">
        <v>12.265519999999995</v>
      </c>
      <c r="AS34" s="55">
        <v>12.265519999999995</v>
      </c>
      <c r="AT34" s="55">
        <v>12.265519999999995</v>
      </c>
      <c r="AU34" s="55">
        <v>12.265519999999995</v>
      </c>
      <c r="AV34" s="55">
        <v>12.265519999999995</v>
      </c>
      <c r="AW34" s="55">
        <v>12.265519999999995</v>
      </c>
      <c r="AX34" s="55">
        <v>12.265519999999995</v>
      </c>
      <c r="AY34" s="55">
        <v>12.265519999999995</v>
      </c>
      <c r="AZ34" s="106">
        <v>12.265519999999995</v>
      </c>
      <c r="BA34" s="55">
        <v>12.265519999999995</v>
      </c>
      <c r="BB34" s="55">
        <v>12.265519999999995</v>
      </c>
      <c r="BC34" s="55">
        <v>12.265519999999995</v>
      </c>
      <c r="BD34" s="55">
        <v>12.265519999999995</v>
      </c>
      <c r="BE34" s="55">
        <v>12.265519999999995</v>
      </c>
      <c r="BF34" s="55">
        <v>12.265519999999995</v>
      </c>
      <c r="BG34" s="55">
        <v>12.265519999999995</v>
      </c>
      <c r="BH34" s="55">
        <v>12.265519999999995</v>
      </c>
      <c r="BI34" s="55">
        <v>12.265519999999995</v>
      </c>
      <c r="BJ34" s="55">
        <v>12.265519999999995</v>
      </c>
      <c r="BK34" s="55">
        <v>12.265519999999995</v>
      </c>
      <c r="BL34" s="106">
        <v>12.265519999999995</v>
      </c>
      <c r="BM34" s="55">
        <v>12.265519999999995</v>
      </c>
      <c r="BN34" s="55">
        <v>12.265519999999995</v>
      </c>
      <c r="BO34" s="55">
        <v>12.265519999999995</v>
      </c>
      <c r="BP34" s="55">
        <v>12.265519999999995</v>
      </c>
      <c r="BQ34" s="55">
        <v>12.265519999999995</v>
      </c>
      <c r="BR34" s="55">
        <v>12.265519999999995</v>
      </c>
      <c r="BS34" s="55">
        <v>12.265519999999995</v>
      </c>
      <c r="BT34" s="55">
        <v>12.265519999999995</v>
      </c>
      <c r="BU34" s="55">
        <v>12.265519999999995</v>
      </c>
      <c r="BV34" s="55">
        <v>12.265519999999995</v>
      </c>
      <c r="BW34" s="55">
        <v>12.265519999999995</v>
      </c>
      <c r="BX34" s="106">
        <v>12.265519999999995</v>
      </c>
      <c r="BY34" s="55">
        <v>12.265519999999995</v>
      </c>
      <c r="BZ34" s="55">
        <v>12.265519999999995</v>
      </c>
      <c r="CA34" s="55">
        <v>12.265519999999995</v>
      </c>
      <c r="CB34" s="55">
        <v>12.265519999999995</v>
      </c>
      <c r="CC34" s="55">
        <v>12.265519999999995</v>
      </c>
      <c r="CD34" s="55">
        <v>12.265519999999995</v>
      </c>
      <c r="CE34" s="55">
        <v>12.265519999999995</v>
      </c>
      <c r="CF34" s="55">
        <v>12.265519999999995</v>
      </c>
      <c r="CG34" s="55">
        <v>12.265519999999995</v>
      </c>
      <c r="CH34" s="55">
        <v>12.265519999999995</v>
      </c>
      <c r="CI34" s="55">
        <v>12.265519999999995</v>
      </c>
      <c r="CJ34" s="106">
        <v>12.265519999999995</v>
      </c>
      <c r="CK34" s="55">
        <v>12.265519999999995</v>
      </c>
      <c r="CL34" s="55">
        <v>12.265519999999995</v>
      </c>
      <c r="CM34" s="55">
        <v>12.265519999999995</v>
      </c>
      <c r="CN34" s="55">
        <v>12.265519999999995</v>
      </c>
      <c r="CO34" s="55">
        <v>12.265519999999995</v>
      </c>
      <c r="CP34" s="55">
        <v>12.265519999999995</v>
      </c>
      <c r="CQ34" s="55">
        <v>12.265519999999995</v>
      </c>
      <c r="CR34" s="55">
        <v>12.265519999999995</v>
      </c>
      <c r="CS34" s="55">
        <v>12.265519999999995</v>
      </c>
      <c r="CT34" s="55">
        <v>12.265519999999995</v>
      </c>
      <c r="CU34" s="55">
        <v>12.265519999999995</v>
      </c>
      <c r="CV34" s="106">
        <v>12.265519999999995</v>
      </c>
      <c r="CW34" s="55">
        <v>12.265519999999995</v>
      </c>
      <c r="CX34" s="55">
        <v>12.265519999999995</v>
      </c>
      <c r="CY34" s="55">
        <v>12.265519999999995</v>
      </c>
      <c r="CZ34" s="55">
        <v>12.265519999999995</v>
      </c>
      <c r="DA34" s="55">
        <v>12.265519999999995</v>
      </c>
      <c r="DB34" s="55">
        <v>12.265519999999995</v>
      </c>
      <c r="DC34" s="55">
        <v>12.265519999999995</v>
      </c>
      <c r="DD34" s="55">
        <v>12.265519999999995</v>
      </c>
      <c r="DE34" s="55">
        <v>12.265519999999995</v>
      </c>
      <c r="DF34" s="55">
        <v>12.265519999999995</v>
      </c>
      <c r="DG34" s="55">
        <v>12.265519999999995</v>
      </c>
      <c r="DH34" s="106">
        <v>12.265519999999995</v>
      </c>
      <c r="DI34" s="55">
        <v>12.265519999999995</v>
      </c>
      <c r="DJ34" s="55">
        <v>12.265519999999995</v>
      </c>
      <c r="DK34" s="55">
        <v>12.265519999999995</v>
      </c>
      <c r="DL34" s="55">
        <v>12.265519999999995</v>
      </c>
      <c r="DM34" s="55">
        <v>12.265519999999995</v>
      </c>
      <c r="DN34" s="55">
        <v>12.265519999999995</v>
      </c>
      <c r="DO34" s="55">
        <v>12.265519999999995</v>
      </c>
      <c r="DP34" s="55">
        <v>12.265519999999995</v>
      </c>
      <c r="DQ34" s="55">
        <v>12.265519999999995</v>
      </c>
      <c r="DR34" s="55">
        <v>12.265519999999995</v>
      </c>
      <c r="DS34" s="55">
        <v>12.265519999999995</v>
      </c>
      <c r="DT34" s="55">
        <v>12.265519999999995</v>
      </c>
      <c r="DU34" s="107">
        <f>SUMIF($E$26:$DT$26,DU$29,$E34:$DT34)</f>
        <v>5.5995200000000001</v>
      </c>
      <c r="DV34" s="108">
        <f t="shared" ref="DV34:ED34" si="23">SUMIF($E$26:$DT$26,DV$29,$E34:$DT34)</f>
        <v>10.399039999999996</v>
      </c>
      <c r="DW34" s="108">
        <f t="shared" si="23"/>
        <v>12.265519999999995</v>
      </c>
      <c r="DX34" s="108">
        <f t="shared" si="23"/>
        <v>12.265519999999995</v>
      </c>
      <c r="DY34" s="108">
        <f t="shared" si="23"/>
        <v>12.265519999999995</v>
      </c>
      <c r="DZ34" s="108">
        <f t="shared" si="23"/>
        <v>12.265519999999995</v>
      </c>
      <c r="EA34" s="108">
        <f t="shared" si="23"/>
        <v>12.265519999999995</v>
      </c>
      <c r="EB34" s="108">
        <f t="shared" si="23"/>
        <v>12.265519999999995</v>
      </c>
      <c r="EC34" s="108">
        <f t="shared" si="23"/>
        <v>12.265519999999995</v>
      </c>
      <c r="ED34" s="109">
        <f t="shared" si="23"/>
        <v>12.265519999999995</v>
      </c>
      <c r="EE34" s="109">
        <f>ED34</f>
        <v>12.265519999999995</v>
      </c>
    </row>
    <row r="35" spans="2:135" hidden="1" outlineLevel="1" collapsed="1">
      <c r="B35" s="110" t="s">
        <v>87</v>
      </c>
      <c r="D35" s="6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106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106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106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106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106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106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106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106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106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107"/>
      <c r="DV35" s="108"/>
      <c r="DW35" s="108"/>
      <c r="DX35" s="108"/>
      <c r="DY35" s="108"/>
      <c r="DZ35" s="108"/>
      <c r="EA35" s="108"/>
      <c r="EB35" s="108"/>
      <c r="EC35" s="108"/>
      <c r="ED35" s="109"/>
      <c r="EE35" s="109"/>
    </row>
    <row r="36" spans="2:135" hidden="1" outlineLevel="1">
      <c r="B36" s="67" t="s">
        <v>88</v>
      </c>
      <c r="D36" s="61"/>
      <c r="E36" s="55">
        <f>NETWORKDAYS(D30,E30,0)</f>
        <v>2</v>
      </c>
      <c r="F36" s="55">
        <f t="shared" ref="F36:BQ36" si="24">NETWORKDAYS(E30,F30,0)</f>
        <v>43</v>
      </c>
      <c r="G36" s="55">
        <f t="shared" si="24"/>
        <v>23</v>
      </c>
      <c r="H36" s="55">
        <f t="shared" si="24"/>
        <v>22</v>
      </c>
      <c r="I36" s="55">
        <f t="shared" si="24"/>
        <v>23</v>
      </c>
      <c r="J36" s="55">
        <f t="shared" si="24"/>
        <v>22</v>
      </c>
      <c r="K36" s="55">
        <f t="shared" si="24"/>
        <v>22</v>
      </c>
      <c r="L36" s="55">
        <f t="shared" si="24"/>
        <v>22</v>
      </c>
      <c r="M36" s="55">
        <f t="shared" si="24"/>
        <v>24</v>
      </c>
      <c r="N36" s="55">
        <f t="shared" si="24"/>
        <v>21</v>
      </c>
      <c r="O36" s="55">
        <f t="shared" si="24"/>
        <v>23</v>
      </c>
      <c r="P36" s="106">
        <f t="shared" si="24"/>
        <v>23</v>
      </c>
      <c r="Q36" s="55">
        <f t="shared" si="24"/>
        <v>21</v>
      </c>
      <c r="R36" s="55">
        <f t="shared" si="24"/>
        <v>24</v>
      </c>
      <c r="S36" s="55">
        <f t="shared" si="24"/>
        <v>22</v>
      </c>
      <c r="T36" s="55">
        <f t="shared" si="24"/>
        <v>22</v>
      </c>
      <c r="U36" s="55">
        <f t="shared" si="24"/>
        <v>24</v>
      </c>
      <c r="V36" s="55">
        <f t="shared" si="24"/>
        <v>21</v>
      </c>
      <c r="W36" s="55">
        <f t="shared" si="24"/>
        <v>22</v>
      </c>
      <c r="X36" s="55">
        <f t="shared" si="24"/>
        <v>23</v>
      </c>
      <c r="Y36" s="55">
        <f t="shared" si="24"/>
        <v>23</v>
      </c>
      <c r="Z36" s="55">
        <f t="shared" si="24"/>
        <v>21</v>
      </c>
      <c r="AA36" s="55">
        <f t="shared" si="24"/>
        <v>24</v>
      </c>
      <c r="AB36" s="106">
        <f t="shared" si="24"/>
        <v>22</v>
      </c>
      <c r="AC36" s="55">
        <f t="shared" si="24"/>
        <v>22</v>
      </c>
      <c r="AD36" s="55">
        <f t="shared" si="24"/>
        <v>24</v>
      </c>
      <c r="AE36" s="55">
        <f t="shared" si="24"/>
        <v>21</v>
      </c>
      <c r="AF36" s="55">
        <f t="shared" si="24"/>
        <v>23</v>
      </c>
      <c r="AG36" s="55">
        <f t="shared" si="24"/>
        <v>23</v>
      </c>
      <c r="AH36" s="55">
        <f t="shared" si="24"/>
        <v>20</v>
      </c>
      <c r="AI36" s="55">
        <f t="shared" si="24"/>
        <v>22</v>
      </c>
      <c r="AJ36" s="55">
        <f t="shared" si="24"/>
        <v>23</v>
      </c>
      <c r="AK36" s="55">
        <f t="shared" si="24"/>
        <v>22</v>
      </c>
      <c r="AL36" s="55">
        <f t="shared" si="24"/>
        <v>22</v>
      </c>
      <c r="AM36" s="55">
        <f t="shared" si="24"/>
        <v>24</v>
      </c>
      <c r="AN36" s="106">
        <f t="shared" si="24"/>
        <v>22</v>
      </c>
      <c r="AO36" s="55">
        <f t="shared" si="24"/>
        <v>23</v>
      </c>
      <c r="AP36" s="55">
        <f t="shared" si="24"/>
        <v>23</v>
      </c>
      <c r="AQ36" s="55">
        <f t="shared" si="24"/>
        <v>21</v>
      </c>
      <c r="AR36" s="55">
        <f t="shared" si="24"/>
        <v>24</v>
      </c>
      <c r="AS36" s="55">
        <f t="shared" si="24"/>
        <v>22</v>
      </c>
      <c r="AT36" s="55">
        <f t="shared" si="24"/>
        <v>20</v>
      </c>
      <c r="AU36" s="55">
        <f t="shared" si="24"/>
        <v>23</v>
      </c>
      <c r="AV36" s="55">
        <f t="shared" si="24"/>
        <v>23</v>
      </c>
      <c r="AW36" s="55">
        <f t="shared" si="24"/>
        <v>22</v>
      </c>
      <c r="AX36" s="55">
        <f t="shared" si="24"/>
        <v>23</v>
      </c>
      <c r="AY36" s="55">
        <f t="shared" si="24"/>
        <v>23</v>
      </c>
      <c r="AZ36" s="106">
        <f t="shared" si="24"/>
        <v>22</v>
      </c>
      <c r="BA36" s="55">
        <f t="shared" si="24"/>
        <v>23</v>
      </c>
      <c r="BB36" s="55">
        <f t="shared" si="24"/>
        <v>22</v>
      </c>
      <c r="BC36" s="55">
        <f t="shared" si="24"/>
        <v>22</v>
      </c>
      <c r="BD36" s="55">
        <f t="shared" si="24"/>
        <v>24</v>
      </c>
      <c r="BE36" s="55">
        <f t="shared" si="24"/>
        <v>22</v>
      </c>
      <c r="BF36" s="55">
        <f t="shared" si="24"/>
        <v>22</v>
      </c>
      <c r="BG36" s="55">
        <f t="shared" si="24"/>
        <v>24</v>
      </c>
      <c r="BH36" s="55">
        <f t="shared" si="24"/>
        <v>21</v>
      </c>
      <c r="BI36" s="55">
        <f t="shared" si="24"/>
        <v>23</v>
      </c>
      <c r="BJ36" s="55">
        <f t="shared" si="24"/>
        <v>23</v>
      </c>
      <c r="BK36" s="55">
        <f t="shared" si="24"/>
        <v>22</v>
      </c>
      <c r="BL36" s="106">
        <f t="shared" si="24"/>
        <v>24</v>
      </c>
      <c r="BM36" s="55">
        <f t="shared" si="24"/>
        <v>22</v>
      </c>
      <c r="BN36" s="55">
        <f t="shared" si="24"/>
        <v>22</v>
      </c>
      <c r="BO36" s="55">
        <f t="shared" si="24"/>
        <v>23</v>
      </c>
      <c r="BP36" s="55">
        <f t="shared" si="24"/>
        <v>22</v>
      </c>
      <c r="BQ36" s="55">
        <f t="shared" si="24"/>
        <v>23</v>
      </c>
      <c r="BR36" s="55">
        <f t="shared" ref="BR36:DT36" si="25">NETWORKDAYS(BQ30,BR30,0)</f>
        <v>21</v>
      </c>
      <c r="BS36" s="55">
        <f t="shared" si="25"/>
        <v>23</v>
      </c>
      <c r="BT36" s="55">
        <f t="shared" si="25"/>
        <v>21</v>
      </c>
      <c r="BU36" s="55">
        <f t="shared" si="25"/>
        <v>24</v>
      </c>
      <c r="BV36" s="55">
        <f t="shared" si="25"/>
        <v>22</v>
      </c>
      <c r="BW36" s="55">
        <f t="shared" si="25"/>
        <v>22</v>
      </c>
      <c r="BX36" s="106">
        <f t="shared" si="25"/>
        <v>24</v>
      </c>
      <c r="BY36" s="55">
        <f t="shared" si="25"/>
        <v>21</v>
      </c>
      <c r="BZ36" s="55">
        <f t="shared" si="25"/>
        <v>23</v>
      </c>
      <c r="CA36" s="55">
        <f t="shared" si="25"/>
        <v>23</v>
      </c>
      <c r="CB36" s="55">
        <f t="shared" si="25"/>
        <v>22</v>
      </c>
      <c r="CC36" s="55">
        <f t="shared" si="25"/>
        <v>24</v>
      </c>
      <c r="CD36" s="55">
        <f t="shared" si="25"/>
        <v>21</v>
      </c>
      <c r="CE36" s="55">
        <f t="shared" si="25"/>
        <v>22</v>
      </c>
      <c r="CF36" s="55">
        <f t="shared" si="25"/>
        <v>22</v>
      </c>
      <c r="CG36" s="55">
        <f t="shared" si="25"/>
        <v>24</v>
      </c>
      <c r="CH36" s="55">
        <f t="shared" si="25"/>
        <v>21</v>
      </c>
      <c r="CI36" s="55">
        <f t="shared" si="25"/>
        <v>23</v>
      </c>
      <c r="CJ36" s="106">
        <f t="shared" si="25"/>
        <v>23</v>
      </c>
      <c r="CK36" s="55">
        <f t="shared" si="25"/>
        <v>21</v>
      </c>
      <c r="CL36" s="55">
        <f t="shared" si="25"/>
        <v>24</v>
      </c>
      <c r="CM36" s="55">
        <f t="shared" si="25"/>
        <v>22</v>
      </c>
      <c r="CN36" s="55">
        <f t="shared" si="25"/>
        <v>22</v>
      </c>
      <c r="CO36" s="55">
        <f t="shared" si="25"/>
        <v>24</v>
      </c>
      <c r="CP36" s="55">
        <f t="shared" si="25"/>
        <v>21</v>
      </c>
      <c r="CQ36" s="55">
        <f t="shared" si="25"/>
        <v>22</v>
      </c>
      <c r="CR36" s="55">
        <f t="shared" si="25"/>
        <v>23</v>
      </c>
      <c r="CS36" s="55">
        <f t="shared" si="25"/>
        <v>23</v>
      </c>
      <c r="CT36" s="55">
        <f t="shared" si="25"/>
        <v>21</v>
      </c>
      <c r="CU36" s="55">
        <f t="shared" si="25"/>
        <v>24</v>
      </c>
      <c r="CV36" s="106">
        <f t="shared" si="25"/>
        <v>22</v>
      </c>
      <c r="CW36" s="55">
        <f t="shared" si="25"/>
        <v>22</v>
      </c>
      <c r="CX36" s="55">
        <f t="shared" si="25"/>
        <v>24</v>
      </c>
      <c r="CY36" s="55">
        <f t="shared" si="25"/>
        <v>21</v>
      </c>
      <c r="CZ36" s="55">
        <f t="shared" si="25"/>
        <v>23</v>
      </c>
      <c r="DA36" s="55">
        <f t="shared" si="25"/>
        <v>23</v>
      </c>
      <c r="DB36" s="55">
        <f t="shared" si="25"/>
        <v>20</v>
      </c>
      <c r="DC36" s="55">
        <f t="shared" si="25"/>
        <v>23</v>
      </c>
      <c r="DD36" s="55">
        <f t="shared" si="25"/>
        <v>23</v>
      </c>
      <c r="DE36" s="55">
        <f t="shared" si="25"/>
        <v>22</v>
      </c>
      <c r="DF36" s="55">
        <f t="shared" si="25"/>
        <v>23</v>
      </c>
      <c r="DG36" s="55">
        <f t="shared" si="25"/>
        <v>23</v>
      </c>
      <c r="DH36" s="106">
        <f t="shared" si="25"/>
        <v>22</v>
      </c>
      <c r="DI36" s="55">
        <f t="shared" si="25"/>
        <v>23</v>
      </c>
      <c r="DJ36" s="55">
        <f t="shared" si="25"/>
        <v>22</v>
      </c>
      <c r="DK36" s="55">
        <f t="shared" si="25"/>
        <v>22</v>
      </c>
      <c r="DL36" s="55">
        <f t="shared" si="25"/>
        <v>24</v>
      </c>
      <c r="DM36" s="55">
        <f t="shared" si="25"/>
        <v>22</v>
      </c>
      <c r="DN36" s="55">
        <f t="shared" si="25"/>
        <v>21</v>
      </c>
      <c r="DO36" s="55">
        <f t="shared" si="25"/>
        <v>24</v>
      </c>
      <c r="DP36" s="55">
        <f t="shared" si="25"/>
        <v>22</v>
      </c>
      <c r="DQ36" s="55">
        <f t="shared" si="25"/>
        <v>22</v>
      </c>
      <c r="DR36" s="55">
        <f t="shared" si="25"/>
        <v>23</v>
      </c>
      <c r="DS36" s="55">
        <f t="shared" si="25"/>
        <v>22</v>
      </c>
      <c r="DT36" s="55">
        <f t="shared" si="25"/>
        <v>23</v>
      </c>
      <c r="DU36" s="107">
        <f>SUMIF($E$29:$DT$29,DU$29,$E36:$DT36)</f>
        <v>270</v>
      </c>
      <c r="DV36" s="108">
        <f t="shared" si="22"/>
        <v>269</v>
      </c>
      <c r="DW36" s="108">
        <f t="shared" si="22"/>
        <v>268</v>
      </c>
      <c r="DX36" s="108">
        <f t="shared" si="22"/>
        <v>269</v>
      </c>
      <c r="DY36" s="108">
        <f t="shared" si="22"/>
        <v>272</v>
      </c>
      <c r="DZ36" s="108">
        <f t="shared" si="22"/>
        <v>269</v>
      </c>
      <c r="EA36" s="108">
        <f t="shared" si="22"/>
        <v>269</v>
      </c>
      <c r="EB36" s="108">
        <f t="shared" si="22"/>
        <v>269</v>
      </c>
      <c r="EC36" s="108">
        <f t="shared" si="22"/>
        <v>269</v>
      </c>
      <c r="ED36" s="109">
        <f t="shared" si="22"/>
        <v>270</v>
      </c>
      <c r="EE36" s="109">
        <f t="shared" ref="EE36:EE40" si="26">SUM(DU36:ED36)</f>
        <v>2694</v>
      </c>
    </row>
    <row r="37" spans="2:135" hidden="1" outlineLevel="1">
      <c r="B37" s="67" t="s">
        <v>89</v>
      </c>
      <c r="D37" s="61"/>
      <c r="E37" s="55">
        <v>-1</v>
      </c>
      <c r="F37" s="55"/>
      <c r="G37" s="55">
        <v>-1</v>
      </c>
      <c r="H37" s="55"/>
      <c r="I37" s="55"/>
      <c r="J37" s="55">
        <v>-1</v>
      </c>
      <c r="K37" s="55">
        <v>-1</v>
      </c>
      <c r="L37" s="55"/>
      <c r="M37" s="55"/>
      <c r="N37" s="55"/>
      <c r="O37" s="55">
        <v>-1</v>
      </c>
      <c r="P37" s="106"/>
      <c r="Q37" s="55">
        <v>-1</v>
      </c>
      <c r="R37" s="55"/>
      <c r="S37" s="55">
        <v>-1</v>
      </c>
      <c r="T37" s="55"/>
      <c r="U37" s="55"/>
      <c r="V37" s="55">
        <v>-1</v>
      </c>
      <c r="W37" s="55">
        <v>-1</v>
      </c>
      <c r="X37" s="55"/>
      <c r="Y37" s="55"/>
      <c r="Z37" s="55"/>
      <c r="AA37" s="55">
        <v>-1</v>
      </c>
      <c r="AB37" s="106"/>
      <c r="AC37" s="55">
        <v>-1</v>
      </c>
      <c r="AD37" s="55"/>
      <c r="AE37" s="55">
        <v>-1</v>
      </c>
      <c r="AF37" s="55"/>
      <c r="AG37" s="55"/>
      <c r="AH37" s="55">
        <v>-1</v>
      </c>
      <c r="AI37" s="55">
        <v>-1</v>
      </c>
      <c r="AJ37" s="55"/>
      <c r="AK37" s="55"/>
      <c r="AL37" s="55"/>
      <c r="AM37" s="55">
        <v>-1</v>
      </c>
      <c r="AN37" s="106"/>
      <c r="AO37" s="55">
        <v>-1</v>
      </c>
      <c r="AP37" s="55"/>
      <c r="AQ37" s="55">
        <v>-1</v>
      </c>
      <c r="AR37" s="55"/>
      <c r="AS37" s="55"/>
      <c r="AT37" s="55">
        <v>-1</v>
      </c>
      <c r="AU37" s="55">
        <v>-1</v>
      </c>
      <c r="AV37" s="55"/>
      <c r="AW37" s="55"/>
      <c r="AX37" s="55"/>
      <c r="AY37" s="55">
        <v>-1</v>
      </c>
      <c r="AZ37" s="106"/>
      <c r="BA37" s="55">
        <v>-1</v>
      </c>
      <c r="BB37" s="55"/>
      <c r="BC37" s="55">
        <v>-1</v>
      </c>
      <c r="BD37" s="55"/>
      <c r="BE37" s="55"/>
      <c r="BF37" s="55">
        <v>-1</v>
      </c>
      <c r="BG37" s="55">
        <v>-1</v>
      </c>
      <c r="BH37" s="55"/>
      <c r="BI37" s="55"/>
      <c r="BJ37" s="55"/>
      <c r="BK37" s="55">
        <v>-1</v>
      </c>
      <c r="BL37" s="106"/>
      <c r="BM37" s="55">
        <v>-1</v>
      </c>
      <c r="BN37" s="55"/>
      <c r="BO37" s="55">
        <v>-1</v>
      </c>
      <c r="BP37" s="55"/>
      <c r="BQ37" s="55"/>
      <c r="BR37" s="55">
        <v>-1</v>
      </c>
      <c r="BS37" s="55">
        <v>-1</v>
      </c>
      <c r="BT37" s="55"/>
      <c r="BU37" s="55"/>
      <c r="BV37" s="55"/>
      <c r="BW37" s="55">
        <v>-1</v>
      </c>
      <c r="BX37" s="106"/>
      <c r="BY37" s="55">
        <v>-1</v>
      </c>
      <c r="BZ37" s="55"/>
      <c r="CA37" s="55">
        <v>-1</v>
      </c>
      <c r="CB37" s="55"/>
      <c r="CC37" s="55"/>
      <c r="CD37" s="55">
        <v>-1</v>
      </c>
      <c r="CE37" s="55">
        <v>-1</v>
      </c>
      <c r="CF37" s="55"/>
      <c r="CG37" s="55"/>
      <c r="CH37" s="55"/>
      <c r="CI37" s="55">
        <v>-1</v>
      </c>
      <c r="CJ37" s="106"/>
      <c r="CK37" s="55">
        <v>-1</v>
      </c>
      <c r="CL37" s="55"/>
      <c r="CM37" s="55">
        <v>-1</v>
      </c>
      <c r="CN37" s="55"/>
      <c r="CO37" s="55"/>
      <c r="CP37" s="55">
        <v>-1</v>
      </c>
      <c r="CQ37" s="55">
        <v>-1</v>
      </c>
      <c r="CR37" s="55"/>
      <c r="CS37" s="55"/>
      <c r="CT37" s="55"/>
      <c r="CU37" s="55">
        <v>-1</v>
      </c>
      <c r="CV37" s="106"/>
      <c r="CW37" s="55">
        <v>-1</v>
      </c>
      <c r="CX37" s="55"/>
      <c r="CY37" s="55">
        <v>-1</v>
      </c>
      <c r="CZ37" s="55"/>
      <c r="DA37" s="55"/>
      <c r="DB37" s="55">
        <v>-1</v>
      </c>
      <c r="DC37" s="55">
        <v>-1</v>
      </c>
      <c r="DD37" s="55"/>
      <c r="DE37" s="55"/>
      <c r="DF37" s="55"/>
      <c r="DG37" s="55">
        <v>-1</v>
      </c>
      <c r="DH37" s="106"/>
      <c r="DI37" s="55">
        <v>-1</v>
      </c>
      <c r="DJ37" s="55"/>
      <c r="DK37" s="55">
        <v>-1</v>
      </c>
      <c r="DL37" s="55"/>
      <c r="DM37" s="55"/>
      <c r="DN37" s="55">
        <v>-1</v>
      </c>
      <c r="DO37" s="55">
        <v>-1</v>
      </c>
      <c r="DP37" s="55"/>
      <c r="DQ37" s="55"/>
      <c r="DR37" s="55"/>
      <c r="DS37" s="55">
        <v>-1</v>
      </c>
      <c r="DT37" s="55"/>
      <c r="DU37" s="107">
        <f>SUMIF($E$29:$DT$29,DU$29,$E37:$DT37)</f>
        <v>-5</v>
      </c>
      <c r="DV37" s="108">
        <f t="shared" si="22"/>
        <v>-5</v>
      </c>
      <c r="DW37" s="108">
        <f t="shared" si="22"/>
        <v>-5</v>
      </c>
      <c r="DX37" s="108">
        <f t="shared" si="22"/>
        <v>-5</v>
      </c>
      <c r="DY37" s="108">
        <f t="shared" si="22"/>
        <v>-5</v>
      </c>
      <c r="DZ37" s="108">
        <f t="shared" si="22"/>
        <v>-5</v>
      </c>
      <c r="EA37" s="108">
        <f t="shared" si="22"/>
        <v>-5</v>
      </c>
      <c r="EB37" s="108">
        <f t="shared" si="22"/>
        <v>-5</v>
      </c>
      <c r="EC37" s="108">
        <f t="shared" si="22"/>
        <v>-5</v>
      </c>
      <c r="ED37" s="109">
        <f t="shared" si="22"/>
        <v>-5</v>
      </c>
      <c r="EE37" s="109">
        <f t="shared" si="26"/>
        <v>-50</v>
      </c>
    </row>
    <row r="38" spans="2:135" hidden="1" outlineLevel="1">
      <c r="B38" s="67" t="s">
        <v>90</v>
      </c>
      <c r="D38" s="61" t="s">
        <v>91</v>
      </c>
      <c r="E38" s="55">
        <f t="shared" ref="E38:J38" si="27">IF(AND($D$38="Y",OR(E$27=1,E$27=2,E$27=3)),(E36+E37+E39)*-1,0)</f>
        <v>0</v>
      </c>
      <c r="F38" s="55">
        <f t="shared" si="27"/>
        <v>0</v>
      </c>
      <c r="G38" s="55">
        <f t="shared" si="27"/>
        <v>0</v>
      </c>
      <c r="H38" s="55">
        <f t="shared" si="27"/>
        <v>0</v>
      </c>
      <c r="I38" s="55">
        <f t="shared" si="27"/>
        <v>0</v>
      </c>
      <c r="J38" s="55">
        <f t="shared" si="27"/>
        <v>0</v>
      </c>
      <c r="K38" s="55">
        <f>IF(AND($D$38="Y",OR(K$27=1,K$27=2,K$27=3)),(K36+K37+K39)*-1,0)</f>
        <v>0</v>
      </c>
      <c r="L38" s="55">
        <f t="shared" ref="L38:BW38" si="28">IF(AND($D$38="Y",OR(L$27=1,L$27=2,L$27=3)),(L36+L37+L39)*-1,0)</f>
        <v>0</v>
      </c>
      <c r="M38" s="55">
        <f t="shared" si="28"/>
        <v>0</v>
      </c>
      <c r="N38" s="55">
        <f t="shared" si="28"/>
        <v>0</v>
      </c>
      <c r="O38" s="55">
        <f t="shared" si="28"/>
        <v>0</v>
      </c>
      <c r="P38" s="106">
        <f t="shared" si="28"/>
        <v>0</v>
      </c>
      <c r="Q38" s="55">
        <f t="shared" si="28"/>
        <v>0</v>
      </c>
      <c r="R38" s="55">
        <f t="shared" si="28"/>
        <v>0</v>
      </c>
      <c r="S38" s="55">
        <f t="shared" si="28"/>
        <v>0</v>
      </c>
      <c r="T38" s="55">
        <f t="shared" si="28"/>
        <v>0</v>
      </c>
      <c r="U38" s="55">
        <f t="shared" si="28"/>
        <v>0</v>
      </c>
      <c r="V38" s="55">
        <f t="shared" si="28"/>
        <v>0</v>
      </c>
      <c r="W38" s="55">
        <f t="shared" si="28"/>
        <v>0</v>
      </c>
      <c r="X38" s="55">
        <f t="shared" si="28"/>
        <v>0</v>
      </c>
      <c r="Y38" s="55">
        <f t="shared" si="28"/>
        <v>0</v>
      </c>
      <c r="Z38" s="55">
        <f t="shared" si="28"/>
        <v>0</v>
      </c>
      <c r="AA38" s="55">
        <f t="shared" si="28"/>
        <v>0</v>
      </c>
      <c r="AB38" s="106">
        <f t="shared" si="28"/>
        <v>0</v>
      </c>
      <c r="AC38" s="55">
        <f t="shared" si="28"/>
        <v>0</v>
      </c>
      <c r="AD38" s="55">
        <f t="shared" si="28"/>
        <v>0</v>
      </c>
      <c r="AE38" s="55">
        <f t="shared" si="28"/>
        <v>0</v>
      </c>
      <c r="AF38" s="55">
        <f t="shared" si="28"/>
        <v>0</v>
      </c>
      <c r="AG38" s="55">
        <f t="shared" si="28"/>
        <v>0</v>
      </c>
      <c r="AH38" s="55">
        <f t="shared" si="28"/>
        <v>0</v>
      </c>
      <c r="AI38" s="55">
        <f t="shared" si="28"/>
        <v>0</v>
      </c>
      <c r="AJ38" s="55">
        <f t="shared" si="28"/>
        <v>0</v>
      </c>
      <c r="AK38" s="55">
        <f t="shared" si="28"/>
        <v>0</v>
      </c>
      <c r="AL38" s="55">
        <f t="shared" si="28"/>
        <v>0</v>
      </c>
      <c r="AM38" s="55">
        <f t="shared" si="28"/>
        <v>0</v>
      </c>
      <c r="AN38" s="106">
        <f t="shared" si="28"/>
        <v>0</v>
      </c>
      <c r="AO38" s="55">
        <f t="shared" si="28"/>
        <v>0</v>
      </c>
      <c r="AP38" s="55">
        <f t="shared" si="28"/>
        <v>0</v>
      </c>
      <c r="AQ38" s="55">
        <f t="shared" si="28"/>
        <v>0</v>
      </c>
      <c r="AR38" s="55">
        <f t="shared" si="28"/>
        <v>0</v>
      </c>
      <c r="AS38" s="55">
        <f t="shared" si="28"/>
        <v>0</v>
      </c>
      <c r="AT38" s="55">
        <f t="shared" si="28"/>
        <v>0</v>
      </c>
      <c r="AU38" s="55">
        <f t="shared" si="28"/>
        <v>0</v>
      </c>
      <c r="AV38" s="55">
        <f t="shared" si="28"/>
        <v>0</v>
      </c>
      <c r="AW38" s="55">
        <f t="shared" si="28"/>
        <v>0</v>
      </c>
      <c r="AX38" s="55">
        <f t="shared" si="28"/>
        <v>0</v>
      </c>
      <c r="AY38" s="55">
        <f t="shared" si="28"/>
        <v>0</v>
      </c>
      <c r="AZ38" s="106">
        <f t="shared" si="28"/>
        <v>0</v>
      </c>
      <c r="BA38" s="55">
        <f t="shared" si="28"/>
        <v>0</v>
      </c>
      <c r="BB38" s="55">
        <f t="shared" si="28"/>
        <v>0</v>
      </c>
      <c r="BC38" s="55">
        <f t="shared" si="28"/>
        <v>0</v>
      </c>
      <c r="BD38" s="55">
        <f t="shared" si="28"/>
        <v>0</v>
      </c>
      <c r="BE38" s="55">
        <f t="shared" si="28"/>
        <v>0</v>
      </c>
      <c r="BF38" s="55">
        <f t="shared" si="28"/>
        <v>0</v>
      </c>
      <c r="BG38" s="55">
        <f t="shared" si="28"/>
        <v>0</v>
      </c>
      <c r="BH38" s="55">
        <f t="shared" si="28"/>
        <v>0</v>
      </c>
      <c r="BI38" s="55">
        <f t="shared" si="28"/>
        <v>0</v>
      </c>
      <c r="BJ38" s="55">
        <f t="shared" si="28"/>
        <v>0</v>
      </c>
      <c r="BK38" s="55">
        <f t="shared" si="28"/>
        <v>0</v>
      </c>
      <c r="BL38" s="106">
        <f t="shared" si="28"/>
        <v>0</v>
      </c>
      <c r="BM38" s="55">
        <f t="shared" si="28"/>
        <v>0</v>
      </c>
      <c r="BN38" s="55">
        <f t="shared" si="28"/>
        <v>0</v>
      </c>
      <c r="BO38" s="55">
        <f t="shared" si="28"/>
        <v>0</v>
      </c>
      <c r="BP38" s="55">
        <f t="shared" si="28"/>
        <v>0</v>
      </c>
      <c r="BQ38" s="55">
        <f t="shared" si="28"/>
        <v>0</v>
      </c>
      <c r="BR38" s="55">
        <f t="shared" si="28"/>
        <v>0</v>
      </c>
      <c r="BS38" s="55">
        <f t="shared" si="28"/>
        <v>0</v>
      </c>
      <c r="BT38" s="55">
        <f t="shared" si="28"/>
        <v>0</v>
      </c>
      <c r="BU38" s="55">
        <f t="shared" si="28"/>
        <v>0</v>
      </c>
      <c r="BV38" s="55">
        <f t="shared" si="28"/>
        <v>0</v>
      </c>
      <c r="BW38" s="55">
        <f t="shared" si="28"/>
        <v>0</v>
      </c>
      <c r="BX38" s="106">
        <f t="shared" ref="BX38:DT38" si="29">IF(AND($D$38="Y",OR(BX$27=1,BX$27=2,BX$27=3)),(BX36+BX37+BX39)*-1,0)</f>
        <v>0</v>
      </c>
      <c r="BY38" s="55">
        <f t="shared" si="29"/>
        <v>0</v>
      </c>
      <c r="BZ38" s="55">
        <f t="shared" si="29"/>
        <v>0</v>
      </c>
      <c r="CA38" s="55">
        <f t="shared" si="29"/>
        <v>0</v>
      </c>
      <c r="CB38" s="55">
        <f t="shared" si="29"/>
        <v>0</v>
      </c>
      <c r="CC38" s="55">
        <f t="shared" si="29"/>
        <v>0</v>
      </c>
      <c r="CD38" s="55">
        <f t="shared" si="29"/>
        <v>0</v>
      </c>
      <c r="CE38" s="55">
        <f t="shared" si="29"/>
        <v>0</v>
      </c>
      <c r="CF38" s="55">
        <f t="shared" si="29"/>
        <v>0</v>
      </c>
      <c r="CG38" s="55">
        <f t="shared" si="29"/>
        <v>0</v>
      </c>
      <c r="CH38" s="55">
        <f t="shared" si="29"/>
        <v>0</v>
      </c>
      <c r="CI38" s="55">
        <f t="shared" si="29"/>
        <v>0</v>
      </c>
      <c r="CJ38" s="106">
        <f t="shared" si="29"/>
        <v>0</v>
      </c>
      <c r="CK38" s="55">
        <f t="shared" si="29"/>
        <v>0</v>
      </c>
      <c r="CL38" s="55">
        <f t="shared" si="29"/>
        <v>0</v>
      </c>
      <c r="CM38" s="55">
        <f t="shared" si="29"/>
        <v>0</v>
      </c>
      <c r="CN38" s="55">
        <f t="shared" si="29"/>
        <v>0</v>
      </c>
      <c r="CO38" s="55">
        <f t="shared" si="29"/>
        <v>0</v>
      </c>
      <c r="CP38" s="55">
        <f t="shared" si="29"/>
        <v>0</v>
      </c>
      <c r="CQ38" s="55">
        <f t="shared" si="29"/>
        <v>0</v>
      </c>
      <c r="CR38" s="55">
        <f t="shared" si="29"/>
        <v>0</v>
      </c>
      <c r="CS38" s="55">
        <f t="shared" si="29"/>
        <v>0</v>
      </c>
      <c r="CT38" s="55">
        <f t="shared" si="29"/>
        <v>0</v>
      </c>
      <c r="CU38" s="55">
        <f t="shared" si="29"/>
        <v>0</v>
      </c>
      <c r="CV38" s="106">
        <f t="shared" si="29"/>
        <v>0</v>
      </c>
      <c r="CW38" s="55">
        <f t="shared" si="29"/>
        <v>0</v>
      </c>
      <c r="CX38" s="55">
        <f t="shared" si="29"/>
        <v>0</v>
      </c>
      <c r="CY38" s="55">
        <f t="shared" si="29"/>
        <v>0</v>
      </c>
      <c r="CZ38" s="55">
        <f t="shared" si="29"/>
        <v>0</v>
      </c>
      <c r="DA38" s="55">
        <f t="shared" si="29"/>
        <v>0</v>
      </c>
      <c r="DB38" s="55">
        <f t="shared" si="29"/>
        <v>0</v>
      </c>
      <c r="DC38" s="55">
        <f t="shared" si="29"/>
        <v>0</v>
      </c>
      <c r="DD38" s="55">
        <f t="shared" si="29"/>
        <v>0</v>
      </c>
      <c r="DE38" s="55">
        <f t="shared" si="29"/>
        <v>0</v>
      </c>
      <c r="DF38" s="55">
        <f t="shared" si="29"/>
        <v>0</v>
      </c>
      <c r="DG38" s="55">
        <f t="shared" si="29"/>
        <v>0</v>
      </c>
      <c r="DH38" s="106">
        <f t="shared" si="29"/>
        <v>0</v>
      </c>
      <c r="DI38" s="55">
        <f t="shared" si="29"/>
        <v>0</v>
      </c>
      <c r="DJ38" s="55">
        <f t="shared" si="29"/>
        <v>0</v>
      </c>
      <c r="DK38" s="55">
        <f t="shared" si="29"/>
        <v>0</v>
      </c>
      <c r="DL38" s="55">
        <f t="shared" si="29"/>
        <v>0</v>
      </c>
      <c r="DM38" s="55">
        <f t="shared" si="29"/>
        <v>0</v>
      </c>
      <c r="DN38" s="55">
        <f t="shared" si="29"/>
        <v>0</v>
      </c>
      <c r="DO38" s="55">
        <f t="shared" si="29"/>
        <v>0</v>
      </c>
      <c r="DP38" s="55">
        <f t="shared" si="29"/>
        <v>0</v>
      </c>
      <c r="DQ38" s="55">
        <f t="shared" si="29"/>
        <v>0</v>
      </c>
      <c r="DR38" s="55">
        <f t="shared" si="29"/>
        <v>0</v>
      </c>
      <c r="DS38" s="55">
        <f t="shared" si="29"/>
        <v>0</v>
      </c>
      <c r="DT38" s="55">
        <f t="shared" si="29"/>
        <v>0</v>
      </c>
      <c r="DU38" s="107">
        <f>SUMIF($E$29:$DT$29,DU$29,$E38:$DT38)</f>
        <v>0</v>
      </c>
      <c r="DV38" s="108">
        <f t="shared" si="22"/>
        <v>0</v>
      </c>
      <c r="DW38" s="108">
        <f t="shared" si="22"/>
        <v>0</v>
      </c>
      <c r="DX38" s="108">
        <f t="shared" si="22"/>
        <v>0</v>
      </c>
      <c r="DY38" s="108">
        <f t="shared" si="22"/>
        <v>0</v>
      </c>
      <c r="DZ38" s="108">
        <f t="shared" si="22"/>
        <v>0</v>
      </c>
      <c r="EA38" s="108">
        <f t="shared" si="22"/>
        <v>0</v>
      </c>
      <c r="EB38" s="108">
        <f t="shared" si="22"/>
        <v>0</v>
      </c>
      <c r="EC38" s="108">
        <f t="shared" si="22"/>
        <v>0</v>
      </c>
      <c r="ED38" s="109">
        <f t="shared" si="22"/>
        <v>0</v>
      </c>
      <c r="EE38" s="109">
        <f t="shared" si="26"/>
        <v>0</v>
      </c>
    </row>
    <row r="39" spans="2:135" hidden="1" outlineLevel="1">
      <c r="B39" s="72" t="s">
        <v>92</v>
      </c>
      <c r="C39" s="73"/>
      <c r="D39" s="111">
        <v>0</v>
      </c>
      <c r="E39" s="112">
        <f>INDEX($E$15:$N$15,MATCH(E$29,$E$12:$N$12,0))*(NETWORKDAYS(D30,E30,0)+E37)*$D39</f>
        <v>0</v>
      </c>
      <c r="F39" s="112">
        <f t="shared" ref="F39:BQ39" si="30">INDEX($E$15:$N$15,MATCH(F$29,$E$12:$N$12,0))*(NETWORKDAYS(E30,F30,0)+F37)*$D39</f>
        <v>0</v>
      </c>
      <c r="G39" s="112">
        <f t="shared" si="30"/>
        <v>0</v>
      </c>
      <c r="H39" s="112">
        <f t="shared" si="30"/>
        <v>0</v>
      </c>
      <c r="I39" s="112">
        <f t="shared" si="30"/>
        <v>0</v>
      </c>
      <c r="J39" s="112">
        <f t="shared" si="30"/>
        <v>0</v>
      </c>
      <c r="K39" s="112">
        <f t="shared" si="30"/>
        <v>0</v>
      </c>
      <c r="L39" s="112">
        <f t="shared" si="30"/>
        <v>0</v>
      </c>
      <c r="M39" s="112">
        <f t="shared" si="30"/>
        <v>0</v>
      </c>
      <c r="N39" s="112">
        <f t="shared" si="30"/>
        <v>0</v>
      </c>
      <c r="O39" s="112">
        <f t="shared" si="30"/>
        <v>0</v>
      </c>
      <c r="P39" s="113">
        <f t="shared" si="30"/>
        <v>0</v>
      </c>
      <c r="Q39" s="112">
        <f t="shared" si="30"/>
        <v>0</v>
      </c>
      <c r="R39" s="112">
        <f t="shared" si="30"/>
        <v>0</v>
      </c>
      <c r="S39" s="112">
        <f t="shared" si="30"/>
        <v>0</v>
      </c>
      <c r="T39" s="112">
        <f t="shared" si="30"/>
        <v>0</v>
      </c>
      <c r="U39" s="112">
        <f t="shared" si="30"/>
        <v>0</v>
      </c>
      <c r="V39" s="112">
        <f t="shared" si="30"/>
        <v>0</v>
      </c>
      <c r="W39" s="112">
        <f t="shared" si="30"/>
        <v>0</v>
      </c>
      <c r="X39" s="112">
        <f t="shared" si="30"/>
        <v>0</v>
      </c>
      <c r="Y39" s="112">
        <f t="shared" si="30"/>
        <v>0</v>
      </c>
      <c r="Z39" s="112">
        <f t="shared" si="30"/>
        <v>0</v>
      </c>
      <c r="AA39" s="112">
        <f t="shared" si="30"/>
        <v>0</v>
      </c>
      <c r="AB39" s="113">
        <f t="shared" si="30"/>
        <v>0</v>
      </c>
      <c r="AC39" s="112">
        <f t="shared" si="30"/>
        <v>0</v>
      </c>
      <c r="AD39" s="112">
        <f t="shared" si="30"/>
        <v>0</v>
      </c>
      <c r="AE39" s="112">
        <f t="shared" si="30"/>
        <v>0</v>
      </c>
      <c r="AF39" s="112">
        <f t="shared" si="30"/>
        <v>0</v>
      </c>
      <c r="AG39" s="112">
        <f t="shared" si="30"/>
        <v>0</v>
      </c>
      <c r="AH39" s="112">
        <f t="shared" si="30"/>
        <v>0</v>
      </c>
      <c r="AI39" s="112">
        <f t="shared" si="30"/>
        <v>0</v>
      </c>
      <c r="AJ39" s="112">
        <f t="shared" si="30"/>
        <v>0</v>
      </c>
      <c r="AK39" s="112">
        <f t="shared" si="30"/>
        <v>0</v>
      </c>
      <c r="AL39" s="112">
        <f t="shared" si="30"/>
        <v>0</v>
      </c>
      <c r="AM39" s="112">
        <f t="shared" si="30"/>
        <v>0</v>
      </c>
      <c r="AN39" s="113">
        <f t="shared" si="30"/>
        <v>0</v>
      </c>
      <c r="AO39" s="112">
        <f t="shared" si="30"/>
        <v>0</v>
      </c>
      <c r="AP39" s="112">
        <f t="shared" si="30"/>
        <v>0</v>
      </c>
      <c r="AQ39" s="112">
        <f t="shared" si="30"/>
        <v>0</v>
      </c>
      <c r="AR39" s="112">
        <f t="shared" si="30"/>
        <v>0</v>
      </c>
      <c r="AS39" s="112">
        <f t="shared" si="30"/>
        <v>0</v>
      </c>
      <c r="AT39" s="112">
        <f t="shared" si="30"/>
        <v>0</v>
      </c>
      <c r="AU39" s="112">
        <f t="shared" si="30"/>
        <v>0</v>
      </c>
      <c r="AV39" s="112">
        <f t="shared" si="30"/>
        <v>0</v>
      </c>
      <c r="AW39" s="112">
        <f t="shared" si="30"/>
        <v>0</v>
      </c>
      <c r="AX39" s="112">
        <f t="shared" si="30"/>
        <v>0</v>
      </c>
      <c r="AY39" s="112">
        <f t="shared" si="30"/>
        <v>0</v>
      </c>
      <c r="AZ39" s="113">
        <f t="shared" si="30"/>
        <v>0</v>
      </c>
      <c r="BA39" s="112">
        <f t="shared" si="30"/>
        <v>0</v>
      </c>
      <c r="BB39" s="112">
        <f t="shared" si="30"/>
        <v>0</v>
      </c>
      <c r="BC39" s="112">
        <f t="shared" si="30"/>
        <v>0</v>
      </c>
      <c r="BD39" s="112">
        <f t="shared" si="30"/>
        <v>0</v>
      </c>
      <c r="BE39" s="112">
        <f t="shared" si="30"/>
        <v>0</v>
      </c>
      <c r="BF39" s="112">
        <f t="shared" si="30"/>
        <v>0</v>
      </c>
      <c r="BG39" s="112">
        <f t="shared" si="30"/>
        <v>0</v>
      </c>
      <c r="BH39" s="112">
        <f t="shared" si="30"/>
        <v>0</v>
      </c>
      <c r="BI39" s="112">
        <f t="shared" si="30"/>
        <v>0</v>
      </c>
      <c r="BJ39" s="112">
        <f t="shared" si="30"/>
        <v>0</v>
      </c>
      <c r="BK39" s="112">
        <f t="shared" si="30"/>
        <v>0</v>
      </c>
      <c r="BL39" s="113">
        <f t="shared" si="30"/>
        <v>0</v>
      </c>
      <c r="BM39" s="112">
        <f t="shared" si="30"/>
        <v>0</v>
      </c>
      <c r="BN39" s="112">
        <f t="shared" si="30"/>
        <v>0</v>
      </c>
      <c r="BO39" s="112">
        <f t="shared" si="30"/>
        <v>0</v>
      </c>
      <c r="BP39" s="112">
        <f t="shared" si="30"/>
        <v>0</v>
      </c>
      <c r="BQ39" s="112">
        <f t="shared" si="30"/>
        <v>0</v>
      </c>
      <c r="BR39" s="112">
        <f t="shared" ref="BR39:DT39" si="31">INDEX($E$15:$N$15,MATCH(BR$29,$E$12:$N$12,0))*(NETWORKDAYS(BQ30,BR30,0)+BR37)*$D39</f>
        <v>0</v>
      </c>
      <c r="BS39" s="112">
        <f t="shared" si="31"/>
        <v>0</v>
      </c>
      <c r="BT39" s="112">
        <f t="shared" si="31"/>
        <v>0</v>
      </c>
      <c r="BU39" s="112">
        <f t="shared" si="31"/>
        <v>0</v>
      </c>
      <c r="BV39" s="112">
        <f t="shared" si="31"/>
        <v>0</v>
      </c>
      <c r="BW39" s="112">
        <f t="shared" si="31"/>
        <v>0</v>
      </c>
      <c r="BX39" s="113">
        <f t="shared" si="31"/>
        <v>0</v>
      </c>
      <c r="BY39" s="112">
        <f t="shared" si="31"/>
        <v>0</v>
      </c>
      <c r="BZ39" s="112">
        <f t="shared" si="31"/>
        <v>0</v>
      </c>
      <c r="CA39" s="112">
        <f t="shared" si="31"/>
        <v>0</v>
      </c>
      <c r="CB39" s="112">
        <f t="shared" si="31"/>
        <v>0</v>
      </c>
      <c r="CC39" s="112">
        <f t="shared" si="31"/>
        <v>0</v>
      </c>
      <c r="CD39" s="112">
        <f t="shared" si="31"/>
        <v>0</v>
      </c>
      <c r="CE39" s="112">
        <f t="shared" si="31"/>
        <v>0</v>
      </c>
      <c r="CF39" s="112">
        <f t="shared" si="31"/>
        <v>0</v>
      </c>
      <c r="CG39" s="112">
        <f t="shared" si="31"/>
        <v>0</v>
      </c>
      <c r="CH39" s="112">
        <f t="shared" si="31"/>
        <v>0</v>
      </c>
      <c r="CI39" s="112">
        <f t="shared" si="31"/>
        <v>0</v>
      </c>
      <c r="CJ39" s="113">
        <f t="shared" si="31"/>
        <v>0</v>
      </c>
      <c r="CK39" s="112">
        <f t="shared" si="31"/>
        <v>0</v>
      </c>
      <c r="CL39" s="112">
        <f t="shared" si="31"/>
        <v>0</v>
      </c>
      <c r="CM39" s="112">
        <f t="shared" si="31"/>
        <v>0</v>
      </c>
      <c r="CN39" s="112">
        <f t="shared" si="31"/>
        <v>0</v>
      </c>
      <c r="CO39" s="112">
        <f t="shared" si="31"/>
        <v>0</v>
      </c>
      <c r="CP39" s="112">
        <f t="shared" si="31"/>
        <v>0</v>
      </c>
      <c r="CQ39" s="112">
        <f t="shared" si="31"/>
        <v>0</v>
      </c>
      <c r="CR39" s="112">
        <f t="shared" si="31"/>
        <v>0</v>
      </c>
      <c r="CS39" s="112">
        <f t="shared" si="31"/>
        <v>0</v>
      </c>
      <c r="CT39" s="112">
        <f t="shared" si="31"/>
        <v>0</v>
      </c>
      <c r="CU39" s="112">
        <f t="shared" si="31"/>
        <v>0</v>
      </c>
      <c r="CV39" s="113">
        <f t="shared" si="31"/>
        <v>0</v>
      </c>
      <c r="CW39" s="112">
        <f t="shared" si="31"/>
        <v>0</v>
      </c>
      <c r="CX39" s="112">
        <f t="shared" si="31"/>
        <v>0</v>
      </c>
      <c r="CY39" s="112">
        <f t="shared" si="31"/>
        <v>0</v>
      </c>
      <c r="CZ39" s="112">
        <f t="shared" si="31"/>
        <v>0</v>
      </c>
      <c r="DA39" s="112">
        <f t="shared" si="31"/>
        <v>0</v>
      </c>
      <c r="DB39" s="112">
        <f t="shared" si="31"/>
        <v>0</v>
      </c>
      <c r="DC39" s="112">
        <f t="shared" si="31"/>
        <v>0</v>
      </c>
      <c r="DD39" s="112">
        <f t="shared" si="31"/>
        <v>0</v>
      </c>
      <c r="DE39" s="112">
        <f t="shared" si="31"/>
        <v>0</v>
      </c>
      <c r="DF39" s="112">
        <f t="shared" si="31"/>
        <v>0</v>
      </c>
      <c r="DG39" s="112">
        <f t="shared" si="31"/>
        <v>0</v>
      </c>
      <c r="DH39" s="113">
        <f t="shared" si="31"/>
        <v>0</v>
      </c>
      <c r="DI39" s="112">
        <f t="shared" si="31"/>
        <v>0</v>
      </c>
      <c r="DJ39" s="112">
        <f t="shared" si="31"/>
        <v>0</v>
      </c>
      <c r="DK39" s="112">
        <f t="shared" si="31"/>
        <v>0</v>
      </c>
      <c r="DL39" s="112">
        <f t="shared" si="31"/>
        <v>0</v>
      </c>
      <c r="DM39" s="112">
        <f t="shared" si="31"/>
        <v>0</v>
      </c>
      <c r="DN39" s="112">
        <f t="shared" si="31"/>
        <v>0</v>
      </c>
      <c r="DO39" s="112">
        <f t="shared" si="31"/>
        <v>0</v>
      </c>
      <c r="DP39" s="112">
        <f t="shared" si="31"/>
        <v>0</v>
      </c>
      <c r="DQ39" s="112">
        <f t="shared" si="31"/>
        <v>0</v>
      </c>
      <c r="DR39" s="112">
        <f t="shared" si="31"/>
        <v>0</v>
      </c>
      <c r="DS39" s="112">
        <f t="shared" si="31"/>
        <v>0</v>
      </c>
      <c r="DT39" s="112">
        <f t="shared" si="31"/>
        <v>0</v>
      </c>
      <c r="DU39" s="114">
        <f>SUMIF($E$29:$DT$29,DU$29,$E39:$DT39)</f>
        <v>0</v>
      </c>
      <c r="DV39" s="115">
        <f t="shared" si="22"/>
        <v>0</v>
      </c>
      <c r="DW39" s="115">
        <f t="shared" si="22"/>
        <v>0</v>
      </c>
      <c r="DX39" s="115">
        <f t="shared" si="22"/>
        <v>0</v>
      </c>
      <c r="DY39" s="115">
        <f t="shared" si="22"/>
        <v>0</v>
      </c>
      <c r="DZ39" s="115">
        <f t="shared" si="22"/>
        <v>0</v>
      </c>
      <c r="EA39" s="115">
        <f t="shared" si="22"/>
        <v>0</v>
      </c>
      <c r="EB39" s="115">
        <f t="shared" si="22"/>
        <v>0</v>
      </c>
      <c r="EC39" s="115">
        <f t="shared" si="22"/>
        <v>0</v>
      </c>
      <c r="ED39" s="116">
        <f t="shared" si="22"/>
        <v>0</v>
      </c>
      <c r="EE39" s="116">
        <f t="shared" si="26"/>
        <v>0</v>
      </c>
    </row>
    <row r="40" spans="2:135" hidden="1" outlineLevel="1">
      <c r="B40" s="67" t="s">
        <v>93</v>
      </c>
      <c r="D40" s="61"/>
      <c r="E40" s="55">
        <f t="shared" ref="E40:I40" si="32">NETWORKDAYS(D30,E30,0)+E37+E39+E38</f>
        <v>1</v>
      </c>
      <c r="F40" s="55">
        <f t="shared" si="32"/>
        <v>43</v>
      </c>
      <c r="G40" s="55">
        <f t="shared" si="32"/>
        <v>22</v>
      </c>
      <c r="H40" s="55">
        <f t="shared" si="32"/>
        <v>22</v>
      </c>
      <c r="I40" s="55">
        <f t="shared" si="32"/>
        <v>23</v>
      </c>
      <c r="J40" s="55">
        <f>NETWORKDAYS(I30,J30,0)+J37+J39+J38</f>
        <v>21</v>
      </c>
      <c r="K40" s="55">
        <f t="shared" ref="K40:BV40" si="33">NETWORKDAYS(J30,K30,0)+K37+K39+K38</f>
        <v>21</v>
      </c>
      <c r="L40" s="55">
        <f t="shared" si="33"/>
        <v>22</v>
      </c>
      <c r="M40" s="55">
        <f t="shared" si="33"/>
        <v>24</v>
      </c>
      <c r="N40" s="55">
        <f t="shared" si="33"/>
        <v>21</v>
      </c>
      <c r="O40" s="55">
        <f t="shared" si="33"/>
        <v>22</v>
      </c>
      <c r="P40" s="106">
        <f t="shared" si="33"/>
        <v>23</v>
      </c>
      <c r="Q40" s="55">
        <f t="shared" si="33"/>
        <v>20</v>
      </c>
      <c r="R40" s="55">
        <f t="shared" si="33"/>
        <v>24</v>
      </c>
      <c r="S40" s="55">
        <f t="shared" si="33"/>
        <v>21</v>
      </c>
      <c r="T40" s="55">
        <f t="shared" si="33"/>
        <v>22</v>
      </c>
      <c r="U40" s="55">
        <f t="shared" si="33"/>
        <v>24</v>
      </c>
      <c r="V40" s="55">
        <f t="shared" si="33"/>
        <v>20</v>
      </c>
      <c r="W40" s="55">
        <f t="shared" si="33"/>
        <v>21</v>
      </c>
      <c r="X40" s="55">
        <f t="shared" si="33"/>
        <v>23</v>
      </c>
      <c r="Y40" s="55">
        <f t="shared" si="33"/>
        <v>23</v>
      </c>
      <c r="Z40" s="55">
        <f t="shared" si="33"/>
        <v>21</v>
      </c>
      <c r="AA40" s="55">
        <f t="shared" si="33"/>
        <v>23</v>
      </c>
      <c r="AB40" s="106">
        <f t="shared" si="33"/>
        <v>22</v>
      </c>
      <c r="AC40" s="55">
        <f t="shared" si="33"/>
        <v>21</v>
      </c>
      <c r="AD40" s="55">
        <f t="shared" si="33"/>
        <v>24</v>
      </c>
      <c r="AE40" s="55">
        <f t="shared" si="33"/>
        <v>20</v>
      </c>
      <c r="AF40" s="55">
        <f t="shared" si="33"/>
        <v>23</v>
      </c>
      <c r="AG40" s="55">
        <f t="shared" si="33"/>
        <v>23</v>
      </c>
      <c r="AH40" s="55">
        <f t="shared" si="33"/>
        <v>19</v>
      </c>
      <c r="AI40" s="55">
        <f t="shared" si="33"/>
        <v>21</v>
      </c>
      <c r="AJ40" s="55">
        <f t="shared" si="33"/>
        <v>23</v>
      </c>
      <c r="AK40" s="55">
        <f t="shared" si="33"/>
        <v>22</v>
      </c>
      <c r="AL40" s="55">
        <f t="shared" si="33"/>
        <v>22</v>
      </c>
      <c r="AM40" s="55">
        <f t="shared" si="33"/>
        <v>23</v>
      </c>
      <c r="AN40" s="106">
        <f t="shared" si="33"/>
        <v>22</v>
      </c>
      <c r="AO40" s="55">
        <f t="shared" si="33"/>
        <v>22</v>
      </c>
      <c r="AP40" s="55">
        <f t="shared" si="33"/>
        <v>23</v>
      </c>
      <c r="AQ40" s="55">
        <f t="shared" si="33"/>
        <v>20</v>
      </c>
      <c r="AR40" s="55">
        <f t="shared" si="33"/>
        <v>24</v>
      </c>
      <c r="AS40" s="55">
        <f t="shared" si="33"/>
        <v>22</v>
      </c>
      <c r="AT40" s="55">
        <f t="shared" si="33"/>
        <v>19</v>
      </c>
      <c r="AU40" s="55">
        <f t="shared" si="33"/>
        <v>22</v>
      </c>
      <c r="AV40" s="55">
        <f t="shared" si="33"/>
        <v>23</v>
      </c>
      <c r="AW40" s="55">
        <f t="shared" si="33"/>
        <v>22</v>
      </c>
      <c r="AX40" s="55">
        <f t="shared" si="33"/>
        <v>23</v>
      </c>
      <c r="AY40" s="55">
        <f t="shared" si="33"/>
        <v>22</v>
      </c>
      <c r="AZ40" s="106">
        <f t="shared" si="33"/>
        <v>22</v>
      </c>
      <c r="BA40" s="55">
        <f t="shared" si="33"/>
        <v>22</v>
      </c>
      <c r="BB40" s="55">
        <f t="shared" si="33"/>
        <v>22</v>
      </c>
      <c r="BC40" s="55">
        <f t="shared" si="33"/>
        <v>21</v>
      </c>
      <c r="BD40" s="55">
        <f t="shared" si="33"/>
        <v>24</v>
      </c>
      <c r="BE40" s="55">
        <f t="shared" si="33"/>
        <v>22</v>
      </c>
      <c r="BF40" s="55">
        <f t="shared" si="33"/>
        <v>21</v>
      </c>
      <c r="BG40" s="55">
        <f t="shared" si="33"/>
        <v>23</v>
      </c>
      <c r="BH40" s="55">
        <f t="shared" si="33"/>
        <v>21</v>
      </c>
      <c r="BI40" s="55">
        <f t="shared" si="33"/>
        <v>23</v>
      </c>
      <c r="BJ40" s="55">
        <f t="shared" si="33"/>
        <v>23</v>
      </c>
      <c r="BK40" s="55">
        <f t="shared" si="33"/>
        <v>21</v>
      </c>
      <c r="BL40" s="106">
        <f t="shared" si="33"/>
        <v>24</v>
      </c>
      <c r="BM40" s="55">
        <f t="shared" si="33"/>
        <v>21</v>
      </c>
      <c r="BN40" s="55">
        <f t="shared" si="33"/>
        <v>22</v>
      </c>
      <c r="BO40" s="55">
        <f t="shared" si="33"/>
        <v>22</v>
      </c>
      <c r="BP40" s="55">
        <f t="shared" si="33"/>
        <v>22</v>
      </c>
      <c r="BQ40" s="55">
        <f t="shared" si="33"/>
        <v>23</v>
      </c>
      <c r="BR40" s="55">
        <f t="shared" si="33"/>
        <v>20</v>
      </c>
      <c r="BS40" s="55">
        <f t="shared" si="33"/>
        <v>22</v>
      </c>
      <c r="BT40" s="55">
        <f t="shared" si="33"/>
        <v>21</v>
      </c>
      <c r="BU40" s="55">
        <f t="shared" si="33"/>
        <v>24</v>
      </c>
      <c r="BV40" s="55">
        <f t="shared" si="33"/>
        <v>22</v>
      </c>
      <c r="BW40" s="55">
        <f t="shared" ref="BW40:DT40" si="34">NETWORKDAYS(BV30,BW30,0)+BW37+BW39+BW38</f>
        <v>21</v>
      </c>
      <c r="BX40" s="106">
        <f t="shared" si="34"/>
        <v>24</v>
      </c>
      <c r="BY40" s="55">
        <f t="shared" si="34"/>
        <v>20</v>
      </c>
      <c r="BZ40" s="55">
        <f t="shared" si="34"/>
        <v>23</v>
      </c>
      <c r="CA40" s="55">
        <f t="shared" si="34"/>
        <v>22</v>
      </c>
      <c r="CB40" s="55">
        <f t="shared" si="34"/>
        <v>22</v>
      </c>
      <c r="CC40" s="55">
        <f t="shared" si="34"/>
        <v>24</v>
      </c>
      <c r="CD40" s="55">
        <f t="shared" si="34"/>
        <v>20</v>
      </c>
      <c r="CE40" s="55">
        <f t="shared" si="34"/>
        <v>21</v>
      </c>
      <c r="CF40" s="55">
        <f t="shared" si="34"/>
        <v>22</v>
      </c>
      <c r="CG40" s="55">
        <f t="shared" si="34"/>
        <v>24</v>
      </c>
      <c r="CH40" s="55">
        <f t="shared" si="34"/>
        <v>21</v>
      </c>
      <c r="CI40" s="55">
        <f t="shared" si="34"/>
        <v>22</v>
      </c>
      <c r="CJ40" s="106">
        <f t="shared" si="34"/>
        <v>23</v>
      </c>
      <c r="CK40" s="55">
        <f t="shared" si="34"/>
        <v>20</v>
      </c>
      <c r="CL40" s="55">
        <f t="shared" si="34"/>
        <v>24</v>
      </c>
      <c r="CM40" s="55">
        <f t="shared" si="34"/>
        <v>21</v>
      </c>
      <c r="CN40" s="55">
        <f t="shared" si="34"/>
        <v>22</v>
      </c>
      <c r="CO40" s="55">
        <f t="shared" si="34"/>
        <v>24</v>
      </c>
      <c r="CP40" s="55">
        <f t="shared" si="34"/>
        <v>20</v>
      </c>
      <c r="CQ40" s="55">
        <f t="shared" si="34"/>
        <v>21</v>
      </c>
      <c r="CR40" s="55">
        <f t="shared" si="34"/>
        <v>23</v>
      </c>
      <c r="CS40" s="55">
        <f t="shared" si="34"/>
        <v>23</v>
      </c>
      <c r="CT40" s="55">
        <f t="shared" si="34"/>
        <v>21</v>
      </c>
      <c r="CU40" s="55">
        <f t="shared" si="34"/>
        <v>23</v>
      </c>
      <c r="CV40" s="106">
        <f t="shared" si="34"/>
        <v>22</v>
      </c>
      <c r="CW40" s="55">
        <f t="shared" si="34"/>
        <v>21</v>
      </c>
      <c r="CX40" s="55">
        <f t="shared" si="34"/>
        <v>24</v>
      </c>
      <c r="CY40" s="55">
        <f t="shared" si="34"/>
        <v>20</v>
      </c>
      <c r="CZ40" s="55">
        <f t="shared" si="34"/>
        <v>23</v>
      </c>
      <c r="DA40" s="55">
        <f t="shared" si="34"/>
        <v>23</v>
      </c>
      <c r="DB40" s="55">
        <f t="shared" si="34"/>
        <v>19</v>
      </c>
      <c r="DC40" s="55">
        <f t="shared" si="34"/>
        <v>22</v>
      </c>
      <c r="DD40" s="55">
        <f t="shared" si="34"/>
        <v>23</v>
      </c>
      <c r="DE40" s="55">
        <f t="shared" si="34"/>
        <v>22</v>
      </c>
      <c r="DF40" s="55">
        <f t="shared" si="34"/>
        <v>23</v>
      </c>
      <c r="DG40" s="55">
        <f t="shared" si="34"/>
        <v>22</v>
      </c>
      <c r="DH40" s="106">
        <f t="shared" si="34"/>
        <v>22</v>
      </c>
      <c r="DI40" s="55">
        <f t="shared" si="34"/>
        <v>22</v>
      </c>
      <c r="DJ40" s="55">
        <f t="shared" si="34"/>
        <v>22</v>
      </c>
      <c r="DK40" s="55">
        <f t="shared" si="34"/>
        <v>21</v>
      </c>
      <c r="DL40" s="55">
        <f t="shared" si="34"/>
        <v>24</v>
      </c>
      <c r="DM40" s="55">
        <f t="shared" si="34"/>
        <v>22</v>
      </c>
      <c r="DN40" s="55">
        <f t="shared" si="34"/>
        <v>20</v>
      </c>
      <c r="DO40" s="55">
        <f t="shared" si="34"/>
        <v>23</v>
      </c>
      <c r="DP40" s="55">
        <f t="shared" si="34"/>
        <v>22</v>
      </c>
      <c r="DQ40" s="55">
        <f t="shared" si="34"/>
        <v>22</v>
      </c>
      <c r="DR40" s="55">
        <f t="shared" si="34"/>
        <v>23</v>
      </c>
      <c r="DS40" s="55">
        <f t="shared" si="34"/>
        <v>21</v>
      </c>
      <c r="DT40" s="55">
        <f t="shared" si="34"/>
        <v>23</v>
      </c>
      <c r="DU40" s="107">
        <f t="shared" ref="DU40:DU41" si="35">SUMIF($E$29:$DT$29,DU$29,$E40:$DT40)</f>
        <v>265</v>
      </c>
      <c r="DV40" s="108">
        <f t="shared" si="22"/>
        <v>264</v>
      </c>
      <c r="DW40" s="108">
        <f t="shared" si="22"/>
        <v>263</v>
      </c>
      <c r="DX40" s="108">
        <f t="shared" si="22"/>
        <v>264</v>
      </c>
      <c r="DY40" s="108">
        <f t="shared" si="22"/>
        <v>267</v>
      </c>
      <c r="DZ40" s="108">
        <f t="shared" si="22"/>
        <v>264</v>
      </c>
      <c r="EA40" s="108">
        <f t="shared" si="22"/>
        <v>264</v>
      </c>
      <c r="EB40" s="108">
        <f t="shared" si="22"/>
        <v>264</v>
      </c>
      <c r="EC40" s="108">
        <f t="shared" si="22"/>
        <v>264</v>
      </c>
      <c r="ED40" s="109">
        <f t="shared" si="22"/>
        <v>265</v>
      </c>
      <c r="EE40" s="109">
        <f t="shared" si="26"/>
        <v>2644</v>
      </c>
    </row>
    <row r="41" spans="2:135" collapsed="1">
      <c r="B41" s="67" t="s">
        <v>94</v>
      </c>
      <c r="D41" s="61"/>
      <c r="E41" s="117"/>
      <c r="F41" s="117"/>
      <c r="G41" s="117"/>
      <c r="H41" s="118">
        <f>IF((SUM($E41:G41)+H40/$D$19)&gt;=1,1-SUM($E41:G41),H40/$D$19)</f>
        <v>0.14864864864864866</v>
      </c>
      <c r="I41" s="118">
        <f>IF((SUM($E41:H41)+I40/$D$19)&gt;=1,1-SUM($E41:H41),I40/$D$19)</f>
        <v>0.1554054054054054</v>
      </c>
      <c r="J41" s="118">
        <f>IF((SUM($E41:I41)+J40/$D$19)&gt;=1,1-SUM($E41:I41),J40/$D$19)</f>
        <v>0.14189189189189189</v>
      </c>
      <c r="K41" s="118">
        <f>IF((SUM($E41:J41)+K40/$D$19)&gt;=1,1-SUM($E41:J41),K40/$D$19)</f>
        <v>0.14189189189189189</v>
      </c>
      <c r="L41" s="118">
        <f>IF((SUM($E41:K41)+L40/$D$19)&gt;=1,1-SUM($E41:K41),L40/$D$19)</f>
        <v>0.14864864864864866</v>
      </c>
      <c r="M41" s="118">
        <f>IF((SUM($E41:L41)+M40/$D$19)&gt;=1,1-SUM($E41:L41),M40/$D$19)</f>
        <v>0.16216216216216217</v>
      </c>
      <c r="N41" s="118">
        <f>IF((SUM($E41:M41)+N40/$D$19)&gt;=1,1-SUM($E41:M41),N40/$D$19)</f>
        <v>0.10135135135135132</v>
      </c>
      <c r="O41" s="118">
        <f>IF((SUM($E41:N41)+O40/$D$19)&gt;=1,1-SUM($E41:N41),O40/$D$19)</f>
        <v>0</v>
      </c>
      <c r="P41" s="119">
        <f>IF((SUM($E41:O41)+P40/$D$19)&gt;=1,1-SUM($E41:O41),P40/$D$19)</f>
        <v>0</v>
      </c>
      <c r="Q41" s="118">
        <f>IF((SUM($E41:P41)+Q40/$D$19)&gt;=1,1-SUM($E41:P41),Q40/$D$19)</f>
        <v>0</v>
      </c>
      <c r="R41" s="118">
        <f>IF((SUM($E41:Q41)+R40/$D$19)&gt;=1,1-SUM($E41:Q41),R40/$D$19)</f>
        <v>0</v>
      </c>
      <c r="S41" s="118">
        <f>IF((SUM($E41:R41)+S40/$D$19)&gt;=1,1-SUM($E41:R41),S40/$D$19)</f>
        <v>0</v>
      </c>
      <c r="T41" s="118">
        <f>IF((SUM($E41:S41)+T40/$D$19)&gt;=1,1-SUM($E41:S41),T40/$D$19)</f>
        <v>0</v>
      </c>
      <c r="U41" s="118">
        <f>IF((SUM($E41:T41)+U40/$D$19)&gt;=1,1-SUM($E41:T41),U40/$D$19)</f>
        <v>0</v>
      </c>
      <c r="V41" s="118">
        <f>IF((SUM($E41:U41)+V40/$D$19)&gt;=1,1-SUM($E41:U41),V40/$D$19)</f>
        <v>0</v>
      </c>
      <c r="W41" s="118">
        <f>IF((SUM($E41:V41)+W40/$D$19)&gt;=1,1-SUM($E41:V41),W40/$D$19)</f>
        <v>0</v>
      </c>
      <c r="X41" s="118">
        <f>IF((SUM($E41:W41)+X40/$D$19)&gt;=1,1-SUM($E41:W41),X40/$D$19)</f>
        <v>0</v>
      </c>
      <c r="Y41" s="118">
        <f>IF((SUM($E41:X41)+Y40/$D$19)&gt;=1,1-SUM($E41:X41),Y40/$D$19)</f>
        <v>0</v>
      </c>
      <c r="Z41" s="118">
        <f>IF((SUM($E41:Y41)+Z40/$D$19)&gt;=1,1-SUM($E41:Y41),Z40/$D$19)</f>
        <v>0</v>
      </c>
      <c r="AA41" s="118">
        <f>IF((SUM($E41:Z41)+AA40/$D$19)&gt;=1,1-SUM($E41:Z41),AA40/$D$19)</f>
        <v>0</v>
      </c>
      <c r="AB41" s="119">
        <f>IF((SUM($E41:AA41)+AB40/$D$19)&gt;=1,1-SUM($E41:AA41),AB40/$D$19)</f>
        <v>0</v>
      </c>
      <c r="AC41" s="118">
        <f>IF((SUM($E41:AB41)+AC40/$D$19)&gt;=1,1-SUM($E41:AB41),AC40/$D$19)</f>
        <v>0</v>
      </c>
      <c r="AD41" s="118">
        <f>IF((SUM($E41:AC41)+AD40/$D$19)&gt;=1,1-SUM($E41:AC41),AD40/$D$19)</f>
        <v>0</v>
      </c>
      <c r="AE41" s="118">
        <f>IF((SUM($E41:AD41)+AE40/$D$19)&gt;=1,1-SUM($E41:AD41),AE40/$D$19)</f>
        <v>0</v>
      </c>
      <c r="AF41" s="118">
        <f>IF((SUM($E41:AE41)+AF40/$D$19)&gt;=1,1-SUM($E41:AE41),AF40/$D$19)</f>
        <v>0</v>
      </c>
      <c r="AG41" s="118">
        <f>IF((SUM($E41:AF41)+AG40/$D$19)&gt;=1,1-SUM($E41:AF41),AG40/$D$19)</f>
        <v>0</v>
      </c>
      <c r="AH41" s="118">
        <f>IF((SUM($E41:AG41)+AH40/$D$19)&gt;=1,1-SUM($E41:AG41),AH40/$D$19)</f>
        <v>0</v>
      </c>
      <c r="AI41" s="118">
        <f>IF((SUM($E41:AH41)+AI40/$D$19)&gt;=1,1-SUM($E41:AH41),AI40/$D$19)</f>
        <v>0</v>
      </c>
      <c r="AJ41" s="118">
        <f>IF((SUM($E41:AI41)+AJ40/$D$19)&gt;=1,1-SUM($E41:AI41),AJ40/$D$19)</f>
        <v>0</v>
      </c>
      <c r="AK41" s="118">
        <f>IF((SUM($E41:AJ41)+AK40/$D$19)&gt;=1,1-SUM($E41:AJ41),AK40/$D$19)</f>
        <v>0</v>
      </c>
      <c r="AL41" s="118">
        <f>IF((SUM($E41:AK41)+AL40/$D$19)&gt;=1,1-SUM($E41:AK41),AL40/$D$19)</f>
        <v>0</v>
      </c>
      <c r="AM41" s="118">
        <f>IF((SUM($E41:AL41)+AM40/$D$19)&gt;=1,1-SUM($E41:AL41),AM40/$D$19)</f>
        <v>0</v>
      </c>
      <c r="AN41" s="119">
        <f>IF((SUM($E41:AM41)+AN40/$D$19)&gt;=1,1-SUM($E41:AM41),AN40/$D$19)</f>
        <v>0</v>
      </c>
      <c r="AO41" s="118">
        <f>IF((SUM($E41:AN41)+AO40/$D$19)&gt;=1,1-SUM($E41:AN41),AO40/$D$19)</f>
        <v>0</v>
      </c>
      <c r="AP41" s="118">
        <f>IF((SUM($E41:AO41)+AP40/$D$19)&gt;=1,1-SUM($E41:AO41),AP40/$D$19)</f>
        <v>0</v>
      </c>
      <c r="AQ41" s="118">
        <f>IF((SUM($E41:AP41)+AQ40/$D$19)&gt;=1,1-SUM($E41:AP41),AQ40/$D$19)</f>
        <v>0</v>
      </c>
      <c r="AR41" s="118">
        <f>IF((SUM($E41:AQ41)+AR40/$D$19)&gt;=1,1-SUM($E41:AQ41),AR40/$D$19)</f>
        <v>0</v>
      </c>
      <c r="AS41" s="118">
        <f>IF((SUM($E41:AR41)+AS40/$D$19)&gt;=1,1-SUM($E41:AR41),AS40/$D$19)</f>
        <v>0</v>
      </c>
      <c r="AT41" s="118">
        <f>IF((SUM($E41:AS41)+AT40/$D$19)&gt;=1,1-SUM($E41:AS41),AT40/$D$19)</f>
        <v>0</v>
      </c>
      <c r="AU41" s="118">
        <f>IF((SUM($E41:AT41)+AU40/$D$19)&gt;=1,1-SUM($E41:AT41),AU40/$D$19)</f>
        <v>0</v>
      </c>
      <c r="AV41" s="118">
        <f>IF((SUM($E41:AU41)+AV40/$D$19)&gt;=1,1-SUM($E41:AU41),AV40/$D$19)</f>
        <v>0</v>
      </c>
      <c r="AW41" s="118">
        <f>IF((SUM($E41:AV41)+AW40/$D$19)&gt;=1,1-SUM($E41:AV41),AW40/$D$19)</f>
        <v>0</v>
      </c>
      <c r="AX41" s="118">
        <f>IF((SUM($E41:AW41)+AX40/$D$19)&gt;=1,1-SUM($E41:AW41),AX40/$D$19)</f>
        <v>0</v>
      </c>
      <c r="AY41" s="118">
        <f>IF((SUM($E41:AX41)+AY40/$D$19)&gt;=1,1-SUM($E41:AX41),AY40/$D$19)</f>
        <v>0</v>
      </c>
      <c r="AZ41" s="119">
        <f>IF((SUM($E41:AY41)+AZ40/$D$19)&gt;=1,1-SUM($E41:AY41),AZ40/$D$19)</f>
        <v>0</v>
      </c>
      <c r="BA41" s="118">
        <f>IF((SUM($E41:AZ41)+BA40/$D$19)&gt;=1,1-SUM($E41:AZ41),BA40/$D$19)</f>
        <v>0</v>
      </c>
      <c r="BB41" s="118">
        <f>IF((SUM($E41:BA41)+BB40/$D$19)&gt;=1,1-SUM($E41:BA41),BB40/$D$19)</f>
        <v>0</v>
      </c>
      <c r="BC41" s="118">
        <f>IF((SUM($E41:BB41)+BC40/$D$19)&gt;=1,1-SUM($E41:BB41),BC40/$D$19)</f>
        <v>0</v>
      </c>
      <c r="BD41" s="118">
        <f>IF((SUM($E41:BC41)+BD40/$D$19)&gt;=1,1-SUM($E41:BC41),BD40/$D$19)</f>
        <v>0</v>
      </c>
      <c r="BE41" s="118">
        <f>IF((SUM($E41:BD41)+BE40/$D$19)&gt;=1,1-SUM($E41:BD41),BE40/$D$19)</f>
        <v>0</v>
      </c>
      <c r="BF41" s="118">
        <f>IF((SUM($E41:BE41)+BF40/$D$19)&gt;=1,1-SUM($E41:BE41),BF40/$D$19)</f>
        <v>0</v>
      </c>
      <c r="BG41" s="118">
        <f>IF((SUM($E41:BF41)+BG40/$D$19)&gt;=1,1-SUM($E41:BF41),BG40/$D$19)</f>
        <v>0</v>
      </c>
      <c r="BH41" s="118">
        <f>IF((SUM($E41:BG41)+BH40/$D$19)&gt;=1,1-SUM($E41:BG41),BH40/$D$19)</f>
        <v>0</v>
      </c>
      <c r="BI41" s="118">
        <f>IF((SUM($E41:BH41)+BI40/$D$19)&gt;=1,1-SUM($E41:BH41),BI40/$D$19)</f>
        <v>0</v>
      </c>
      <c r="BJ41" s="118">
        <f>IF((SUM($E41:BI41)+BJ40/$D$19)&gt;=1,1-SUM($E41:BI41),BJ40/$D$19)</f>
        <v>0</v>
      </c>
      <c r="BK41" s="118">
        <f>IF((SUM($E41:BJ41)+BK40/$D$19)&gt;=1,1-SUM($E41:BJ41),BK40/$D$19)</f>
        <v>0</v>
      </c>
      <c r="BL41" s="119">
        <f>IF((SUM($E41:BK41)+BL40/$D$19)&gt;=1,1-SUM($E41:BK41),BL40/$D$19)</f>
        <v>0</v>
      </c>
      <c r="BM41" s="118">
        <f>IF((SUM($E41:BL41)+BM40/$D$19)&gt;=1,1-SUM($E41:BL41),BM40/$D$19)</f>
        <v>0</v>
      </c>
      <c r="BN41" s="118">
        <f>IF((SUM($E41:BM41)+BN40/$D$19)&gt;=1,1-SUM($E41:BM41),BN40/$D$19)</f>
        <v>0</v>
      </c>
      <c r="BO41" s="118">
        <f>IF((SUM($E41:BN41)+BO40/$D$19)&gt;=1,1-SUM($E41:BN41),BO40/$D$19)</f>
        <v>0</v>
      </c>
      <c r="BP41" s="118">
        <f>IF((SUM($E41:BO41)+BP40/$D$19)&gt;=1,1-SUM($E41:BO41),BP40/$D$19)</f>
        <v>0</v>
      </c>
      <c r="BQ41" s="118">
        <f>IF((SUM($E41:BP41)+BQ40/$D$19)&gt;=1,1-SUM($E41:BP41),BQ40/$D$19)</f>
        <v>0</v>
      </c>
      <c r="BR41" s="118">
        <f>IF((SUM($E41:BQ41)+BR40/$D$19)&gt;=1,1-SUM($E41:BQ41),BR40/$D$19)</f>
        <v>0</v>
      </c>
      <c r="BS41" s="118">
        <f>IF((SUM($E41:BR41)+BS40/$D$19)&gt;=1,1-SUM($E41:BR41),BS40/$D$19)</f>
        <v>0</v>
      </c>
      <c r="BT41" s="118">
        <f>IF((SUM($E41:BS41)+BT40/$D$19)&gt;=1,1-SUM($E41:BS41),BT40/$D$19)</f>
        <v>0</v>
      </c>
      <c r="BU41" s="118">
        <f>IF((SUM($E41:BT41)+BU40/$D$19)&gt;=1,1-SUM($E41:BT41),BU40/$D$19)</f>
        <v>0</v>
      </c>
      <c r="BV41" s="118">
        <f>IF((SUM($E41:BU41)+BV40/$D$19)&gt;=1,1-SUM($E41:BU41),BV40/$D$19)</f>
        <v>0</v>
      </c>
      <c r="BW41" s="118">
        <f>IF((SUM($E41:BV41)+BW40/$D$19)&gt;=1,1-SUM($E41:BV41),BW40/$D$19)</f>
        <v>0</v>
      </c>
      <c r="BX41" s="119">
        <f>IF((SUM($E41:BW41)+BX40/$D$19)&gt;=1,1-SUM($E41:BW41),BX40/$D$19)</f>
        <v>0</v>
      </c>
      <c r="BY41" s="118">
        <f>IF((SUM($E41:BX41)+BY40/$D$19)&gt;=1,1-SUM($E41:BX41),BY40/$D$19)</f>
        <v>0</v>
      </c>
      <c r="BZ41" s="118">
        <f>IF((SUM($E41:BY41)+BZ40/$D$19)&gt;=1,1-SUM($E41:BY41),BZ40/$D$19)</f>
        <v>0</v>
      </c>
      <c r="CA41" s="118">
        <f>IF((SUM($E41:BZ41)+CA40/$D$19)&gt;=1,1-SUM($E41:BZ41),CA40/$D$19)</f>
        <v>0</v>
      </c>
      <c r="CB41" s="118">
        <f>IF((SUM($E41:CA41)+CB40/$D$19)&gt;=1,1-SUM($E41:CA41),CB40/$D$19)</f>
        <v>0</v>
      </c>
      <c r="CC41" s="118">
        <f>IF((SUM($E41:CB41)+CC40/$D$19)&gt;=1,1-SUM($E41:CB41),CC40/$D$19)</f>
        <v>0</v>
      </c>
      <c r="CD41" s="118">
        <f>IF((SUM($E41:CC41)+CD40/$D$19)&gt;=1,1-SUM($E41:CC41),CD40/$D$19)</f>
        <v>0</v>
      </c>
      <c r="CE41" s="118">
        <f>IF((SUM($E41:CD41)+CE40/$D$19)&gt;=1,1-SUM($E41:CD41),CE40/$D$19)</f>
        <v>0</v>
      </c>
      <c r="CF41" s="118">
        <f>IF((SUM($E41:CE41)+CF40/$D$19)&gt;=1,1-SUM($E41:CE41),CF40/$D$19)</f>
        <v>0</v>
      </c>
      <c r="CG41" s="118">
        <f>IF((SUM($E41:CF41)+CG40/$D$19)&gt;=1,1-SUM($E41:CF41),CG40/$D$19)</f>
        <v>0</v>
      </c>
      <c r="CH41" s="118">
        <f>IF((SUM($E41:CG41)+CH40/$D$19)&gt;=1,1-SUM($E41:CG41),CH40/$D$19)</f>
        <v>0</v>
      </c>
      <c r="CI41" s="118">
        <f>IF((SUM($E41:CH41)+CI40/$D$19)&gt;=1,1-SUM($E41:CH41),CI40/$D$19)</f>
        <v>0</v>
      </c>
      <c r="CJ41" s="119">
        <f>IF((SUM($E41:CI41)+CJ40/$D$19)&gt;=1,1-SUM($E41:CI41),CJ40/$D$19)</f>
        <v>0</v>
      </c>
      <c r="CK41" s="118">
        <f>IF((SUM($E41:CJ41)+CK40/$D$19)&gt;=1,1-SUM($E41:CJ41),CK40/$D$19)</f>
        <v>0</v>
      </c>
      <c r="CL41" s="118">
        <f>IF((SUM($E41:CK41)+CL40/$D$19)&gt;=1,1-SUM($E41:CK41),CL40/$D$19)</f>
        <v>0</v>
      </c>
      <c r="CM41" s="118">
        <f>IF((SUM($E41:CL41)+CM40/$D$19)&gt;=1,1-SUM($E41:CL41),CM40/$D$19)</f>
        <v>0</v>
      </c>
      <c r="CN41" s="118">
        <f>IF((SUM($E41:CM41)+CN40/$D$19)&gt;=1,1-SUM($E41:CM41),CN40/$D$19)</f>
        <v>0</v>
      </c>
      <c r="CO41" s="118">
        <f>IF((SUM($E41:CN41)+CO40/$D$19)&gt;=1,1-SUM($E41:CN41),CO40/$D$19)</f>
        <v>0</v>
      </c>
      <c r="CP41" s="118">
        <f>IF((SUM($E41:CO41)+CP40/$D$19)&gt;=1,1-SUM($E41:CO41),CP40/$D$19)</f>
        <v>0</v>
      </c>
      <c r="CQ41" s="118">
        <f>IF((SUM($E41:CP41)+CQ40/$D$19)&gt;=1,1-SUM($E41:CP41),CQ40/$D$19)</f>
        <v>0</v>
      </c>
      <c r="CR41" s="118">
        <f>IF((SUM($E41:CQ41)+CR40/$D$19)&gt;=1,1-SUM($E41:CQ41),CR40/$D$19)</f>
        <v>0</v>
      </c>
      <c r="CS41" s="118">
        <f>IF((SUM($E41:CR41)+CS40/$D$19)&gt;=1,1-SUM($E41:CR41),CS40/$D$19)</f>
        <v>0</v>
      </c>
      <c r="CT41" s="118">
        <f>IF((SUM($E41:CS41)+CT40/$D$19)&gt;=1,1-SUM($E41:CS41),CT40/$D$19)</f>
        <v>0</v>
      </c>
      <c r="CU41" s="118">
        <f>IF((SUM($E41:CT41)+CU40/$D$19)&gt;=1,1-SUM($E41:CT41),CU40/$D$19)</f>
        <v>0</v>
      </c>
      <c r="CV41" s="119">
        <f>IF((SUM($E41:CU41)+CV40/$D$19)&gt;=1,1-SUM($E41:CU41),CV40/$D$19)</f>
        <v>0</v>
      </c>
      <c r="CW41" s="118">
        <f>IF((SUM($E41:CV41)+CW40/$D$19)&gt;=1,1-SUM($E41:CV41),CW40/$D$19)</f>
        <v>0</v>
      </c>
      <c r="CX41" s="118">
        <f>IF((SUM($E41:CW41)+CX40/$D$19)&gt;=1,1-SUM($E41:CW41),CX40/$D$19)</f>
        <v>0</v>
      </c>
      <c r="CY41" s="118">
        <f>IF((SUM($E41:CX41)+CY40/$D$19)&gt;=1,1-SUM($E41:CX41),CY40/$D$19)</f>
        <v>0</v>
      </c>
      <c r="CZ41" s="118">
        <f>IF((SUM($E41:CY41)+CZ40/$D$19)&gt;=1,1-SUM($E41:CY41),CZ40/$D$19)</f>
        <v>0</v>
      </c>
      <c r="DA41" s="118">
        <f>IF((SUM($E41:CZ41)+DA40/$D$19)&gt;=1,1-SUM($E41:CZ41),DA40/$D$19)</f>
        <v>0</v>
      </c>
      <c r="DB41" s="118">
        <f>IF((SUM($E41:DA41)+DB40/$D$19)&gt;=1,1-SUM($E41:DA41),DB40/$D$19)</f>
        <v>0</v>
      </c>
      <c r="DC41" s="118">
        <f>IF((SUM($E41:DB41)+DC40/$D$19)&gt;=1,1-SUM($E41:DB41),DC40/$D$19)</f>
        <v>0</v>
      </c>
      <c r="DD41" s="118">
        <f>IF((SUM($E41:DC41)+DD40/$D$19)&gt;=1,1-SUM($E41:DC41),DD40/$D$19)</f>
        <v>0</v>
      </c>
      <c r="DE41" s="118">
        <f>IF((SUM($E41:DD41)+DE40/$D$19)&gt;=1,1-SUM($E41:DD41),DE40/$D$19)</f>
        <v>0</v>
      </c>
      <c r="DF41" s="118">
        <f>IF((SUM($E41:DE41)+DF40/$D$19)&gt;=1,1-SUM($E41:DE41),DF40/$D$19)</f>
        <v>0</v>
      </c>
      <c r="DG41" s="118">
        <f>IF((SUM($E41:DF41)+DG40/$D$19)&gt;=1,1-SUM($E41:DF41),DG40/$D$19)</f>
        <v>0</v>
      </c>
      <c r="DH41" s="119">
        <f>IF((SUM($E41:DG41)+DH40/$D$19)&gt;=1,1-SUM($E41:DG41),DH40/$D$19)</f>
        <v>0</v>
      </c>
      <c r="DI41" s="118">
        <f>IF((SUM($E41:DH41)+DI40/$D$19)&gt;=1,1-SUM($E41:DH41),DI40/$D$19)</f>
        <v>0</v>
      </c>
      <c r="DJ41" s="118">
        <f>IF((SUM($E41:DI41)+DJ40/$D$19)&gt;=1,1-SUM($E41:DI41),DJ40/$D$19)</f>
        <v>0</v>
      </c>
      <c r="DK41" s="118">
        <f>IF((SUM($E41:DJ41)+DK40/$D$19)&gt;=1,1-SUM($E41:DJ41),DK40/$D$19)</f>
        <v>0</v>
      </c>
      <c r="DL41" s="118">
        <f>IF((SUM($E41:DK41)+DL40/$D$19)&gt;=1,1-SUM($E41:DK41),DL40/$D$19)</f>
        <v>0</v>
      </c>
      <c r="DM41" s="118">
        <f>IF((SUM($E41:DL41)+DM40/$D$19)&gt;=1,1-SUM($E41:DL41),DM40/$D$19)</f>
        <v>0</v>
      </c>
      <c r="DN41" s="118">
        <f>IF((SUM($E41:DM41)+DN40/$D$19)&gt;=1,1-SUM($E41:DM41),DN40/$D$19)</f>
        <v>0</v>
      </c>
      <c r="DO41" s="118">
        <f>IF((SUM($E41:DN41)+DO40/$D$19)&gt;=1,1-SUM($E41:DN41),DO40/$D$19)</f>
        <v>0</v>
      </c>
      <c r="DP41" s="118">
        <f>IF((SUM($E41:DO41)+DP40/$D$19)&gt;=1,1-SUM($E41:DO41),DP40/$D$19)</f>
        <v>0</v>
      </c>
      <c r="DQ41" s="118">
        <f>IF((SUM($E41:DP41)+DQ40/$D$19)&gt;=1,1-SUM($E41:DP41),DQ40/$D$19)</f>
        <v>0</v>
      </c>
      <c r="DR41" s="118">
        <f>IF((SUM($E41:DQ41)+DR40/$D$19)&gt;=1,1-SUM($E41:DQ41),DR40/$D$19)</f>
        <v>0</v>
      </c>
      <c r="DS41" s="118">
        <f>IF((SUM($E41:DR41)+DS40/$D$19)&gt;=1,1-SUM($E41:DR41),DS40/$D$19)</f>
        <v>0</v>
      </c>
      <c r="DT41" s="118">
        <f>IF((SUM($E41:DS41)+DT40/$D$19)&gt;=1,1-SUM($E41:DS41),DT40/$D$19)</f>
        <v>0</v>
      </c>
      <c r="DU41" s="120">
        <f t="shared" si="35"/>
        <v>1</v>
      </c>
      <c r="DV41" s="121">
        <f t="shared" si="22"/>
        <v>0</v>
      </c>
      <c r="DW41" s="121">
        <f t="shared" si="22"/>
        <v>0</v>
      </c>
      <c r="DX41" s="121">
        <f t="shared" si="22"/>
        <v>0</v>
      </c>
      <c r="DY41" s="121">
        <f t="shared" si="22"/>
        <v>0</v>
      </c>
      <c r="DZ41" s="121">
        <f t="shared" si="22"/>
        <v>0</v>
      </c>
      <c r="EA41" s="121">
        <f t="shared" si="22"/>
        <v>0</v>
      </c>
      <c r="EB41" s="121">
        <f t="shared" si="22"/>
        <v>0</v>
      </c>
      <c r="EC41" s="121">
        <f t="shared" si="22"/>
        <v>0</v>
      </c>
      <c r="ED41" s="122">
        <f t="shared" si="22"/>
        <v>0</v>
      </c>
      <c r="EE41" s="122">
        <f t="shared" si="22"/>
        <v>0</v>
      </c>
    </row>
    <row r="42" spans="2:135">
      <c r="B42" s="110" t="s">
        <v>95</v>
      </c>
      <c r="D42" s="61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106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106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106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106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106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106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106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106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106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107"/>
      <c r="DV42" s="108"/>
      <c r="DW42" s="108"/>
      <c r="DX42" s="108"/>
      <c r="DY42" s="108"/>
      <c r="DZ42" s="108"/>
      <c r="EA42" s="108"/>
      <c r="EB42" s="108"/>
      <c r="EC42" s="108"/>
      <c r="ED42" s="109"/>
      <c r="EE42" s="109"/>
    </row>
    <row r="43" spans="2:135" ht="31.5" customHeight="1">
      <c r="B43" s="381" t="s">
        <v>96</v>
      </c>
      <c r="C43" s="382"/>
      <c r="D43" s="123">
        <v>1</v>
      </c>
      <c r="E43" s="55"/>
      <c r="F43" s="55"/>
      <c r="G43" s="55"/>
      <c r="H43" s="55">
        <f>$D43*$D$16/4</f>
        <v>4066.3323249999999</v>
      </c>
      <c r="I43" s="55">
        <f t="shared" ref="I43:K43" si="36">$D43*$D$16/4</f>
        <v>4066.3323249999999</v>
      </c>
      <c r="J43" s="55">
        <f t="shared" si="36"/>
        <v>4066.3323249999999</v>
      </c>
      <c r="K43" s="55">
        <f t="shared" si="36"/>
        <v>4066.3323249999999</v>
      </c>
      <c r="L43" s="55"/>
      <c r="M43" s="55"/>
      <c r="N43" s="55"/>
      <c r="O43" s="55"/>
      <c r="P43" s="106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106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106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106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106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106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106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106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106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124">
        <f>SUMIF($E$29:$DT$29,DU$29,$E43:$DT43)</f>
        <v>16265.329299999999</v>
      </c>
      <c r="DV43" s="125">
        <f t="shared" si="22"/>
        <v>0</v>
      </c>
      <c r="DW43" s="125">
        <f t="shared" si="22"/>
        <v>0</v>
      </c>
      <c r="DX43" s="125">
        <f t="shared" si="22"/>
        <v>0</v>
      </c>
      <c r="DY43" s="125">
        <f t="shared" si="22"/>
        <v>0</v>
      </c>
      <c r="DZ43" s="125">
        <f t="shared" si="22"/>
        <v>0</v>
      </c>
      <c r="EA43" s="125">
        <f t="shared" si="22"/>
        <v>0</v>
      </c>
      <c r="EB43" s="125">
        <f t="shared" si="22"/>
        <v>0</v>
      </c>
      <c r="EC43" s="125">
        <f t="shared" si="22"/>
        <v>0</v>
      </c>
      <c r="ED43" s="126">
        <f t="shared" si="22"/>
        <v>0</v>
      </c>
      <c r="EE43" s="126">
        <f t="shared" ref="EE43" si="37">SUM(DU43:ED43)</f>
        <v>16265.329299999999</v>
      </c>
    </row>
    <row r="44" spans="2:135">
      <c r="B44" s="110" t="s">
        <v>97</v>
      </c>
      <c r="C44" s="127"/>
      <c r="D44" s="128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106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106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106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106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106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106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106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106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106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124"/>
      <c r="DV44" s="125"/>
      <c r="DW44" s="125"/>
      <c r="DX44" s="125"/>
      <c r="DY44" s="125"/>
      <c r="DZ44" s="125"/>
      <c r="EA44" s="125"/>
      <c r="EB44" s="125"/>
      <c r="EC44" s="125"/>
      <c r="ED44" s="126"/>
      <c r="EE44" s="126"/>
    </row>
    <row r="45" spans="2:135">
      <c r="B45" s="381" t="s">
        <v>98</v>
      </c>
      <c r="C45" s="382"/>
      <c r="D45" s="129">
        <v>21600</v>
      </c>
      <c r="E45" s="130"/>
      <c r="F45" s="130"/>
      <c r="G45" s="130"/>
      <c r="H45" s="130"/>
      <c r="I45" s="55">
        <f>IF(SUM($D$32:H$32)&gt;=1,0,$D45/12)</f>
        <v>1800</v>
      </c>
      <c r="J45" s="55">
        <f>IF(SUM($D$32:I$32)&gt;=1,0,$D45/12)</f>
        <v>1800</v>
      </c>
      <c r="K45" s="55">
        <f>IF(SUM($D$32:J$32)&gt;=1,0,$D45/12)</f>
        <v>1800</v>
      </c>
      <c r="L45" s="55">
        <f>IF(SUM($D$32:K$32)&gt;=1,0,$D45/12)</f>
        <v>1800</v>
      </c>
      <c r="M45" s="55">
        <f>IF(SUM($D$32:L$32)&gt;=1,0,$D45/12)</f>
        <v>1800</v>
      </c>
      <c r="N45" s="55">
        <f>IF(SUM($D$32:M$32)&gt;=1,0,$D45/12)</f>
        <v>1800</v>
      </c>
      <c r="O45" s="55">
        <f>IF(SUM($D$32:N$32)&gt;=1,0,$D45/12)</f>
        <v>0</v>
      </c>
      <c r="P45" s="106">
        <f>IF(SUM($D$32:O$32)&gt;=1,0,$D45/12)</f>
        <v>0</v>
      </c>
      <c r="Q45" s="108">
        <f>IF(SUM($D$32:P$32)&gt;=1,0,$D45/12)</f>
        <v>0</v>
      </c>
      <c r="R45" s="108">
        <f>IF(SUM($D$32:Q$32)&gt;=1,0,$D45/12)</f>
        <v>0</v>
      </c>
      <c r="S45" s="108">
        <f>IF(SUM($D$32:R$32)&gt;=1,0,$D45/12)</f>
        <v>0</v>
      </c>
      <c r="T45" s="108">
        <f>IF(SUM($D$32:S$32)&gt;=1,0,$D45/12)</f>
        <v>0</v>
      </c>
      <c r="U45" s="108">
        <v>0</v>
      </c>
      <c r="V45" s="108">
        <v>0</v>
      </c>
      <c r="W45" s="108">
        <v>0</v>
      </c>
      <c r="X45" s="108">
        <v>0</v>
      </c>
      <c r="Y45" s="108">
        <v>0</v>
      </c>
      <c r="Z45" s="108">
        <v>0</v>
      </c>
      <c r="AA45" s="108">
        <v>0</v>
      </c>
      <c r="AB45" s="131">
        <v>0</v>
      </c>
      <c r="AC45" s="108">
        <v>0</v>
      </c>
      <c r="AD45" s="108">
        <v>0</v>
      </c>
      <c r="AE45" s="108">
        <v>0</v>
      </c>
      <c r="AF45" s="108">
        <v>0</v>
      </c>
      <c r="AG45" s="108">
        <v>0</v>
      </c>
      <c r="AH45" s="108">
        <v>0</v>
      </c>
      <c r="AI45" s="108">
        <v>0</v>
      </c>
      <c r="AJ45" s="108">
        <v>0</v>
      </c>
      <c r="AK45" s="108">
        <v>0</v>
      </c>
      <c r="AL45" s="108">
        <v>0</v>
      </c>
      <c r="AM45" s="108">
        <v>0</v>
      </c>
      <c r="AN45" s="131">
        <v>0</v>
      </c>
      <c r="AO45" s="108">
        <v>0</v>
      </c>
      <c r="AP45" s="108">
        <v>0</v>
      </c>
      <c r="AQ45" s="108">
        <v>0</v>
      </c>
      <c r="AR45" s="108">
        <v>0</v>
      </c>
      <c r="AS45" s="108">
        <v>0</v>
      </c>
      <c r="AT45" s="108">
        <v>0</v>
      </c>
      <c r="AU45" s="108">
        <v>0</v>
      </c>
      <c r="AV45" s="108">
        <v>0</v>
      </c>
      <c r="AW45" s="108">
        <v>0</v>
      </c>
      <c r="AX45" s="108">
        <v>0</v>
      </c>
      <c r="AY45" s="108">
        <v>0</v>
      </c>
      <c r="AZ45" s="131">
        <v>0</v>
      </c>
      <c r="BA45" s="108">
        <v>0</v>
      </c>
      <c r="BB45" s="108">
        <v>0</v>
      </c>
      <c r="BC45" s="108">
        <v>0</v>
      </c>
      <c r="BD45" s="108">
        <v>0</v>
      </c>
      <c r="BE45" s="108">
        <v>0</v>
      </c>
      <c r="BF45" s="108">
        <v>0</v>
      </c>
      <c r="BG45" s="108">
        <v>0</v>
      </c>
      <c r="BH45" s="108">
        <v>0</v>
      </c>
      <c r="BI45" s="108">
        <v>0</v>
      </c>
      <c r="BJ45" s="108">
        <v>0</v>
      </c>
      <c r="BK45" s="108">
        <v>0</v>
      </c>
      <c r="BL45" s="131">
        <v>0</v>
      </c>
      <c r="BM45" s="108">
        <v>0</v>
      </c>
      <c r="BN45" s="108">
        <v>0</v>
      </c>
      <c r="BO45" s="108">
        <v>0</v>
      </c>
      <c r="BP45" s="108">
        <v>0</v>
      </c>
      <c r="BQ45" s="108">
        <v>0</v>
      </c>
      <c r="BR45" s="108">
        <v>0</v>
      </c>
      <c r="BS45" s="108">
        <v>0</v>
      </c>
      <c r="BT45" s="108">
        <v>0</v>
      </c>
      <c r="BU45" s="108">
        <v>0</v>
      </c>
      <c r="BV45" s="108">
        <v>0</v>
      </c>
      <c r="BW45" s="108">
        <v>0</v>
      </c>
      <c r="BX45" s="131">
        <v>0</v>
      </c>
      <c r="BY45" s="108">
        <v>0</v>
      </c>
      <c r="BZ45" s="108">
        <v>0</v>
      </c>
      <c r="CA45" s="108">
        <v>0</v>
      </c>
      <c r="CB45" s="108">
        <v>0</v>
      </c>
      <c r="CC45" s="108">
        <v>0</v>
      </c>
      <c r="CD45" s="108">
        <v>0</v>
      </c>
      <c r="CE45" s="108">
        <v>0</v>
      </c>
      <c r="CF45" s="108">
        <v>0</v>
      </c>
      <c r="CG45" s="108">
        <v>0</v>
      </c>
      <c r="CH45" s="108">
        <v>0</v>
      </c>
      <c r="CI45" s="108">
        <v>0</v>
      </c>
      <c r="CJ45" s="131">
        <v>0</v>
      </c>
      <c r="CK45" s="108">
        <v>0</v>
      </c>
      <c r="CL45" s="108">
        <v>0</v>
      </c>
      <c r="CM45" s="108">
        <v>0</v>
      </c>
      <c r="CN45" s="108">
        <v>0</v>
      </c>
      <c r="CO45" s="108">
        <v>0</v>
      </c>
      <c r="CP45" s="108">
        <v>0</v>
      </c>
      <c r="CQ45" s="108">
        <v>0</v>
      </c>
      <c r="CR45" s="108">
        <v>0</v>
      </c>
      <c r="CS45" s="108">
        <v>0</v>
      </c>
      <c r="CT45" s="108">
        <v>0</v>
      </c>
      <c r="CU45" s="108">
        <v>0</v>
      </c>
      <c r="CV45" s="131">
        <v>0</v>
      </c>
      <c r="CW45" s="108">
        <v>0</v>
      </c>
      <c r="CX45" s="108">
        <v>0</v>
      </c>
      <c r="CY45" s="108">
        <v>0</v>
      </c>
      <c r="CZ45" s="108">
        <v>0</v>
      </c>
      <c r="DA45" s="108">
        <v>0</v>
      </c>
      <c r="DB45" s="108">
        <v>0</v>
      </c>
      <c r="DC45" s="108">
        <v>0</v>
      </c>
      <c r="DD45" s="108">
        <v>0</v>
      </c>
      <c r="DE45" s="108">
        <v>0</v>
      </c>
      <c r="DF45" s="108">
        <v>0</v>
      </c>
      <c r="DG45" s="108">
        <v>0</v>
      </c>
      <c r="DH45" s="131">
        <v>0</v>
      </c>
      <c r="DI45" s="108">
        <v>0</v>
      </c>
      <c r="DJ45" s="108">
        <v>0</v>
      </c>
      <c r="DK45" s="108">
        <v>0</v>
      </c>
      <c r="DL45" s="108">
        <v>0</v>
      </c>
      <c r="DM45" s="108">
        <v>0</v>
      </c>
      <c r="DN45" s="108">
        <v>0</v>
      </c>
      <c r="DO45" s="108">
        <v>0</v>
      </c>
      <c r="DP45" s="108">
        <v>0</v>
      </c>
      <c r="DQ45" s="108">
        <v>0</v>
      </c>
      <c r="DR45" s="108">
        <v>0</v>
      </c>
      <c r="DS45" s="108">
        <v>0</v>
      </c>
      <c r="DT45" s="108">
        <v>0</v>
      </c>
      <c r="DU45" s="124">
        <f>SUMIF($E$29:$DT$29,DU$29,$E45:$DT45)</f>
        <v>10800</v>
      </c>
      <c r="DV45" s="125">
        <f t="shared" si="22"/>
        <v>0</v>
      </c>
      <c r="DW45" s="125">
        <f t="shared" si="22"/>
        <v>0</v>
      </c>
      <c r="DX45" s="125">
        <f t="shared" si="22"/>
        <v>0</v>
      </c>
      <c r="DY45" s="125">
        <f t="shared" si="22"/>
        <v>0</v>
      </c>
      <c r="DZ45" s="125">
        <f t="shared" si="22"/>
        <v>0</v>
      </c>
      <c r="EA45" s="125">
        <f t="shared" si="22"/>
        <v>0</v>
      </c>
      <c r="EB45" s="125">
        <f t="shared" si="22"/>
        <v>0</v>
      </c>
      <c r="EC45" s="125">
        <f t="shared" si="22"/>
        <v>0</v>
      </c>
      <c r="ED45" s="126">
        <f t="shared" si="22"/>
        <v>0</v>
      </c>
      <c r="EE45" s="126">
        <f t="shared" ref="EE45" si="38">SUM(DU45:ED45)</f>
        <v>10800</v>
      </c>
    </row>
    <row r="46" spans="2:135">
      <c r="B46" s="110" t="s">
        <v>13</v>
      </c>
      <c r="C46" s="127"/>
      <c r="D46" s="128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106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106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106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106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106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106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106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106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106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124"/>
      <c r="DV46" s="125"/>
      <c r="DW46" s="125"/>
      <c r="DX46" s="125"/>
      <c r="DY46" s="125"/>
      <c r="DZ46" s="125"/>
      <c r="EA46" s="125"/>
      <c r="EB46" s="125"/>
      <c r="EC46" s="125"/>
      <c r="ED46" s="126"/>
      <c r="EE46" s="126"/>
    </row>
    <row r="47" spans="2:135">
      <c r="B47" s="67" t="s">
        <v>99</v>
      </c>
      <c r="C47" s="1"/>
      <c r="D47" s="132">
        <v>8.5</v>
      </c>
      <c r="E47" s="133">
        <f>$D47*E$32*$D$16</f>
        <v>0</v>
      </c>
      <c r="F47" s="133">
        <f t="shared" ref="F47:BQ47" si="39">$D47*F$32*$D$16</f>
        <v>0</v>
      </c>
      <c r="G47" s="133">
        <f t="shared" si="39"/>
        <v>0</v>
      </c>
      <c r="H47" s="133">
        <f t="shared" si="39"/>
        <v>20551.463372297298</v>
      </c>
      <c r="I47" s="133">
        <f t="shared" si="39"/>
        <v>21485.620798310807</v>
      </c>
      <c r="J47" s="133">
        <f t="shared" si="39"/>
        <v>19617.305946283785</v>
      </c>
      <c r="K47" s="133">
        <f t="shared" si="39"/>
        <v>19617.305946283785</v>
      </c>
      <c r="L47" s="133">
        <f t="shared" si="39"/>
        <v>20551.463372297298</v>
      </c>
      <c r="M47" s="133">
        <f t="shared" si="39"/>
        <v>22419.778224324327</v>
      </c>
      <c r="N47" s="133">
        <f t="shared" si="39"/>
        <v>14012.361390202697</v>
      </c>
      <c r="O47" s="133">
        <f t="shared" si="39"/>
        <v>0</v>
      </c>
      <c r="P47" s="134">
        <f t="shared" si="39"/>
        <v>0</v>
      </c>
      <c r="Q47" s="133">
        <f t="shared" si="39"/>
        <v>0</v>
      </c>
      <c r="R47" s="133">
        <f t="shared" si="39"/>
        <v>0</v>
      </c>
      <c r="S47" s="133">
        <f t="shared" si="39"/>
        <v>0</v>
      </c>
      <c r="T47" s="133">
        <f t="shared" si="39"/>
        <v>0</v>
      </c>
      <c r="U47" s="133">
        <f t="shared" si="39"/>
        <v>0</v>
      </c>
      <c r="V47" s="133">
        <f t="shared" si="39"/>
        <v>0</v>
      </c>
      <c r="W47" s="133">
        <f t="shared" si="39"/>
        <v>0</v>
      </c>
      <c r="X47" s="133">
        <f t="shared" si="39"/>
        <v>0</v>
      </c>
      <c r="Y47" s="133">
        <f t="shared" si="39"/>
        <v>0</v>
      </c>
      <c r="Z47" s="133">
        <f t="shared" si="39"/>
        <v>0</v>
      </c>
      <c r="AA47" s="133">
        <f t="shared" si="39"/>
        <v>0</v>
      </c>
      <c r="AB47" s="134">
        <f t="shared" si="39"/>
        <v>0</v>
      </c>
      <c r="AC47" s="133">
        <f t="shared" si="39"/>
        <v>0</v>
      </c>
      <c r="AD47" s="133">
        <f t="shared" si="39"/>
        <v>0</v>
      </c>
      <c r="AE47" s="133">
        <f t="shared" si="39"/>
        <v>0</v>
      </c>
      <c r="AF47" s="133">
        <f t="shared" si="39"/>
        <v>0</v>
      </c>
      <c r="AG47" s="133">
        <f t="shared" si="39"/>
        <v>0</v>
      </c>
      <c r="AH47" s="133">
        <f t="shared" si="39"/>
        <v>0</v>
      </c>
      <c r="AI47" s="133">
        <f t="shared" si="39"/>
        <v>0</v>
      </c>
      <c r="AJ47" s="133">
        <f t="shared" si="39"/>
        <v>0</v>
      </c>
      <c r="AK47" s="133">
        <f t="shared" si="39"/>
        <v>0</v>
      </c>
      <c r="AL47" s="133">
        <f t="shared" si="39"/>
        <v>0</v>
      </c>
      <c r="AM47" s="133">
        <f t="shared" si="39"/>
        <v>0</v>
      </c>
      <c r="AN47" s="134">
        <f t="shared" si="39"/>
        <v>0</v>
      </c>
      <c r="AO47" s="133">
        <f t="shared" si="39"/>
        <v>0</v>
      </c>
      <c r="AP47" s="133">
        <f t="shared" si="39"/>
        <v>0</v>
      </c>
      <c r="AQ47" s="133">
        <f t="shared" si="39"/>
        <v>0</v>
      </c>
      <c r="AR47" s="133">
        <f t="shared" si="39"/>
        <v>0</v>
      </c>
      <c r="AS47" s="133">
        <f t="shared" si="39"/>
        <v>0</v>
      </c>
      <c r="AT47" s="133">
        <f t="shared" si="39"/>
        <v>0</v>
      </c>
      <c r="AU47" s="133">
        <f t="shared" si="39"/>
        <v>0</v>
      </c>
      <c r="AV47" s="133">
        <f t="shared" si="39"/>
        <v>0</v>
      </c>
      <c r="AW47" s="133">
        <f t="shared" si="39"/>
        <v>0</v>
      </c>
      <c r="AX47" s="133">
        <f t="shared" si="39"/>
        <v>0</v>
      </c>
      <c r="AY47" s="133">
        <f t="shared" si="39"/>
        <v>0</v>
      </c>
      <c r="AZ47" s="134">
        <f t="shared" si="39"/>
        <v>0</v>
      </c>
      <c r="BA47" s="133">
        <f t="shared" si="39"/>
        <v>0</v>
      </c>
      <c r="BB47" s="133">
        <f t="shared" si="39"/>
        <v>0</v>
      </c>
      <c r="BC47" s="133">
        <f t="shared" si="39"/>
        <v>0</v>
      </c>
      <c r="BD47" s="133">
        <f t="shared" si="39"/>
        <v>0</v>
      </c>
      <c r="BE47" s="133">
        <f t="shared" si="39"/>
        <v>0</v>
      </c>
      <c r="BF47" s="133">
        <f t="shared" si="39"/>
        <v>0</v>
      </c>
      <c r="BG47" s="133">
        <f t="shared" si="39"/>
        <v>0</v>
      </c>
      <c r="BH47" s="133">
        <f t="shared" si="39"/>
        <v>0</v>
      </c>
      <c r="BI47" s="133">
        <f t="shared" si="39"/>
        <v>0</v>
      </c>
      <c r="BJ47" s="133">
        <f t="shared" si="39"/>
        <v>0</v>
      </c>
      <c r="BK47" s="133">
        <f t="shared" si="39"/>
        <v>0</v>
      </c>
      <c r="BL47" s="134">
        <f t="shared" si="39"/>
        <v>0</v>
      </c>
      <c r="BM47" s="133">
        <f t="shared" si="39"/>
        <v>0</v>
      </c>
      <c r="BN47" s="133">
        <f t="shared" si="39"/>
        <v>0</v>
      </c>
      <c r="BO47" s="133">
        <f t="shared" si="39"/>
        <v>0</v>
      </c>
      <c r="BP47" s="133">
        <f t="shared" si="39"/>
        <v>0</v>
      </c>
      <c r="BQ47" s="133">
        <f t="shared" si="39"/>
        <v>0</v>
      </c>
      <c r="BR47" s="133">
        <f t="shared" ref="BR47:DT47" si="40">$D47*BR$32*$D$16</f>
        <v>0</v>
      </c>
      <c r="BS47" s="133">
        <f t="shared" si="40"/>
        <v>0</v>
      </c>
      <c r="BT47" s="133">
        <f t="shared" si="40"/>
        <v>0</v>
      </c>
      <c r="BU47" s="133">
        <f t="shared" si="40"/>
        <v>0</v>
      </c>
      <c r="BV47" s="133">
        <f t="shared" si="40"/>
        <v>0</v>
      </c>
      <c r="BW47" s="133">
        <f t="shared" si="40"/>
        <v>0</v>
      </c>
      <c r="BX47" s="134">
        <f t="shared" si="40"/>
        <v>0</v>
      </c>
      <c r="BY47" s="133">
        <f t="shared" si="40"/>
        <v>0</v>
      </c>
      <c r="BZ47" s="133">
        <f t="shared" si="40"/>
        <v>0</v>
      </c>
      <c r="CA47" s="133">
        <f t="shared" si="40"/>
        <v>0</v>
      </c>
      <c r="CB47" s="133">
        <f t="shared" si="40"/>
        <v>0</v>
      </c>
      <c r="CC47" s="133">
        <f t="shared" si="40"/>
        <v>0</v>
      </c>
      <c r="CD47" s="133">
        <f t="shared" si="40"/>
        <v>0</v>
      </c>
      <c r="CE47" s="133">
        <f t="shared" si="40"/>
        <v>0</v>
      </c>
      <c r="CF47" s="133">
        <f t="shared" si="40"/>
        <v>0</v>
      </c>
      <c r="CG47" s="133">
        <f t="shared" si="40"/>
        <v>0</v>
      </c>
      <c r="CH47" s="133">
        <f t="shared" si="40"/>
        <v>0</v>
      </c>
      <c r="CI47" s="133">
        <f t="shared" si="40"/>
        <v>0</v>
      </c>
      <c r="CJ47" s="134">
        <f t="shared" si="40"/>
        <v>0</v>
      </c>
      <c r="CK47" s="133">
        <f t="shared" si="40"/>
        <v>0</v>
      </c>
      <c r="CL47" s="133">
        <f t="shared" si="40"/>
        <v>0</v>
      </c>
      <c r="CM47" s="133">
        <f t="shared" si="40"/>
        <v>0</v>
      </c>
      <c r="CN47" s="133">
        <f t="shared" si="40"/>
        <v>0</v>
      </c>
      <c r="CO47" s="133">
        <f t="shared" si="40"/>
        <v>0</v>
      </c>
      <c r="CP47" s="133">
        <f t="shared" si="40"/>
        <v>0</v>
      </c>
      <c r="CQ47" s="133">
        <f t="shared" si="40"/>
        <v>0</v>
      </c>
      <c r="CR47" s="133">
        <f t="shared" si="40"/>
        <v>0</v>
      </c>
      <c r="CS47" s="133">
        <f t="shared" si="40"/>
        <v>0</v>
      </c>
      <c r="CT47" s="133">
        <f t="shared" si="40"/>
        <v>0</v>
      </c>
      <c r="CU47" s="133">
        <f t="shared" si="40"/>
        <v>0</v>
      </c>
      <c r="CV47" s="134">
        <f t="shared" si="40"/>
        <v>0</v>
      </c>
      <c r="CW47" s="133">
        <f t="shared" si="40"/>
        <v>0</v>
      </c>
      <c r="CX47" s="133">
        <f t="shared" si="40"/>
        <v>0</v>
      </c>
      <c r="CY47" s="133">
        <f t="shared" si="40"/>
        <v>0</v>
      </c>
      <c r="CZ47" s="133">
        <f t="shared" si="40"/>
        <v>0</v>
      </c>
      <c r="DA47" s="133">
        <f t="shared" si="40"/>
        <v>0</v>
      </c>
      <c r="DB47" s="133">
        <f t="shared" si="40"/>
        <v>0</v>
      </c>
      <c r="DC47" s="133">
        <f t="shared" si="40"/>
        <v>0</v>
      </c>
      <c r="DD47" s="133">
        <f t="shared" si="40"/>
        <v>0</v>
      </c>
      <c r="DE47" s="133">
        <f t="shared" si="40"/>
        <v>0</v>
      </c>
      <c r="DF47" s="133">
        <f t="shared" si="40"/>
        <v>0</v>
      </c>
      <c r="DG47" s="133">
        <f t="shared" si="40"/>
        <v>0</v>
      </c>
      <c r="DH47" s="134">
        <f t="shared" si="40"/>
        <v>0</v>
      </c>
      <c r="DI47" s="133">
        <f t="shared" si="40"/>
        <v>0</v>
      </c>
      <c r="DJ47" s="133">
        <f t="shared" si="40"/>
        <v>0</v>
      </c>
      <c r="DK47" s="133">
        <f t="shared" si="40"/>
        <v>0</v>
      </c>
      <c r="DL47" s="133">
        <f t="shared" si="40"/>
        <v>0</v>
      </c>
      <c r="DM47" s="133">
        <f t="shared" si="40"/>
        <v>0</v>
      </c>
      <c r="DN47" s="133">
        <f t="shared" si="40"/>
        <v>0</v>
      </c>
      <c r="DO47" s="133">
        <f t="shared" si="40"/>
        <v>0</v>
      </c>
      <c r="DP47" s="133">
        <f t="shared" si="40"/>
        <v>0</v>
      </c>
      <c r="DQ47" s="133">
        <f t="shared" si="40"/>
        <v>0</v>
      </c>
      <c r="DR47" s="133">
        <f t="shared" si="40"/>
        <v>0</v>
      </c>
      <c r="DS47" s="133">
        <f t="shared" si="40"/>
        <v>0</v>
      </c>
      <c r="DT47" s="133">
        <f t="shared" si="40"/>
        <v>0</v>
      </c>
      <c r="DU47" s="124">
        <f t="shared" ref="DU47:DU49" si="41">SUMIF($E$29:$DT$29,DU$29,$E47:$DT47)</f>
        <v>138255.29905</v>
      </c>
      <c r="DV47" s="125">
        <f t="shared" si="22"/>
        <v>0</v>
      </c>
      <c r="DW47" s="125">
        <f t="shared" si="22"/>
        <v>0</v>
      </c>
      <c r="DX47" s="125">
        <f t="shared" si="22"/>
        <v>0</v>
      </c>
      <c r="DY47" s="125">
        <f t="shared" si="22"/>
        <v>0</v>
      </c>
      <c r="DZ47" s="125">
        <f t="shared" si="22"/>
        <v>0</v>
      </c>
      <c r="EA47" s="125">
        <f t="shared" si="22"/>
        <v>0</v>
      </c>
      <c r="EB47" s="125">
        <f t="shared" si="22"/>
        <v>0</v>
      </c>
      <c r="EC47" s="125">
        <f t="shared" si="22"/>
        <v>0</v>
      </c>
      <c r="ED47" s="126">
        <f t="shared" si="22"/>
        <v>0</v>
      </c>
      <c r="EE47" s="126">
        <f t="shared" ref="EE47:EE50" si="42">SUM(DU47:ED47)</f>
        <v>138255.29905</v>
      </c>
    </row>
    <row r="48" spans="2:135">
      <c r="B48" s="67" t="s">
        <v>16</v>
      </c>
      <c r="C48" s="1"/>
      <c r="D48" s="123">
        <v>0.28000000000000003</v>
      </c>
      <c r="E48" s="133">
        <f t="shared" ref="E48:BP48" si="43">$D48*E$32*$D$17</f>
        <v>0</v>
      </c>
      <c r="F48" s="133">
        <f t="shared" si="43"/>
        <v>0</v>
      </c>
      <c r="G48" s="133">
        <f t="shared" si="43"/>
        <v>0</v>
      </c>
      <c r="H48" s="133">
        <f t="shared" si="43"/>
        <v>676.98938167567576</v>
      </c>
      <c r="I48" s="133">
        <f t="shared" si="43"/>
        <v>707.76162629729731</v>
      </c>
      <c r="J48" s="133">
        <f t="shared" si="43"/>
        <v>646.21713705405409</v>
      </c>
      <c r="K48" s="133">
        <f t="shared" si="43"/>
        <v>646.21713705405409</v>
      </c>
      <c r="L48" s="133">
        <f t="shared" si="43"/>
        <v>676.98938167567576</v>
      </c>
      <c r="M48" s="133">
        <f t="shared" si="43"/>
        <v>738.53387091891898</v>
      </c>
      <c r="N48" s="133">
        <f t="shared" si="43"/>
        <v>461.58366932432415</v>
      </c>
      <c r="O48" s="133">
        <f t="shared" si="43"/>
        <v>0</v>
      </c>
      <c r="P48" s="134">
        <f t="shared" si="43"/>
        <v>0</v>
      </c>
      <c r="Q48" s="133">
        <f t="shared" si="43"/>
        <v>0</v>
      </c>
      <c r="R48" s="133">
        <f t="shared" si="43"/>
        <v>0</v>
      </c>
      <c r="S48" s="133">
        <f t="shared" si="43"/>
        <v>0</v>
      </c>
      <c r="T48" s="133">
        <f t="shared" si="43"/>
        <v>0</v>
      </c>
      <c r="U48" s="133">
        <f t="shared" si="43"/>
        <v>0</v>
      </c>
      <c r="V48" s="133">
        <f t="shared" si="43"/>
        <v>0</v>
      </c>
      <c r="W48" s="133">
        <f t="shared" si="43"/>
        <v>0</v>
      </c>
      <c r="X48" s="133">
        <f t="shared" si="43"/>
        <v>0</v>
      </c>
      <c r="Y48" s="133">
        <f t="shared" si="43"/>
        <v>0</v>
      </c>
      <c r="Z48" s="133">
        <f t="shared" si="43"/>
        <v>0</v>
      </c>
      <c r="AA48" s="133">
        <f t="shared" si="43"/>
        <v>0</v>
      </c>
      <c r="AB48" s="134">
        <f t="shared" si="43"/>
        <v>0</v>
      </c>
      <c r="AC48" s="133">
        <f t="shared" si="43"/>
        <v>0</v>
      </c>
      <c r="AD48" s="133">
        <f t="shared" si="43"/>
        <v>0</v>
      </c>
      <c r="AE48" s="133">
        <f t="shared" si="43"/>
        <v>0</v>
      </c>
      <c r="AF48" s="133">
        <f t="shared" si="43"/>
        <v>0</v>
      </c>
      <c r="AG48" s="133">
        <f t="shared" si="43"/>
        <v>0</v>
      </c>
      <c r="AH48" s="133">
        <f t="shared" si="43"/>
        <v>0</v>
      </c>
      <c r="AI48" s="133">
        <f t="shared" si="43"/>
        <v>0</v>
      </c>
      <c r="AJ48" s="133">
        <f t="shared" si="43"/>
        <v>0</v>
      </c>
      <c r="AK48" s="133">
        <f t="shared" si="43"/>
        <v>0</v>
      </c>
      <c r="AL48" s="133">
        <f t="shared" si="43"/>
        <v>0</v>
      </c>
      <c r="AM48" s="133">
        <f t="shared" si="43"/>
        <v>0</v>
      </c>
      <c r="AN48" s="134">
        <f t="shared" si="43"/>
        <v>0</v>
      </c>
      <c r="AO48" s="133">
        <f t="shared" si="43"/>
        <v>0</v>
      </c>
      <c r="AP48" s="133">
        <f t="shared" si="43"/>
        <v>0</v>
      </c>
      <c r="AQ48" s="133">
        <f t="shared" si="43"/>
        <v>0</v>
      </c>
      <c r="AR48" s="133">
        <f t="shared" si="43"/>
        <v>0</v>
      </c>
      <c r="AS48" s="133">
        <f t="shared" si="43"/>
        <v>0</v>
      </c>
      <c r="AT48" s="133">
        <f t="shared" si="43"/>
        <v>0</v>
      </c>
      <c r="AU48" s="133">
        <f t="shared" si="43"/>
        <v>0</v>
      </c>
      <c r="AV48" s="133">
        <f t="shared" si="43"/>
        <v>0</v>
      </c>
      <c r="AW48" s="133">
        <f t="shared" si="43"/>
        <v>0</v>
      </c>
      <c r="AX48" s="133">
        <f t="shared" si="43"/>
        <v>0</v>
      </c>
      <c r="AY48" s="133">
        <f t="shared" si="43"/>
        <v>0</v>
      </c>
      <c r="AZ48" s="134">
        <f t="shared" si="43"/>
        <v>0</v>
      </c>
      <c r="BA48" s="133">
        <f t="shared" si="43"/>
        <v>0</v>
      </c>
      <c r="BB48" s="133">
        <f t="shared" si="43"/>
        <v>0</v>
      </c>
      <c r="BC48" s="133">
        <f t="shared" si="43"/>
        <v>0</v>
      </c>
      <c r="BD48" s="133">
        <f t="shared" si="43"/>
        <v>0</v>
      </c>
      <c r="BE48" s="133">
        <f t="shared" si="43"/>
        <v>0</v>
      </c>
      <c r="BF48" s="133">
        <f t="shared" si="43"/>
        <v>0</v>
      </c>
      <c r="BG48" s="133">
        <f t="shared" si="43"/>
        <v>0</v>
      </c>
      <c r="BH48" s="133">
        <f t="shared" si="43"/>
        <v>0</v>
      </c>
      <c r="BI48" s="133">
        <f t="shared" si="43"/>
        <v>0</v>
      </c>
      <c r="BJ48" s="133">
        <f t="shared" si="43"/>
        <v>0</v>
      </c>
      <c r="BK48" s="133">
        <f t="shared" si="43"/>
        <v>0</v>
      </c>
      <c r="BL48" s="134">
        <f t="shared" si="43"/>
        <v>0</v>
      </c>
      <c r="BM48" s="133">
        <f t="shared" si="43"/>
        <v>0</v>
      </c>
      <c r="BN48" s="133">
        <f t="shared" si="43"/>
        <v>0</v>
      </c>
      <c r="BO48" s="133">
        <f t="shared" si="43"/>
        <v>0</v>
      </c>
      <c r="BP48" s="133">
        <f t="shared" si="43"/>
        <v>0</v>
      </c>
      <c r="BQ48" s="133">
        <f t="shared" ref="BQ48:DT48" si="44">$D48*BQ$32*$D$17</f>
        <v>0</v>
      </c>
      <c r="BR48" s="133">
        <f t="shared" si="44"/>
        <v>0</v>
      </c>
      <c r="BS48" s="133">
        <f t="shared" si="44"/>
        <v>0</v>
      </c>
      <c r="BT48" s="133">
        <f t="shared" si="44"/>
        <v>0</v>
      </c>
      <c r="BU48" s="133">
        <f t="shared" si="44"/>
        <v>0</v>
      </c>
      <c r="BV48" s="133">
        <f t="shared" si="44"/>
        <v>0</v>
      </c>
      <c r="BW48" s="133">
        <f t="shared" si="44"/>
        <v>0</v>
      </c>
      <c r="BX48" s="134">
        <f t="shared" si="44"/>
        <v>0</v>
      </c>
      <c r="BY48" s="133">
        <f t="shared" si="44"/>
        <v>0</v>
      </c>
      <c r="BZ48" s="133">
        <f t="shared" si="44"/>
        <v>0</v>
      </c>
      <c r="CA48" s="133">
        <f t="shared" si="44"/>
        <v>0</v>
      </c>
      <c r="CB48" s="133">
        <f t="shared" si="44"/>
        <v>0</v>
      </c>
      <c r="CC48" s="133">
        <f t="shared" si="44"/>
        <v>0</v>
      </c>
      <c r="CD48" s="133">
        <f t="shared" si="44"/>
        <v>0</v>
      </c>
      <c r="CE48" s="133">
        <f t="shared" si="44"/>
        <v>0</v>
      </c>
      <c r="CF48" s="133">
        <f t="shared" si="44"/>
        <v>0</v>
      </c>
      <c r="CG48" s="133">
        <f t="shared" si="44"/>
        <v>0</v>
      </c>
      <c r="CH48" s="133">
        <f t="shared" si="44"/>
        <v>0</v>
      </c>
      <c r="CI48" s="133">
        <f t="shared" si="44"/>
        <v>0</v>
      </c>
      <c r="CJ48" s="134">
        <f t="shared" si="44"/>
        <v>0</v>
      </c>
      <c r="CK48" s="133">
        <f t="shared" si="44"/>
        <v>0</v>
      </c>
      <c r="CL48" s="133">
        <f t="shared" si="44"/>
        <v>0</v>
      </c>
      <c r="CM48" s="133">
        <f t="shared" si="44"/>
        <v>0</v>
      </c>
      <c r="CN48" s="133">
        <f t="shared" si="44"/>
        <v>0</v>
      </c>
      <c r="CO48" s="133">
        <f t="shared" si="44"/>
        <v>0</v>
      </c>
      <c r="CP48" s="133">
        <f t="shared" si="44"/>
        <v>0</v>
      </c>
      <c r="CQ48" s="133">
        <f t="shared" si="44"/>
        <v>0</v>
      </c>
      <c r="CR48" s="133">
        <f t="shared" si="44"/>
        <v>0</v>
      </c>
      <c r="CS48" s="133">
        <f t="shared" si="44"/>
        <v>0</v>
      </c>
      <c r="CT48" s="133">
        <f t="shared" si="44"/>
        <v>0</v>
      </c>
      <c r="CU48" s="133">
        <f t="shared" si="44"/>
        <v>0</v>
      </c>
      <c r="CV48" s="134">
        <f t="shared" si="44"/>
        <v>0</v>
      </c>
      <c r="CW48" s="133">
        <f t="shared" si="44"/>
        <v>0</v>
      </c>
      <c r="CX48" s="133">
        <f t="shared" si="44"/>
        <v>0</v>
      </c>
      <c r="CY48" s="133">
        <f t="shared" si="44"/>
        <v>0</v>
      </c>
      <c r="CZ48" s="133">
        <f t="shared" si="44"/>
        <v>0</v>
      </c>
      <c r="DA48" s="133">
        <f t="shared" si="44"/>
        <v>0</v>
      </c>
      <c r="DB48" s="133">
        <f t="shared" si="44"/>
        <v>0</v>
      </c>
      <c r="DC48" s="133">
        <f t="shared" si="44"/>
        <v>0</v>
      </c>
      <c r="DD48" s="133">
        <f t="shared" si="44"/>
        <v>0</v>
      </c>
      <c r="DE48" s="133">
        <f t="shared" si="44"/>
        <v>0</v>
      </c>
      <c r="DF48" s="133">
        <f t="shared" si="44"/>
        <v>0</v>
      </c>
      <c r="DG48" s="133">
        <f t="shared" si="44"/>
        <v>0</v>
      </c>
      <c r="DH48" s="134">
        <f t="shared" si="44"/>
        <v>0</v>
      </c>
      <c r="DI48" s="133">
        <f t="shared" si="44"/>
        <v>0</v>
      </c>
      <c r="DJ48" s="133">
        <f t="shared" si="44"/>
        <v>0</v>
      </c>
      <c r="DK48" s="133">
        <f t="shared" si="44"/>
        <v>0</v>
      </c>
      <c r="DL48" s="133">
        <f t="shared" si="44"/>
        <v>0</v>
      </c>
      <c r="DM48" s="133">
        <f t="shared" si="44"/>
        <v>0</v>
      </c>
      <c r="DN48" s="133">
        <f t="shared" si="44"/>
        <v>0</v>
      </c>
      <c r="DO48" s="133">
        <f t="shared" si="44"/>
        <v>0</v>
      </c>
      <c r="DP48" s="133">
        <f t="shared" si="44"/>
        <v>0</v>
      </c>
      <c r="DQ48" s="133">
        <f t="shared" si="44"/>
        <v>0</v>
      </c>
      <c r="DR48" s="133">
        <f t="shared" si="44"/>
        <v>0</v>
      </c>
      <c r="DS48" s="133">
        <f t="shared" si="44"/>
        <v>0</v>
      </c>
      <c r="DT48" s="133">
        <f t="shared" si="44"/>
        <v>0</v>
      </c>
      <c r="DU48" s="124">
        <f t="shared" si="41"/>
        <v>4554.2922040000003</v>
      </c>
      <c r="DV48" s="125">
        <f t="shared" si="22"/>
        <v>0</v>
      </c>
      <c r="DW48" s="125">
        <f t="shared" si="22"/>
        <v>0</v>
      </c>
      <c r="DX48" s="125">
        <f t="shared" si="22"/>
        <v>0</v>
      </c>
      <c r="DY48" s="125">
        <f t="shared" si="22"/>
        <v>0</v>
      </c>
      <c r="DZ48" s="125">
        <f t="shared" si="22"/>
        <v>0</v>
      </c>
      <c r="EA48" s="125">
        <f t="shared" si="22"/>
        <v>0</v>
      </c>
      <c r="EB48" s="125">
        <f t="shared" si="22"/>
        <v>0</v>
      </c>
      <c r="EC48" s="125">
        <f t="shared" si="22"/>
        <v>0</v>
      </c>
      <c r="ED48" s="126">
        <f t="shared" si="22"/>
        <v>0</v>
      </c>
      <c r="EE48" s="126">
        <f t="shared" ref="EE48" si="45">SUM(DU48:ED48)</f>
        <v>4554.2922040000003</v>
      </c>
    </row>
    <row r="49" spans="2:135">
      <c r="B49" s="72" t="s">
        <v>100</v>
      </c>
      <c r="C49" s="135" t="s">
        <v>101</v>
      </c>
      <c r="D49" s="136"/>
      <c r="E49" s="137"/>
      <c r="F49" s="137"/>
      <c r="G49" s="137"/>
      <c r="H49" s="137"/>
      <c r="I49" s="111">
        <f>IF(SUM($D$32:H$32)&gt;=1,0,$D49/12)</f>
        <v>0</v>
      </c>
      <c r="J49" s="111">
        <f>IF(SUM($D$32:I$32)&gt;=1,0,$D49/12)</f>
        <v>0</v>
      </c>
      <c r="K49" s="111">
        <f>IF(SUM($D$32:J$32)&gt;=1,0,$D49/12)</f>
        <v>0</v>
      </c>
      <c r="L49" s="111">
        <f>IF(SUM($D$32:K$32)&gt;=1,0,$D49/12)</f>
        <v>0</v>
      </c>
      <c r="M49" s="111">
        <f>IF(SUM($D$32:L$32)&gt;=1,0,$D49/12)</f>
        <v>0</v>
      </c>
      <c r="N49" s="111">
        <f>IF(SUM($D$32:M$32)&gt;=1,0,$D49/12)</f>
        <v>0</v>
      </c>
      <c r="O49" s="111">
        <f>IF(SUM($D$32:N$32)&gt;=1,0,$D49/12)</f>
        <v>0</v>
      </c>
      <c r="P49" s="138">
        <f>IF(SUM($D$32:O$32)&gt;=1,0,$D49/12)</f>
        <v>0</v>
      </c>
      <c r="Q49" s="115">
        <v>0</v>
      </c>
      <c r="R49" s="115">
        <v>0</v>
      </c>
      <c r="S49" s="115">
        <v>0</v>
      </c>
      <c r="T49" s="115">
        <v>0</v>
      </c>
      <c r="U49" s="115">
        <v>0</v>
      </c>
      <c r="V49" s="115">
        <v>0</v>
      </c>
      <c r="W49" s="115">
        <v>0</v>
      </c>
      <c r="X49" s="115">
        <v>0</v>
      </c>
      <c r="Y49" s="115">
        <v>0</v>
      </c>
      <c r="Z49" s="115">
        <v>0</v>
      </c>
      <c r="AA49" s="115">
        <v>0</v>
      </c>
      <c r="AB49" s="139">
        <v>0</v>
      </c>
      <c r="AC49" s="115">
        <v>0</v>
      </c>
      <c r="AD49" s="115">
        <v>0</v>
      </c>
      <c r="AE49" s="115">
        <v>0</v>
      </c>
      <c r="AF49" s="115">
        <v>0</v>
      </c>
      <c r="AG49" s="115">
        <v>0</v>
      </c>
      <c r="AH49" s="115">
        <v>0</v>
      </c>
      <c r="AI49" s="115">
        <v>0</v>
      </c>
      <c r="AJ49" s="115">
        <v>0</v>
      </c>
      <c r="AK49" s="115">
        <v>0</v>
      </c>
      <c r="AL49" s="115">
        <v>0</v>
      </c>
      <c r="AM49" s="115">
        <v>0</v>
      </c>
      <c r="AN49" s="139">
        <v>0</v>
      </c>
      <c r="AO49" s="115">
        <v>0</v>
      </c>
      <c r="AP49" s="115">
        <v>0</v>
      </c>
      <c r="AQ49" s="115">
        <v>0</v>
      </c>
      <c r="AR49" s="115">
        <v>0</v>
      </c>
      <c r="AS49" s="115">
        <v>0</v>
      </c>
      <c r="AT49" s="115">
        <v>0</v>
      </c>
      <c r="AU49" s="115">
        <v>0</v>
      </c>
      <c r="AV49" s="115">
        <v>0</v>
      </c>
      <c r="AW49" s="115">
        <v>0</v>
      </c>
      <c r="AX49" s="115">
        <v>0</v>
      </c>
      <c r="AY49" s="115">
        <v>0</v>
      </c>
      <c r="AZ49" s="139">
        <v>0</v>
      </c>
      <c r="BA49" s="115">
        <v>0</v>
      </c>
      <c r="BB49" s="115">
        <v>0</v>
      </c>
      <c r="BC49" s="115">
        <v>0</v>
      </c>
      <c r="BD49" s="115">
        <v>0</v>
      </c>
      <c r="BE49" s="115">
        <v>0</v>
      </c>
      <c r="BF49" s="115">
        <v>0</v>
      </c>
      <c r="BG49" s="115">
        <v>0</v>
      </c>
      <c r="BH49" s="115">
        <v>0</v>
      </c>
      <c r="BI49" s="115">
        <v>0</v>
      </c>
      <c r="BJ49" s="115">
        <v>0</v>
      </c>
      <c r="BK49" s="115">
        <v>0</v>
      </c>
      <c r="BL49" s="139">
        <v>0</v>
      </c>
      <c r="BM49" s="115">
        <v>0</v>
      </c>
      <c r="BN49" s="115">
        <v>0</v>
      </c>
      <c r="BO49" s="115">
        <v>0</v>
      </c>
      <c r="BP49" s="115">
        <v>0</v>
      </c>
      <c r="BQ49" s="115">
        <v>0</v>
      </c>
      <c r="BR49" s="115">
        <v>0</v>
      </c>
      <c r="BS49" s="115">
        <v>0</v>
      </c>
      <c r="BT49" s="115">
        <v>0</v>
      </c>
      <c r="BU49" s="115">
        <v>0</v>
      </c>
      <c r="BV49" s="115">
        <v>0</v>
      </c>
      <c r="BW49" s="115">
        <v>0</v>
      </c>
      <c r="BX49" s="139">
        <v>0</v>
      </c>
      <c r="BY49" s="115">
        <v>0</v>
      </c>
      <c r="BZ49" s="115">
        <v>0</v>
      </c>
      <c r="CA49" s="115">
        <v>0</v>
      </c>
      <c r="CB49" s="115">
        <v>0</v>
      </c>
      <c r="CC49" s="115">
        <v>0</v>
      </c>
      <c r="CD49" s="115">
        <v>0</v>
      </c>
      <c r="CE49" s="115">
        <v>0</v>
      </c>
      <c r="CF49" s="115">
        <v>0</v>
      </c>
      <c r="CG49" s="115">
        <v>0</v>
      </c>
      <c r="CH49" s="115">
        <v>0</v>
      </c>
      <c r="CI49" s="115">
        <v>0</v>
      </c>
      <c r="CJ49" s="139">
        <v>0</v>
      </c>
      <c r="CK49" s="115">
        <v>0</v>
      </c>
      <c r="CL49" s="115">
        <v>0</v>
      </c>
      <c r="CM49" s="115">
        <v>0</v>
      </c>
      <c r="CN49" s="115">
        <v>0</v>
      </c>
      <c r="CO49" s="115">
        <v>0</v>
      </c>
      <c r="CP49" s="115">
        <v>0</v>
      </c>
      <c r="CQ49" s="115">
        <v>0</v>
      </c>
      <c r="CR49" s="115">
        <v>0</v>
      </c>
      <c r="CS49" s="115">
        <v>0</v>
      </c>
      <c r="CT49" s="115">
        <v>0</v>
      </c>
      <c r="CU49" s="115">
        <v>0</v>
      </c>
      <c r="CV49" s="139">
        <v>0</v>
      </c>
      <c r="CW49" s="115">
        <v>0</v>
      </c>
      <c r="CX49" s="115">
        <v>0</v>
      </c>
      <c r="CY49" s="115">
        <v>0</v>
      </c>
      <c r="CZ49" s="115">
        <v>0</v>
      </c>
      <c r="DA49" s="115">
        <v>0</v>
      </c>
      <c r="DB49" s="115">
        <v>0</v>
      </c>
      <c r="DC49" s="115">
        <v>0</v>
      </c>
      <c r="DD49" s="115">
        <v>0</v>
      </c>
      <c r="DE49" s="115">
        <v>0</v>
      </c>
      <c r="DF49" s="115">
        <v>0</v>
      </c>
      <c r="DG49" s="115">
        <v>0</v>
      </c>
      <c r="DH49" s="139">
        <v>0</v>
      </c>
      <c r="DI49" s="115">
        <v>0</v>
      </c>
      <c r="DJ49" s="115">
        <v>0</v>
      </c>
      <c r="DK49" s="115">
        <v>0</v>
      </c>
      <c r="DL49" s="115">
        <v>0</v>
      </c>
      <c r="DM49" s="115">
        <v>0</v>
      </c>
      <c r="DN49" s="115">
        <v>0</v>
      </c>
      <c r="DO49" s="115">
        <v>0</v>
      </c>
      <c r="DP49" s="115">
        <v>0</v>
      </c>
      <c r="DQ49" s="115">
        <v>0</v>
      </c>
      <c r="DR49" s="115">
        <v>0</v>
      </c>
      <c r="DS49" s="115">
        <v>0</v>
      </c>
      <c r="DT49" s="115">
        <v>0</v>
      </c>
      <c r="DU49" s="140">
        <f t="shared" si="41"/>
        <v>0</v>
      </c>
      <c r="DV49" s="141">
        <f t="shared" si="22"/>
        <v>0</v>
      </c>
      <c r="DW49" s="141">
        <f t="shared" si="22"/>
        <v>0</v>
      </c>
      <c r="DX49" s="141">
        <f t="shared" si="22"/>
        <v>0</v>
      </c>
      <c r="DY49" s="141">
        <f t="shared" si="22"/>
        <v>0</v>
      </c>
      <c r="DZ49" s="141">
        <f t="shared" si="22"/>
        <v>0</v>
      </c>
      <c r="EA49" s="141">
        <f t="shared" si="22"/>
        <v>0</v>
      </c>
      <c r="EB49" s="141">
        <f t="shared" si="22"/>
        <v>0</v>
      </c>
      <c r="EC49" s="141">
        <f t="shared" si="22"/>
        <v>0</v>
      </c>
      <c r="ED49" s="142">
        <f t="shared" si="22"/>
        <v>0</v>
      </c>
      <c r="EE49" s="142">
        <f t="shared" si="42"/>
        <v>0</v>
      </c>
    </row>
    <row r="50" spans="2:135" s="84" customFormat="1">
      <c r="B50" s="110" t="s">
        <v>102</v>
      </c>
      <c r="C50" s="6"/>
      <c r="D50" s="143"/>
      <c r="E50" s="144">
        <f t="shared" ref="E50:BP50" si="46">SUBTOTAL(9,E47:E49)</f>
        <v>0</v>
      </c>
      <c r="F50" s="144">
        <f t="shared" si="46"/>
        <v>0</v>
      </c>
      <c r="G50" s="144">
        <f t="shared" si="46"/>
        <v>0</v>
      </c>
      <c r="H50" s="144">
        <f t="shared" si="46"/>
        <v>21228.452753972975</v>
      </c>
      <c r="I50" s="144">
        <f t="shared" si="46"/>
        <v>22193.382424608106</v>
      </c>
      <c r="J50" s="144">
        <f t="shared" si="46"/>
        <v>20263.523083337837</v>
      </c>
      <c r="K50" s="144">
        <f t="shared" si="46"/>
        <v>20263.523083337837</v>
      </c>
      <c r="L50" s="144">
        <f t="shared" si="46"/>
        <v>21228.452753972975</v>
      </c>
      <c r="M50" s="144">
        <f t="shared" si="46"/>
        <v>23158.312095243247</v>
      </c>
      <c r="N50" s="144">
        <f t="shared" si="46"/>
        <v>14473.945059527021</v>
      </c>
      <c r="O50" s="144">
        <f t="shared" si="46"/>
        <v>0</v>
      </c>
      <c r="P50" s="145">
        <f t="shared" si="46"/>
        <v>0</v>
      </c>
      <c r="Q50" s="146">
        <f t="shared" si="46"/>
        <v>0</v>
      </c>
      <c r="R50" s="146">
        <f t="shared" si="46"/>
        <v>0</v>
      </c>
      <c r="S50" s="146">
        <f t="shared" si="46"/>
        <v>0</v>
      </c>
      <c r="T50" s="146">
        <f t="shared" si="46"/>
        <v>0</v>
      </c>
      <c r="U50" s="146">
        <f t="shared" si="46"/>
        <v>0</v>
      </c>
      <c r="V50" s="146">
        <f t="shared" si="46"/>
        <v>0</v>
      </c>
      <c r="W50" s="146">
        <f t="shared" si="46"/>
        <v>0</v>
      </c>
      <c r="X50" s="146">
        <f t="shared" si="46"/>
        <v>0</v>
      </c>
      <c r="Y50" s="146">
        <f t="shared" si="46"/>
        <v>0</v>
      </c>
      <c r="Z50" s="146">
        <f t="shared" si="46"/>
        <v>0</v>
      </c>
      <c r="AA50" s="146">
        <f t="shared" si="46"/>
        <v>0</v>
      </c>
      <c r="AB50" s="147">
        <f t="shared" si="46"/>
        <v>0</v>
      </c>
      <c r="AC50" s="146">
        <f t="shared" si="46"/>
        <v>0</v>
      </c>
      <c r="AD50" s="146">
        <f t="shared" si="46"/>
        <v>0</v>
      </c>
      <c r="AE50" s="146">
        <f t="shared" si="46"/>
        <v>0</v>
      </c>
      <c r="AF50" s="146">
        <f t="shared" si="46"/>
        <v>0</v>
      </c>
      <c r="AG50" s="146">
        <f t="shared" si="46"/>
        <v>0</v>
      </c>
      <c r="AH50" s="146">
        <f t="shared" si="46"/>
        <v>0</v>
      </c>
      <c r="AI50" s="146">
        <f t="shared" si="46"/>
        <v>0</v>
      </c>
      <c r="AJ50" s="146">
        <f t="shared" si="46"/>
        <v>0</v>
      </c>
      <c r="AK50" s="146">
        <f t="shared" si="46"/>
        <v>0</v>
      </c>
      <c r="AL50" s="146">
        <f t="shared" si="46"/>
        <v>0</v>
      </c>
      <c r="AM50" s="146">
        <f t="shared" si="46"/>
        <v>0</v>
      </c>
      <c r="AN50" s="147">
        <f t="shared" si="46"/>
        <v>0</v>
      </c>
      <c r="AO50" s="146">
        <f t="shared" si="46"/>
        <v>0</v>
      </c>
      <c r="AP50" s="146">
        <f t="shared" si="46"/>
        <v>0</v>
      </c>
      <c r="AQ50" s="146">
        <f t="shared" si="46"/>
        <v>0</v>
      </c>
      <c r="AR50" s="146">
        <f t="shared" si="46"/>
        <v>0</v>
      </c>
      <c r="AS50" s="146">
        <f t="shared" si="46"/>
        <v>0</v>
      </c>
      <c r="AT50" s="146">
        <f t="shared" si="46"/>
        <v>0</v>
      </c>
      <c r="AU50" s="146">
        <f t="shared" si="46"/>
        <v>0</v>
      </c>
      <c r="AV50" s="146">
        <f t="shared" si="46"/>
        <v>0</v>
      </c>
      <c r="AW50" s="146">
        <f t="shared" si="46"/>
        <v>0</v>
      </c>
      <c r="AX50" s="146">
        <f t="shared" si="46"/>
        <v>0</v>
      </c>
      <c r="AY50" s="146">
        <f t="shared" si="46"/>
        <v>0</v>
      </c>
      <c r="AZ50" s="147">
        <f t="shared" si="46"/>
        <v>0</v>
      </c>
      <c r="BA50" s="146">
        <f t="shared" si="46"/>
        <v>0</v>
      </c>
      <c r="BB50" s="146">
        <f t="shared" si="46"/>
        <v>0</v>
      </c>
      <c r="BC50" s="146">
        <f t="shared" si="46"/>
        <v>0</v>
      </c>
      <c r="BD50" s="146">
        <f t="shared" si="46"/>
        <v>0</v>
      </c>
      <c r="BE50" s="146">
        <f t="shared" si="46"/>
        <v>0</v>
      </c>
      <c r="BF50" s="146">
        <f t="shared" si="46"/>
        <v>0</v>
      </c>
      <c r="BG50" s="146">
        <f t="shared" si="46"/>
        <v>0</v>
      </c>
      <c r="BH50" s="146">
        <f t="shared" si="46"/>
        <v>0</v>
      </c>
      <c r="BI50" s="146">
        <f t="shared" si="46"/>
        <v>0</v>
      </c>
      <c r="BJ50" s="146">
        <f t="shared" si="46"/>
        <v>0</v>
      </c>
      <c r="BK50" s="146">
        <f t="shared" si="46"/>
        <v>0</v>
      </c>
      <c r="BL50" s="147">
        <f t="shared" si="46"/>
        <v>0</v>
      </c>
      <c r="BM50" s="146">
        <f t="shared" si="46"/>
        <v>0</v>
      </c>
      <c r="BN50" s="146">
        <f t="shared" si="46"/>
        <v>0</v>
      </c>
      <c r="BO50" s="146">
        <f t="shared" si="46"/>
        <v>0</v>
      </c>
      <c r="BP50" s="146">
        <f t="shared" si="46"/>
        <v>0</v>
      </c>
      <c r="BQ50" s="146">
        <f t="shared" ref="BQ50:DT50" si="47">SUBTOTAL(9,BQ47:BQ49)</f>
        <v>0</v>
      </c>
      <c r="BR50" s="146">
        <f t="shared" si="47"/>
        <v>0</v>
      </c>
      <c r="BS50" s="146">
        <f t="shared" si="47"/>
        <v>0</v>
      </c>
      <c r="BT50" s="146">
        <f t="shared" si="47"/>
        <v>0</v>
      </c>
      <c r="BU50" s="146">
        <f t="shared" si="47"/>
        <v>0</v>
      </c>
      <c r="BV50" s="146">
        <f t="shared" si="47"/>
        <v>0</v>
      </c>
      <c r="BW50" s="146">
        <f t="shared" si="47"/>
        <v>0</v>
      </c>
      <c r="BX50" s="147">
        <f t="shared" si="47"/>
        <v>0</v>
      </c>
      <c r="BY50" s="146">
        <f t="shared" si="47"/>
        <v>0</v>
      </c>
      <c r="BZ50" s="146">
        <f t="shared" si="47"/>
        <v>0</v>
      </c>
      <c r="CA50" s="146">
        <f t="shared" si="47"/>
        <v>0</v>
      </c>
      <c r="CB50" s="146">
        <f t="shared" si="47"/>
        <v>0</v>
      </c>
      <c r="CC50" s="146">
        <f t="shared" si="47"/>
        <v>0</v>
      </c>
      <c r="CD50" s="146">
        <f t="shared" si="47"/>
        <v>0</v>
      </c>
      <c r="CE50" s="146">
        <f t="shared" si="47"/>
        <v>0</v>
      </c>
      <c r="CF50" s="146">
        <f t="shared" si="47"/>
        <v>0</v>
      </c>
      <c r="CG50" s="146">
        <f t="shared" si="47"/>
        <v>0</v>
      </c>
      <c r="CH50" s="146">
        <f t="shared" si="47"/>
        <v>0</v>
      </c>
      <c r="CI50" s="146">
        <f t="shared" si="47"/>
        <v>0</v>
      </c>
      <c r="CJ50" s="147">
        <f t="shared" si="47"/>
        <v>0</v>
      </c>
      <c r="CK50" s="146">
        <f t="shared" si="47"/>
        <v>0</v>
      </c>
      <c r="CL50" s="146">
        <f t="shared" si="47"/>
        <v>0</v>
      </c>
      <c r="CM50" s="146">
        <f t="shared" si="47"/>
        <v>0</v>
      </c>
      <c r="CN50" s="146">
        <f t="shared" si="47"/>
        <v>0</v>
      </c>
      <c r="CO50" s="146">
        <f t="shared" si="47"/>
        <v>0</v>
      </c>
      <c r="CP50" s="146">
        <f t="shared" si="47"/>
        <v>0</v>
      </c>
      <c r="CQ50" s="146">
        <f t="shared" si="47"/>
        <v>0</v>
      </c>
      <c r="CR50" s="146">
        <f t="shared" si="47"/>
        <v>0</v>
      </c>
      <c r="CS50" s="146">
        <f t="shared" si="47"/>
        <v>0</v>
      </c>
      <c r="CT50" s="146">
        <f t="shared" si="47"/>
        <v>0</v>
      </c>
      <c r="CU50" s="146">
        <f t="shared" si="47"/>
        <v>0</v>
      </c>
      <c r="CV50" s="147">
        <f t="shared" si="47"/>
        <v>0</v>
      </c>
      <c r="CW50" s="146">
        <f t="shared" si="47"/>
        <v>0</v>
      </c>
      <c r="CX50" s="146">
        <f t="shared" si="47"/>
        <v>0</v>
      </c>
      <c r="CY50" s="146">
        <f t="shared" si="47"/>
        <v>0</v>
      </c>
      <c r="CZ50" s="146">
        <f t="shared" si="47"/>
        <v>0</v>
      </c>
      <c r="DA50" s="146">
        <f t="shared" si="47"/>
        <v>0</v>
      </c>
      <c r="DB50" s="146">
        <f t="shared" si="47"/>
        <v>0</v>
      </c>
      <c r="DC50" s="146">
        <f t="shared" si="47"/>
        <v>0</v>
      </c>
      <c r="DD50" s="146">
        <f t="shared" si="47"/>
        <v>0</v>
      </c>
      <c r="DE50" s="146">
        <f t="shared" si="47"/>
        <v>0</v>
      </c>
      <c r="DF50" s="146">
        <f t="shared" si="47"/>
        <v>0</v>
      </c>
      <c r="DG50" s="146">
        <f t="shared" si="47"/>
        <v>0</v>
      </c>
      <c r="DH50" s="147">
        <f t="shared" si="47"/>
        <v>0</v>
      </c>
      <c r="DI50" s="146">
        <f t="shared" si="47"/>
        <v>0</v>
      </c>
      <c r="DJ50" s="146">
        <f t="shared" si="47"/>
        <v>0</v>
      </c>
      <c r="DK50" s="146">
        <f t="shared" si="47"/>
        <v>0</v>
      </c>
      <c r="DL50" s="146">
        <f t="shared" si="47"/>
        <v>0</v>
      </c>
      <c r="DM50" s="146">
        <f t="shared" si="47"/>
        <v>0</v>
      </c>
      <c r="DN50" s="146">
        <f t="shared" si="47"/>
        <v>0</v>
      </c>
      <c r="DO50" s="146">
        <f t="shared" si="47"/>
        <v>0</v>
      </c>
      <c r="DP50" s="146">
        <f t="shared" si="47"/>
        <v>0</v>
      </c>
      <c r="DQ50" s="146">
        <f t="shared" si="47"/>
        <v>0</v>
      </c>
      <c r="DR50" s="146">
        <f t="shared" si="47"/>
        <v>0</v>
      </c>
      <c r="DS50" s="146">
        <f t="shared" si="47"/>
        <v>0</v>
      </c>
      <c r="DT50" s="146">
        <f t="shared" si="47"/>
        <v>0</v>
      </c>
      <c r="DU50" s="148">
        <f>SUMIF($E$29:$DT$29,DU$29,$E50:$DT50)</f>
        <v>142809.591254</v>
      </c>
      <c r="DV50" s="149">
        <f t="shared" si="22"/>
        <v>0</v>
      </c>
      <c r="DW50" s="149">
        <f t="shared" si="22"/>
        <v>0</v>
      </c>
      <c r="DX50" s="149">
        <f t="shared" si="22"/>
        <v>0</v>
      </c>
      <c r="DY50" s="149">
        <f t="shared" si="22"/>
        <v>0</v>
      </c>
      <c r="DZ50" s="149">
        <f t="shared" si="22"/>
        <v>0</v>
      </c>
      <c r="EA50" s="149">
        <f t="shared" si="22"/>
        <v>0</v>
      </c>
      <c r="EB50" s="149">
        <f t="shared" si="22"/>
        <v>0</v>
      </c>
      <c r="EC50" s="149">
        <f t="shared" si="22"/>
        <v>0</v>
      </c>
      <c r="ED50" s="150">
        <f t="shared" si="22"/>
        <v>0</v>
      </c>
      <c r="EE50" s="150">
        <f t="shared" si="42"/>
        <v>142809.591254</v>
      </c>
    </row>
    <row r="51" spans="2:135">
      <c r="B51" s="110" t="s">
        <v>20</v>
      </c>
      <c r="D51" s="128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106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106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106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106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106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106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106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106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106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124"/>
      <c r="DV51" s="125"/>
      <c r="DW51" s="125"/>
      <c r="DX51" s="125"/>
      <c r="DY51" s="125"/>
      <c r="DZ51" s="125"/>
      <c r="EA51" s="125"/>
      <c r="EB51" s="125"/>
      <c r="EC51" s="125"/>
      <c r="ED51" s="126"/>
      <c r="EE51" s="126"/>
    </row>
    <row r="52" spans="2:135">
      <c r="B52" s="67" t="s">
        <v>20</v>
      </c>
      <c r="C52" s="151" t="s">
        <v>23</v>
      </c>
      <c r="D52" s="55">
        <f>Capex_summary_F!H16</f>
        <v>17729.208936999999</v>
      </c>
      <c r="E52" s="55">
        <f>$D52*E$32</f>
        <v>0</v>
      </c>
      <c r="F52" s="55">
        <f t="shared" ref="F52:BQ55" si="48">$D52*F$32</f>
        <v>0</v>
      </c>
      <c r="G52" s="55">
        <f t="shared" si="48"/>
        <v>0</v>
      </c>
      <c r="H52" s="55">
        <f t="shared" si="48"/>
        <v>2635.4229500945949</v>
      </c>
      <c r="I52" s="55">
        <f t="shared" si="48"/>
        <v>2755.2149023716215</v>
      </c>
      <c r="J52" s="55">
        <f t="shared" si="48"/>
        <v>2515.6309978175673</v>
      </c>
      <c r="K52" s="55">
        <f t="shared" si="48"/>
        <v>2515.6309978175673</v>
      </c>
      <c r="L52" s="55">
        <f t="shared" si="48"/>
        <v>2635.4229500945949</v>
      </c>
      <c r="M52" s="55">
        <f t="shared" si="48"/>
        <v>2875.0068546486486</v>
      </c>
      <c r="N52" s="55">
        <f t="shared" si="48"/>
        <v>1796.8792841554048</v>
      </c>
      <c r="O52" s="55">
        <f t="shared" si="48"/>
        <v>0</v>
      </c>
      <c r="P52" s="106">
        <f t="shared" si="48"/>
        <v>0</v>
      </c>
      <c r="Q52" s="55">
        <f t="shared" si="48"/>
        <v>0</v>
      </c>
      <c r="R52" s="55">
        <f t="shared" si="48"/>
        <v>0</v>
      </c>
      <c r="S52" s="55">
        <f t="shared" si="48"/>
        <v>0</v>
      </c>
      <c r="T52" s="55">
        <f t="shared" si="48"/>
        <v>0</v>
      </c>
      <c r="U52" s="55">
        <f t="shared" si="48"/>
        <v>0</v>
      </c>
      <c r="V52" s="55">
        <f t="shared" si="48"/>
        <v>0</v>
      </c>
      <c r="W52" s="55">
        <f t="shared" si="48"/>
        <v>0</v>
      </c>
      <c r="X52" s="55">
        <f t="shared" si="48"/>
        <v>0</v>
      </c>
      <c r="Y52" s="55">
        <f t="shared" si="48"/>
        <v>0</v>
      </c>
      <c r="Z52" s="55">
        <f t="shared" si="48"/>
        <v>0</v>
      </c>
      <c r="AA52" s="55">
        <f t="shared" si="48"/>
        <v>0</v>
      </c>
      <c r="AB52" s="106">
        <f t="shared" si="48"/>
        <v>0</v>
      </c>
      <c r="AC52" s="55">
        <f t="shared" si="48"/>
        <v>0</v>
      </c>
      <c r="AD52" s="55">
        <f t="shared" si="48"/>
        <v>0</v>
      </c>
      <c r="AE52" s="55">
        <f t="shared" si="48"/>
        <v>0</v>
      </c>
      <c r="AF52" s="55">
        <f t="shared" si="48"/>
        <v>0</v>
      </c>
      <c r="AG52" s="55">
        <f t="shared" si="48"/>
        <v>0</v>
      </c>
      <c r="AH52" s="55">
        <f t="shared" si="48"/>
        <v>0</v>
      </c>
      <c r="AI52" s="55">
        <f t="shared" si="48"/>
        <v>0</v>
      </c>
      <c r="AJ52" s="55">
        <f t="shared" si="48"/>
        <v>0</v>
      </c>
      <c r="AK52" s="55">
        <f t="shared" si="48"/>
        <v>0</v>
      </c>
      <c r="AL52" s="55">
        <f t="shared" si="48"/>
        <v>0</v>
      </c>
      <c r="AM52" s="55">
        <f t="shared" si="48"/>
        <v>0</v>
      </c>
      <c r="AN52" s="106">
        <f t="shared" si="48"/>
        <v>0</v>
      </c>
      <c r="AO52" s="55">
        <f t="shared" si="48"/>
        <v>0</v>
      </c>
      <c r="AP52" s="55">
        <f t="shared" si="48"/>
        <v>0</v>
      </c>
      <c r="AQ52" s="55">
        <f t="shared" si="48"/>
        <v>0</v>
      </c>
      <c r="AR52" s="55">
        <f t="shared" si="48"/>
        <v>0</v>
      </c>
      <c r="AS52" s="55">
        <f t="shared" si="48"/>
        <v>0</v>
      </c>
      <c r="AT52" s="55">
        <f t="shared" si="48"/>
        <v>0</v>
      </c>
      <c r="AU52" s="55">
        <f t="shared" si="48"/>
        <v>0</v>
      </c>
      <c r="AV52" s="55">
        <f t="shared" si="48"/>
        <v>0</v>
      </c>
      <c r="AW52" s="55">
        <f t="shared" si="48"/>
        <v>0</v>
      </c>
      <c r="AX52" s="55">
        <f t="shared" si="48"/>
        <v>0</v>
      </c>
      <c r="AY52" s="55">
        <f t="shared" si="48"/>
        <v>0</v>
      </c>
      <c r="AZ52" s="106">
        <f t="shared" si="48"/>
        <v>0</v>
      </c>
      <c r="BA52" s="55">
        <f t="shared" si="48"/>
        <v>0</v>
      </c>
      <c r="BB52" s="55">
        <f t="shared" si="48"/>
        <v>0</v>
      </c>
      <c r="BC52" s="55">
        <f t="shared" si="48"/>
        <v>0</v>
      </c>
      <c r="BD52" s="55">
        <f t="shared" si="48"/>
        <v>0</v>
      </c>
      <c r="BE52" s="55">
        <f t="shared" si="48"/>
        <v>0</v>
      </c>
      <c r="BF52" s="55">
        <f t="shared" si="48"/>
        <v>0</v>
      </c>
      <c r="BG52" s="55">
        <f t="shared" si="48"/>
        <v>0</v>
      </c>
      <c r="BH52" s="55">
        <f t="shared" si="48"/>
        <v>0</v>
      </c>
      <c r="BI52" s="55">
        <f t="shared" si="48"/>
        <v>0</v>
      </c>
      <c r="BJ52" s="55">
        <f t="shared" si="48"/>
        <v>0</v>
      </c>
      <c r="BK52" s="55">
        <f t="shared" si="48"/>
        <v>0</v>
      </c>
      <c r="BL52" s="106">
        <f t="shared" si="48"/>
        <v>0</v>
      </c>
      <c r="BM52" s="55">
        <f t="shared" si="48"/>
        <v>0</v>
      </c>
      <c r="BN52" s="55">
        <f t="shared" si="48"/>
        <v>0</v>
      </c>
      <c r="BO52" s="55">
        <f t="shared" si="48"/>
        <v>0</v>
      </c>
      <c r="BP52" s="55">
        <f t="shared" si="48"/>
        <v>0</v>
      </c>
      <c r="BQ52" s="55">
        <f t="shared" si="48"/>
        <v>0</v>
      </c>
      <c r="BR52" s="55">
        <f t="shared" ref="BR52:DT60" si="49">$D52*BR$32</f>
        <v>0</v>
      </c>
      <c r="BS52" s="55">
        <f t="shared" si="49"/>
        <v>0</v>
      </c>
      <c r="BT52" s="55">
        <f t="shared" si="49"/>
        <v>0</v>
      </c>
      <c r="BU52" s="55">
        <f t="shared" si="49"/>
        <v>0</v>
      </c>
      <c r="BV52" s="55">
        <f t="shared" si="49"/>
        <v>0</v>
      </c>
      <c r="BW52" s="55">
        <f t="shared" si="49"/>
        <v>0</v>
      </c>
      <c r="BX52" s="106">
        <f t="shared" si="49"/>
        <v>0</v>
      </c>
      <c r="BY52" s="55">
        <f t="shared" si="49"/>
        <v>0</v>
      </c>
      <c r="BZ52" s="55">
        <f t="shared" si="49"/>
        <v>0</v>
      </c>
      <c r="CA52" s="55">
        <f t="shared" si="49"/>
        <v>0</v>
      </c>
      <c r="CB52" s="55">
        <f t="shared" si="49"/>
        <v>0</v>
      </c>
      <c r="CC52" s="55">
        <f t="shared" si="49"/>
        <v>0</v>
      </c>
      <c r="CD52" s="55">
        <f t="shared" si="49"/>
        <v>0</v>
      </c>
      <c r="CE52" s="55">
        <f t="shared" si="49"/>
        <v>0</v>
      </c>
      <c r="CF52" s="55">
        <f t="shared" si="49"/>
        <v>0</v>
      </c>
      <c r="CG52" s="55">
        <f t="shared" si="49"/>
        <v>0</v>
      </c>
      <c r="CH52" s="55">
        <f t="shared" si="49"/>
        <v>0</v>
      </c>
      <c r="CI52" s="55">
        <f t="shared" si="49"/>
        <v>0</v>
      </c>
      <c r="CJ52" s="106">
        <f t="shared" si="49"/>
        <v>0</v>
      </c>
      <c r="CK52" s="55">
        <f t="shared" si="49"/>
        <v>0</v>
      </c>
      <c r="CL52" s="55">
        <f t="shared" si="49"/>
        <v>0</v>
      </c>
      <c r="CM52" s="55">
        <f t="shared" si="49"/>
        <v>0</v>
      </c>
      <c r="CN52" s="55">
        <f t="shared" si="49"/>
        <v>0</v>
      </c>
      <c r="CO52" s="55">
        <f t="shared" si="49"/>
        <v>0</v>
      </c>
      <c r="CP52" s="55">
        <f t="shared" si="49"/>
        <v>0</v>
      </c>
      <c r="CQ52" s="55">
        <f t="shared" si="49"/>
        <v>0</v>
      </c>
      <c r="CR52" s="55">
        <f t="shared" si="49"/>
        <v>0</v>
      </c>
      <c r="CS52" s="55">
        <f t="shared" si="49"/>
        <v>0</v>
      </c>
      <c r="CT52" s="55">
        <f t="shared" si="49"/>
        <v>0</v>
      </c>
      <c r="CU52" s="55">
        <f t="shared" si="49"/>
        <v>0</v>
      </c>
      <c r="CV52" s="106">
        <f t="shared" si="49"/>
        <v>0</v>
      </c>
      <c r="CW52" s="55">
        <f t="shared" si="49"/>
        <v>0</v>
      </c>
      <c r="CX52" s="55">
        <f t="shared" si="49"/>
        <v>0</v>
      </c>
      <c r="CY52" s="55">
        <f t="shared" si="49"/>
        <v>0</v>
      </c>
      <c r="CZ52" s="55">
        <f t="shared" si="49"/>
        <v>0</v>
      </c>
      <c r="DA52" s="55">
        <f t="shared" si="49"/>
        <v>0</v>
      </c>
      <c r="DB52" s="55">
        <f t="shared" si="49"/>
        <v>0</v>
      </c>
      <c r="DC52" s="55">
        <f t="shared" si="49"/>
        <v>0</v>
      </c>
      <c r="DD52" s="55">
        <f t="shared" si="49"/>
        <v>0</v>
      </c>
      <c r="DE52" s="55">
        <f t="shared" si="49"/>
        <v>0</v>
      </c>
      <c r="DF52" s="55">
        <f t="shared" si="49"/>
        <v>0</v>
      </c>
      <c r="DG52" s="55">
        <f t="shared" si="49"/>
        <v>0</v>
      </c>
      <c r="DH52" s="106">
        <f t="shared" si="49"/>
        <v>0</v>
      </c>
      <c r="DI52" s="55">
        <f t="shared" si="49"/>
        <v>0</v>
      </c>
      <c r="DJ52" s="55">
        <f t="shared" si="49"/>
        <v>0</v>
      </c>
      <c r="DK52" s="55">
        <f t="shared" si="49"/>
        <v>0</v>
      </c>
      <c r="DL52" s="55">
        <f t="shared" si="49"/>
        <v>0</v>
      </c>
      <c r="DM52" s="55">
        <f t="shared" si="49"/>
        <v>0</v>
      </c>
      <c r="DN52" s="55">
        <f t="shared" si="49"/>
        <v>0</v>
      </c>
      <c r="DO52" s="55">
        <f t="shared" si="49"/>
        <v>0</v>
      </c>
      <c r="DP52" s="55">
        <f t="shared" si="49"/>
        <v>0</v>
      </c>
      <c r="DQ52" s="55">
        <f t="shared" si="49"/>
        <v>0</v>
      </c>
      <c r="DR52" s="55">
        <f t="shared" si="49"/>
        <v>0</v>
      </c>
      <c r="DS52" s="55">
        <f t="shared" si="49"/>
        <v>0</v>
      </c>
      <c r="DT52" s="55">
        <f t="shared" si="49"/>
        <v>0</v>
      </c>
      <c r="DU52" s="124">
        <f t="shared" ref="DU52:ED83" si="50">SUMIF($E$29:$DT$29,DU$29,$E52:$DT52)</f>
        <v>17729.208936999999</v>
      </c>
      <c r="DV52" s="125">
        <f t="shared" si="50"/>
        <v>0</v>
      </c>
      <c r="DW52" s="125">
        <f t="shared" si="50"/>
        <v>0</v>
      </c>
      <c r="DX52" s="125">
        <f t="shared" si="50"/>
        <v>0</v>
      </c>
      <c r="DY52" s="125">
        <f t="shared" si="50"/>
        <v>0</v>
      </c>
      <c r="DZ52" s="125">
        <f t="shared" si="50"/>
        <v>0</v>
      </c>
      <c r="EA52" s="125">
        <f t="shared" si="50"/>
        <v>0</v>
      </c>
      <c r="EB52" s="125">
        <f t="shared" si="50"/>
        <v>0</v>
      </c>
      <c r="EC52" s="125">
        <f t="shared" si="50"/>
        <v>0</v>
      </c>
      <c r="ED52" s="126">
        <f t="shared" si="50"/>
        <v>0</v>
      </c>
      <c r="EE52" s="126">
        <f t="shared" ref="EE52:EE70" si="51">SUM(DU52:ED52)</f>
        <v>17729.208936999999</v>
      </c>
    </row>
    <row r="53" spans="2:135" hidden="1" outlineLevel="1">
      <c r="B53" s="67" t="str">
        <f>Capex_summary_F!B18</f>
        <v>EML - Aerial</v>
      </c>
      <c r="C53" s="151" t="str">
        <f>Capex_summary_F!C18</f>
        <v>HEAVY DUTY OSP TONABLE 24 COUNT</v>
      </c>
      <c r="D53" s="55">
        <f>Capex_summary_F!H18</f>
        <v>0</v>
      </c>
      <c r="E53" s="55">
        <f t="shared" ref="E53:T68" si="52">$D53*E$32</f>
        <v>0</v>
      </c>
      <c r="F53" s="55">
        <f t="shared" si="48"/>
        <v>0</v>
      </c>
      <c r="G53" s="55">
        <f t="shared" si="48"/>
        <v>0</v>
      </c>
      <c r="H53" s="55">
        <f t="shared" si="48"/>
        <v>0</v>
      </c>
      <c r="I53" s="55">
        <f t="shared" si="48"/>
        <v>0</v>
      </c>
      <c r="J53" s="55">
        <f t="shared" si="48"/>
        <v>0</v>
      </c>
      <c r="K53" s="55">
        <f t="shared" si="48"/>
        <v>0</v>
      </c>
      <c r="L53" s="55">
        <f t="shared" si="48"/>
        <v>0</v>
      </c>
      <c r="M53" s="55">
        <f t="shared" si="48"/>
        <v>0</v>
      </c>
      <c r="N53" s="55">
        <f t="shared" si="48"/>
        <v>0</v>
      </c>
      <c r="O53" s="55">
        <f t="shared" si="48"/>
        <v>0</v>
      </c>
      <c r="P53" s="106">
        <f t="shared" si="48"/>
        <v>0</v>
      </c>
      <c r="Q53" s="55">
        <f t="shared" si="48"/>
        <v>0</v>
      </c>
      <c r="R53" s="55">
        <f t="shared" si="48"/>
        <v>0</v>
      </c>
      <c r="S53" s="55">
        <f t="shared" si="48"/>
        <v>0</v>
      </c>
      <c r="T53" s="55">
        <f t="shared" si="48"/>
        <v>0</v>
      </c>
      <c r="U53" s="55">
        <f t="shared" si="48"/>
        <v>0</v>
      </c>
      <c r="V53" s="55">
        <f t="shared" si="48"/>
        <v>0</v>
      </c>
      <c r="W53" s="55">
        <f t="shared" si="48"/>
        <v>0</v>
      </c>
      <c r="X53" s="55">
        <f t="shared" si="48"/>
        <v>0</v>
      </c>
      <c r="Y53" s="55">
        <f t="shared" si="48"/>
        <v>0</v>
      </c>
      <c r="Z53" s="55">
        <f t="shared" si="48"/>
        <v>0</v>
      </c>
      <c r="AA53" s="55">
        <f t="shared" si="48"/>
        <v>0</v>
      </c>
      <c r="AB53" s="106">
        <f t="shared" si="48"/>
        <v>0</v>
      </c>
      <c r="AC53" s="55">
        <f t="shared" si="48"/>
        <v>0</v>
      </c>
      <c r="AD53" s="55">
        <f t="shared" si="48"/>
        <v>0</v>
      </c>
      <c r="AE53" s="55">
        <f t="shared" si="48"/>
        <v>0</v>
      </c>
      <c r="AF53" s="55">
        <f t="shared" si="48"/>
        <v>0</v>
      </c>
      <c r="AG53" s="55">
        <f t="shared" si="48"/>
        <v>0</v>
      </c>
      <c r="AH53" s="55">
        <f t="shared" si="48"/>
        <v>0</v>
      </c>
      <c r="AI53" s="55">
        <f t="shared" si="48"/>
        <v>0</v>
      </c>
      <c r="AJ53" s="55">
        <f t="shared" si="48"/>
        <v>0</v>
      </c>
      <c r="AK53" s="55">
        <f t="shared" si="48"/>
        <v>0</v>
      </c>
      <c r="AL53" s="55">
        <f t="shared" si="48"/>
        <v>0</v>
      </c>
      <c r="AM53" s="55">
        <f t="shared" si="48"/>
        <v>0</v>
      </c>
      <c r="AN53" s="106">
        <f t="shared" si="48"/>
        <v>0</v>
      </c>
      <c r="AO53" s="55">
        <f t="shared" si="48"/>
        <v>0</v>
      </c>
      <c r="AP53" s="55">
        <f t="shared" si="48"/>
        <v>0</v>
      </c>
      <c r="AQ53" s="55">
        <f t="shared" si="48"/>
        <v>0</v>
      </c>
      <c r="AR53" s="55">
        <f t="shared" si="48"/>
        <v>0</v>
      </c>
      <c r="AS53" s="55">
        <f t="shared" si="48"/>
        <v>0</v>
      </c>
      <c r="AT53" s="55">
        <f t="shared" si="48"/>
        <v>0</v>
      </c>
      <c r="AU53" s="55">
        <f t="shared" si="48"/>
        <v>0</v>
      </c>
      <c r="AV53" s="55">
        <f t="shared" si="48"/>
        <v>0</v>
      </c>
      <c r="AW53" s="55">
        <f t="shared" si="48"/>
        <v>0</v>
      </c>
      <c r="AX53" s="55">
        <f t="shared" si="48"/>
        <v>0</v>
      </c>
      <c r="AY53" s="55">
        <f t="shared" si="48"/>
        <v>0</v>
      </c>
      <c r="AZ53" s="106">
        <f t="shared" si="48"/>
        <v>0</v>
      </c>
      <c r="BA53" s="55">
        <f t="shared" si="48"/>
        <v>0</v>
      </c>
      <c r="BB53" s="55">
        <f t="shared" si="48"/>
        <v>0</v>
      </c>
      <c r="BC53" s="55">
        <f t="shared" si="48"/>
        <v>0</v>
      </c>
      <c r="BD53" s="55">
        <f t="shared" si="48"/>
        <v>0</v>
      </c>
      <c r="BE53" s="55">
        <f t="shared" si="48"/>
        <v>0</v>
      </c>
      <c r="BF53" s="55">
        <f t="shared" si="48"/>
        <v>0</v>
      </c>
      <c r="BG53" s="55">
        <f t="shared" si="48"/>
        <v>0</v>
      </c>
      <c r="BH53" s="55">
        <f t="shared" si="48"/>
        <v>0</v>
      </c>
      <c r="BI53" s="55">
        <f t="shared" si="48"/>
        <v>0</v>
      </c>
      <c r="BJ53" s="55">
        <f t="shared" si="48"/>
        <v>0</v>
      </c>
      <c r="BK53" s="55">
        <f t="shared" si="48"/>
        <v>0</v>
      </c>
      <c r="BL53" s="106">
        <f t="shared" si="48"/>
        <v>0</v>
      </c>
      <c r="BM53" s="55">
        <f t="shared" si="48"/>
        <v>0</v>
      </c>
      <c r="BN53" s="55">
        <f t="shared" si="48"/>
        <v>0</v>
      </c>
      <c r="BO53" s="55">
        <f t="shared" si="48"/>
        <v>0</v>
      </c>
      <c r="BP53" s="55">
        <f t="shared" si="48"/>
        <v>0</v>
      </c>
      <c r="BQ53" s="55">
        <f t="shared" si="48"/>
        <v>0</v>
      </c>
      <c r="BR53" s="55">
        <f t="shared" si="49"/>
        <v>0</v>
      </c>
      <c r="BS53" s="55">
        <f t="shared" si="49"/>
        <v>0</v>
      </c>
      <c r="BT53" s="55">
        <f t="shared" si="49"/>
        <v>0</v>
      </c>
      <c r="BU53" s="55">
        <f t="shared" si="49"/>
        <v>0</v>
      </c>
      <c r="BV53" s="55">
        <f t="shared" si="49"/>
        <v>0</v>
      </c>
      <c r="BW53" s="55">
        <f t="shared" si="49"/>
        <v>0</v>
      </c>
      <c r="BX53" s="106">
        <f t="shared" si="49"/>
        <v>0</v>
      </c>
      <c r="BY53" s="55">
        <f t="shared" si="49"/>
        <v>0</v>
      </c>
      <c r="BZ53" s="55">
        <f t="shared" si="49"/>
        <v>0</v>
      </c>
      <c r="CA53" s="55">
        <f t="shared" si="49"/>
        <v>0</v>
      </c>
      <c r="CB53" s="55">
        <f t="shared" si="49"/>
        <v>0</v>
      </c>
      <c r="CC53" s="55">
        <f t="shared" si="49"/>
        <v>0</v>
      </c>
      <c r="CD53" s="55">
        <f t="shared" si="49"/>
        <v>0</v>
      </c>
      <c r="CE53" s="55">
        <f t="shared" si="49"/>
        <v>0</v>
      </c>
      <c r="CF53" s="55">
        <f t="shared" si="49"/>
        <v>0</v>
      </c>
      <c r="CG53" s="55">
        <f t="shared" si="49"/>
        <v>0</v>
      </c>
      <c r="CH53" s="55">
        <f t="shared" si="49"/>
        <v>0</v>
      </c>
      <c r="CI53" s="55">
        <f t="shared" si="49"/>
        <v>0</v>
      </c>
      <c r="CJ53" s="106">
        <f t="shared" si="49"/>
        <v>0</v>
      </c>
      <c r="CK53" s="55">
        <f t="shared" si="49"/>
        <v>0</v>
      </c>
      <c r="CL53" s="55">
        <f t="shared" si="49"/>
        <v>0</v>
      </c>
      <c r="CM53" s="55">
        <f t="shared" si="49"/>
        <v>0</v>
      </c>
      <c r="CN53" s="55">
        <f t="shared" si="49"/>
        <v>0</v>
      </c>
      <c r="CO53" s="55">
        <f t="shared" si="49"/>
        <v>0</v>
      </c>
      <c r="CP53" s="55">
        <f t="shared" si="49"/>
        <v>0</v>
      </c>
      <c r="CQ53" s="55">
        <f t="shared" si="49"/>
        <v>0</v>
      </c>
      <c r="CR53" s="55">
        <f t="shared" si="49"/>
        <v>0</v>
      </c>
      <c r="CS53" s="55">
        <f t="shared" si="49"/>
        <v>0</v>
      </c>
      <c r="CT53" s="55">
        <f t="shared" si="49"/>
        <v>0</v>
      </c>
      <c r="CU53" s="55">
        <f t="shared" si="49"/>
        <v>0</v>
      </c>
      <c r="CV53" s="106">
        <f t="shared" si="49"/>
        <v>0</v>
      </c>
      <c r="CW53" s="55">
        <f t="shared" si="49"/>
        <v>0</v>
      </c>
      <c r="CX53" s="55">
        <f t="shared" si="49"/>
        <v>0</v>
      </c>
      <c r="CY53" s="55">
        <f t="shared" si="49"/>
        <v>0</v>
      </c>
      <c r="CZ53" s="55">
        <f t="shared" si="49"/>
        <v>0</v>
      </c>
      <c r="DA53" s="55">
        <f t="shared" si="49"/>
        <v>0</v>
      </c>
      <c r="DB53" s="55">
        <f t="shared" si="49"/>
        <v>0</v>
      </c>
      <c r="DC53" s="55">
        <f t="shared" si="49"/>
        <v>0</v>
      </c>
      <c r="DD53" s="55">
        <f t="shared" si="49"/>
        <v>0</v>
      </c>
      <c r="DE53" s="55">
        <f t="shared" si="49"/>
        <v>0</v>
      </c>
      <c r="DF53" s="55">
        <f t="shared" si="49"/>
        <v>0</v>
      </c>
      <c r="DG53" s="55">
        <f t="shared" si="49"/>
        <v>0</v>
      </c>
      <c r="DH53" s="106">
        <f t="shared" si="49"/>
        <v>0</v>
      </c>
      <c r="DI53" s="55">
        <f t="shared" si="49"/>
        <v>0</v>
      </c>
      <c r="DJ53" s="55">
        <f t="shared" si="49"/>
        <v>0</v>
      </c>
      <c r="DK53" s="55">
        <f t="shared" si="49"/>
        <v>0</v>
      </c>
      <c r="DL53" s="55">
        <f t="shared" si="49"/>
        <v>0</v>
      </c>
      <c r="DM53" s="55">
        <f t="shared" si="49"/>
        <v>0</v>
      </c>
      <c r="DN53" s="55">
        <f t="shared" si="49"/>
        <v>0</v>
      </c>
      <c r="DO53" s="55">
        <f t="shared" si="49"/>
        <v>0</v>
      </c>
      <c r="DP53" s="55">
        <f t="shared" si="49"/>
        <v>0</v>
      </c>
      <c r="DQ53" s="55">
        <f t="shared" si="49"/>
        <v>0</v>
      </c>
      <c r="DR53" s="55">
        <f t="shared" si="49"/>
        <v>0</v>
      </c>
      <c r="DS53" s="55">
        <f t="shared" si="49"/>
        <v>0</v>
      </c>
      <c r="DT53" s="55">
        <f t="shared" si="49"/>
        <v>0</v>
      </c>
      <c r="DU53" s="124">
        <f t="shared" si="50"/>
        <v>0</v>
      </c>
      <c r="DV53" s="125">
        <f t="shared" si="50"/>
        <v>0</v>
      </c>
      <c r="DW53" s="125">
        <f t="shared" si="50"/>
        <v>0</v>
      </c>
      <c r="DX53" s="125">
        <f t="shared" si="50"/>
        <v>0</v>
      </c>
      <c r="DY53" s="125">
        <f t="shared" si="50"/>
        <v>0</v>
      </c>
      <c r="DZ53" s="125">
        <f t="shared" si="50"/>
        <v>0</v>
      </c>
      <c r="EA53" s="125">
        <f t="shared" si="50"/>
        <v>0</v>
      </c>
      <c r="EB53" s="125">
        <f t="shared" si="50"/>
        <v>0</v>
      </c>
      <c r="EC53" s="125">
        <f t="shared" si="50"/>
        <v>0</v>
      </c>
      <c r="ED53" s="126">
        <f t="shared" si="50"/>
        <v>0</v>
      </c>
      <c r="EE53" s="126">
        <f t="shared" si="51"/>
        <v>0</v>
      </c>
    </row>
    <row r="54" spans="2:135" hidden="1" outlineLevel="1">
      <c r="B54" s="67" t="str">
        <f>Capex_summary_F!B19</f>
        <v>EML - Aerial</v>
      </c>
      <c r="C54" s="151" t="str">
        <f>Capex_summary_F!C19</f>
        <v>HEAVY DUTY OSP TONABLE 48 COUNT</v>
      </c>
      <c r="D54" s="55">
        <f>Capex_summary_F!H19</f>
        <v>0</v>
      </c>
      <c r="E54" s="55">
        <f t="shared" si="52"/>
        <v>0</v>
      </c>
      <c r="F54" s="55">
        <f t="shared" si="48"/>
        <v>0</v>
      </c>
      <c r="G54" s="55">
        <f t="shared" si="48"/>
        <v>0</v>
      </c>
      <c r="H54" s="55">
        <f t="shared" si="48"/>
        <v>0</v>
      </c>
      <c r="I54" s="55">
        <f t="shared" si="48"/>
        <v>0</v>
      </c>
      <c r="J54" s="55">
        <f t="shared" si="48"/>
        <v>0</v>
      </c>
      <c r="K54" s="55">
        <f t="shared" si="48"/>
        <v>0</v>
      </c>
      <c r="L54" s="55">
        <f t="shared" si="48"/>
        <v>0</v>
      </c>
      <c r="M54" s="55">
        <f t="shared" si="48"/>
        <v>0</v>
      </c>
      <c r="N54" s="55">
        <f t="shared" si="48"/>
        <v>0</v>
      </c>
      <c r="O54" s="55">
        <f t="shared" si="48"/>
        <v>0</v>
      </c>
      <c r="P54" s="106">
        <f t="shared" si="48"/>
        <v>0</v>
      </c>
      <c r="Q54" s="55">
        <f t="shared" si="48"/>
        <v>0</v>
      </c>
      <c r="R54" s="55">
        <f t="shared" si="48"/>
        <v>0</v>
      </c>
      <c r="S54" s="55">
        <f t="shared" si="48"/>
        <v>0</v>
      </c>
      <c r="T54" s="55">
        <f t="shared" si="48"/>
        <v>0</v>
      </c>
      <c r="U54" s="55">
        <f t="shared" si="48"/>
        <v>0</v>
      </c>
      <c r="V54" s="55">
        <f t="shared" si="48"/>
        <v>0</v>
      </c>
      <c r="W54" s="55">
        <f t="shared" si="48"/>
        <v>0</v>
      </c>
      <c r="X54" s="55">
        <f t="shared" si="48"/>
        <v>0</v>
      </c>
      <c r="Y54" s="55">
        <f t="shared" si="48"/>
        <v>0</v>
      </c>
      <c r="Z54" s="55">
        <f t="shared" si="48"/>
        <v>0</v>
      </c>
      <c r="AA54" s="55">
        <f t="shared" si="48"/>
        <v>0</v>
      </c>
      <c r="AB54" s="106">
        <f t="shared" si="48"/>
        <v>0</v>
      </c>
      <c r="AC54" s="55">
        <f t="shared" si="48"/>
        <v>0</v>
      </c>
      <c r="AD54" s="55">
        <f t="shared" si="48"/>
        <v>0</v>
      </c>
      <c r="AE54" s="55">
        <f t="shared" si="48"/>
        <v>0</v>
      </c>
      <c r="AF54" s="55">
        <f t="shared" si="48"/>
        <v>0</v>
      </c>
      <c r="AG54" s="55">
        <f t="shared" si="48"/>
        <v>0</v>
      </c>
      <c r="AH54" s="55">
        <f t="shared" si="48"/>
        <v>0</v>
      </c>
      <c r="AI54" s="55">
        <f t="shared" si="48"/>
        <v>0</v>
      </c>
      <c r="AJ54" s="55">
        <f t="shared" si="48"/>
        <v>0</v>
      </c>
      <c r="AK54" s="55">
        <f t="shared" si="48"/>
        <v>0</v>
      </c>
      <c r="AL54" s="55">
        <f t="shared" si="48"/>
        <v>0</v>
      </c>
      <c r="AM54" s="55">
        <f t="shared" si="48"/>
        <v>0</v>
      </c>
      <c r="AN54" s="106">
        <f t="shared" si="48"/>
        <v>0</v>
      </c>
      <c r="AO54" s="55">
        <f t="shared" si="48"/>
        <v>0</v>
      </c>
      <c r="AP54" s="55">
        <f t="shared" si="48"/>
        <v>0</v>
      </c>
      <c r="AQ54" s="55">
        <f t="shared" si="48"/>
        <v>0</v>
      </c>
      <c r="AR54" s="55">
        <f t="shared" si="48"/>
        <v>0</v>
      </c>
      <c r="AS54" s="55">
        <f t="shared" si="48"/>
        <v>0</v>
      </c>
      <c r="AT54" s="55">
        <f t="shared" si="48"/>
        <v>0</v>
      </c>
      <c r="AU54" s="55">
        <f t="shared" si="48"/>
        <v>0</v>
      </c>
      <c r="AV54" s="55">
        <f t="shared" si="48"/>
        <v>0</v>
      </c>
      <c r="AW54" s="55">
        <f t="shared" si="48"/>
        <v>0</v>
      </c>
      <c r="AX54" s="55">
        <f t="shared" si="48"/>
        <v>0</v>
      </c>
      <c r="AY54" s="55">
        <f t="shared" si="48"/>
        <v>0</v>
      </c>
      <c r="AZ54" s="106">
        <f t="shared" si="48"/>
        <v>0</v>
      </c>
      <c r="BA54" s="55">
        <f t="shared" si="48"/>
        <v>0</v>
      </c>
      <c r="BB54" s="55">
        <f t="shared" si="48"/>
        <v>0</v>
      </c>
      <c r="BC54" s="55">
        <f t="shared" si="48"/>
        <v>0</v>
      </c>
      <c r="BD54" s="55">
        <f t="shared" si="48"/>
        <v>0</v>
      </c>
      <c r="BE54" s="55">
        <f t="shared" si="48"/>
        <v>0</v>
      </c>
      <c r="BF54" s="55">
        <f t="shared" si="48"/>
        <v>0</v>
      </c>
      <c r="BG54" s="55">
        <f t="shared" si="48"/>
        <v>0</v>
      </c>
      <c r="BH54" s="55">
        <f t="shared" si="48"/>
        <v>0</v>
      </c>
      <c r="BI54" s="55">
        <f t="shared" si="48"/>
        <v>0</v>
      </c>
      <c r="BJ54" s="55">
        <f t="shared" si="48"/>
        <v>0</v>
      </c>
      <c r="BK54" s="55">
        <f t="shared" si="48"/>
        <v>0</v>
      </c>
      <c r="BL54" s="106">
        <f t="shared" si="48"/>
        <v>0</v>
      </c>
      <c r="BM54" s="55">
        <f t="shared" si="48"/>
        <v>0</v>
      </c>
      <c r="BN54" s="55">
        <f t="shared" si="48"/>
        <v>0</v>
      </c>
      <c r="BO54" s="55">
        <f t="shared" si="48"/>
        <v>0</v>
      </c>
      <c r="BP54" s="55">
        <f t="shared" si="48"/>
        <v>0</v>
      </c>
      <c r="BQ54" s="55">
        <f t="shared" si="48"/>
        <v>0</v>
      </c>
      <c r="BR54" s="55">
        <f t="shared" si="49"/>
        <v>0</v>
      </c>
      <c r="BS54" s="55">
        <f t="shared" si="49"/>
        <v>0</v>
      </c>
      <c r="BT54" s="55">
        <f t="shared" si="49"/>
        <v>0</v>
      </c>
      <c r="BU54" s="55">
        <f t="shared" si="49"/>
        <v>0</v>
      </c>
      <c r="BV54" s="55">
        <f t="shared" si="49"/>
        <v>0</v>
      </c>
      <c r="BW54" s="55">
        <f t="shared" si="49"/>
        <v>0</v>
      </c>
      <c r="BX54" s="106">
        <f t="shared" si="49"/>
        <v>0</v>
      </c>
      <c r="BY54" s="55">
        <f t="shared" si="49"/>
        <v>0</v>
      </c>
      <c r="BZ54" s="55">
        <f t="shared" si="49"/>
        <v>0</v>
      </c>
      <c r="CA54" s="55">
        <f t="shared" si="49"/>
        <v>0</v>
      </c>
      <c r="CB54" s="55">
        <f t="shared" si="49"/>
        <v>0</v>
      </c>
      <c r="CC54" s="55">
        <f t="shared" si="49"/>
        <v>0</v>
      </c>
      <c r="CD54" s="55">
        <f t="shared" si="49"/>
        <v>0</v>
      </c>
      <c r="CE54" s="55">
        <f t="shared" si="49"/>
        <v>0</v>
      </c>
      <c r="CF54" s="55">
        <f t="shared" si="49"/>
        <v>0</v>
      </c>
      <c r="CG54" s="55">
        <f t="shared" si="49"/>
        <v>0</v>
      </c>
      <c r="CH54" s="55">
        <f t="shared" si="49"/>
        <v>0</v>
      </c>
      <c r="CI54" s="55">
        <f t="shared" si="49"/>
        <v>0</v>
      </c>
      <c r="CJ54" s="106">
        <f t="shared" si="49"/>
        <v>0</v>
      </c>
      <c r="CK54" s="55">
        <f t="shared" si="49"/>
        <v>0</v>
      </c>
      <c r="CL54" s="55">
        <f t="shared" si="49"/>
        <v>0</v>
      </c>
      <c r="CM54" s="55">
        <f t="shared" si="49"/>
        <v>0</v>
      </c>
      <c r="CN54" s="55">
        <f t="shared" si="49"/>
        <v>0</v>
      </c>
      <c r="CO54" s="55">
        <f t="shared" si="49"/>
        <v>0</v>
      </c>
      <c r="CP54" s="55">
        <f t="shared" si="49"/>
        <v>0</v>
      </c>
      <c r="CQ54" s="55">
        <f t="shared" si="49"/>
        <v>0</v>
      </c>
      <c r="CR54" s="55">
        <f t="shared" si="49"/>
        <v>0</v>
      </c>
      <c r="CS54" s="55">
        <f t="shared" si="49"/>
        <v>0</v>
      </c>
      <c r="CT54" s="55">
        <f t="shared" si="49"/>
        <v>0</v>
      </c>
      <c r="CU54" s="55">
        <f t="shared" si="49"/>
        <v>0</v>
      </c>
      <c r="CV54" s="106">
        <f t="shared" si="49"/>
        <v>0</v>
      </c>
      <c r="CW54" s="55">
        <f t="shared" si="49"/>
        <v>0</v>
      </c>
      <c r="CX54" s="55">
        <f t="shared" si="49"/>
        <v>0</v>
      </c>
      <c r="CY54" s="55">
        <f t="shared" si="49"/>
        <v>0</v>
      </c>
      <c r="CZ54" s="55">
        <f t="shared" si="49"/>
        <v>0</v>
      </c>
      <c r="DA54" s="55">
        <f t="shared" si="49"/>
        <v>0</v>
      </c>
      <c r="DB54" s="55">
        <f t="shared" si="49"/>
        <v>0</v>
      </c>
      <c r="DC54" s="55">
        <f t="shared" si="49"/>
        <v>0</v>
      </c>
      <c r="DD54" s="55">
        <f t="shared" si="49"/>
        <v>0</v>
      </c>
      <c r="DE54" s="55">
        <f t="shared" si="49"/>
        <v>0</v>
      </c>
      <c r="DF54" s="55">
        <f t="shared" si="49"/>
        <v>0</v>
      </c>
      <c r="DG54" s="55">
        <f t="shared" si="49"/>
        <v>0</v>
      </c>
      <c r="DH54" s="106">
        <f t="shared" si="49"/>
        <v>0</v>
      </c>
      <c r="DI54" s="55">
        <f t="shared" si="49"/>
        <v>0</v>
      </c>
      <c r="DJ54" s="55">
        <f t="shared" si="49"/>
        <v>0</v>
      </c>
      <c r="DK54" s="55">
        <f t="shared" si="49"/>
        <v>0</v>
      </c>
      <c r="DL54" s="55">
        <f t="shared" si="49"/>
        <v>0</v>
      </c>
      <c r="DM54" s="55">
        <f t="shared" si="49"/>
        <v>0</v>
      </c>
      <c r="DN54" s="55">
        <f t="shared" si="49"/>
        <v>0</v>
      </c>
      <c r="DO54" s="55">
        <f t="shared" si="49"/>
        <v>0</v>
      </c>
      <c r="DP54" s="55">
        <f t="shared" si="49"/>
        <v>0</v>
      </c>
      <c r="DQ54" s="55">
        <f t="shared" si="49"/>
        <v>0</v>
      </c>
      <c r="DR54" s="55">
        <f t="shared" si="49"/>
        <v>0</v>
      </c>
      <c r="DS54" s="55">
        <f t="shared" si="49"/>
        <v>0</v>
      </c>
      <c r="DT54" s="55">
        <f t="shared" si="49"/>
        <v>0</v>
      </c>
      <c r="DU54" s="124">
        <f t="shared" si="50"/>
        <v>0</v>
      </c>
      <c r="DV54" s="125">
        <f t="shared" si="50"/>
        <v>0</v>
      </c>
      <c r="DW54" s="125">
        <f t="shared" si="50"/>
        <v>0</v>
      </c>
      <c r="DX54" s="125">
        <f t="shared" si="50"/>
        <v>0</v>
      </c>
      <c r="DY54" s="125">
        <f t="shared" si="50"/>
        <v>0</v>
      </c>
      <c r="DZ54" s="125">
        <f t="shared" si="50"/>
        <v>0</v>
      </c>
      <c r="EA54" s="125">
        <f t="shared" si="50"/>
        <v>0</v>
      </c>
      <c r="EB54" s="125">
        <f t="shared" si="50"/>
        <v>0</v>
      </c>
      <c r="EC54" s="125">
        <f t="shared" si="50"/>
        <v>0</v>
      </c>
      <c r="ED54" s="126">
        <f t="shared" si="50"/>
        <v>0</v>
      </c>
      <c r="EE54" s="126">
        <f t="shared" si="51"/>
        <v>0</v>
      </c>
    </row>
    <row r="55" spans="2:135" hidden="1" outlineLevel="1">
      <c r="B55" s="67" t="str">
        <f>Capex_summary_F!B20</f>
        <v>EML - Aerial</v>
      </c>
      <c r="C55" s="151" t="str">
        <f>Capex_summary_F!C20</f>
        <v>HEAVY DUTY OSP TONABLE 96 COUNT</v>
      </c>
      <c r="D55" s="55">
        <f>Capex_summary_F!H20</f>
        <v>0</v>
      </c>
      <c r="E55" s="55">
        <f t="shared" si="52"/>
        <v>0</v>
      </c>
      <c r="F55" s="55">
        <f t="shared" si="48"/>
        <v>0</v>
      </c>
      <c r="G55" s="55">
        <f t="shared" si="48"/>
        <v>0</v>
      </c>
      <c r="H55" s="55">
        <f t="shared" si="48"/>
        <v>0</v>
      </c>
      <c r="I55" s="55">
        <f t="shared" si="48"/>
        <v>0</v>
      </c>
      <c r="J55" s="55">
        <f t="shared" si="48"/>
        <v>0</v>
      </c>
      <c r="K55" s="55">
        <f t="shared" si="48"/>
        <v>0</v>
      </c>
      <c r="L55" s="55">
        <f t="shared" si="48"/>
        <v>0</v>
      </c>
      <c r="M55" s="55">
        <f t="shared" si="48"/>
        <v>0</v>
      </c>
      <c r="N55" s="55">
        <f t="shared" si="48"/>
        <v>0</v>
      </c>
      <c r="O55" s="55">
        <f t="shared" si="48"/>
        <v>0</v>
      </c>
      <c r="P55" s="106">
        <f t="shared" si="48"/>
        <v>0</v>
      </c>
      <c r="Q55" s="55">
        <f t="shared" si="48"/>
        <v>0</v>
      </c>
      <c r="R55" s="55">
        <f t="shared" si="48"/>
        <v>0</v>
      </c>
      <c r="S55" s="55">
        <f t="shared" si="48"/>
        <v>0</v>
      </c>
      <c r="T55" s="55">
        <f t="shared" si="48"/>
        <v>0</v>
      </c>
      <c r="U55" s="55">
        <f t="shared" si="48"/>
        <v>0</v>
      </c>
      <c r="V55" s="55">
        <f t="shared" si="48"/>
        <v>0</v>
      </c>
      <c r="W55" s="55">
        <f t="shared" si="48"/>
        <v>0</v>
      </c>
      <c r="X55" s="55">
        <f t="shared" si="48"/>
        <v>0</v>
      </c>
      <c r="Y55" s="55">
        <f t="shared" si="48"/>
        <v>0</v>
      </c>
      <c r="Z55" s="55">
        <f t="shared" si="48"/>
        <v>0</v>
      </c>
      <c r="AA55" s="55">
        <f t="shared" si="48"/>
        <v>0</v>
      </c>
      <c r="AB55" s="106">
        <f t="shared" si="48"/>
        <v>0</v>
      </c>
      <c r="AC55" s="55">
        <f t="shared" si="48"/>
        <v>0</v>
      </c>
      <c r="AD55" s="55">
        <f t="shared" si="48"/>
        <v>0</v>
      </c>
      <c r="AE55" s="55">
        <f t="shared" si="48"/>
        <v>0</v>
      </c>
      <c r="AF55" s="55">
        <f t="shared" si="48"/>
        <v>0</v>
      </c>
      <c r="AG55" s="55">
        <f t="shared" si="48"/>
        <v>0</v>
      </c>
      <c r="AH55" s="55">
        <f t="shared" si="48"/>
        <v>0</v>
      </c>
      <c r="AI55" s="55">
        <f t="shared" si="48"/>
        <v>0</v>
      </c>
      <c r="AJ55" s="55">
        <f t="shared" si="48"/>
        <v>0</v>
      </c>
      <c r="AK55" s="55">
        <f t="shared" si="48"/>
        <v>0</v>
      </c>
      <c r="AL55" s="55">
        <f t="shared" si="48"/>
        <v>0</v>
      </c>
      <c r="AM55" s="55">
        <f t="shared" si="48"/>
        <v>0</v>
      </c>
      <c r="AN55" s="106">
        <f t="shared" si="48"/>
        <v>0</v>
      </c>
      <c r="AO55" s="55">
        <f t="shared" si="48"/>
        <v>0</v>
      </c>
      <c r="AP55" s="55">
        <f t="shared" si="48"/>
        <v>0</v>
      </c>
      <c r="AQ55" s="55">
        <f t="shared" si="48"/>
        <v>0</v>
      </c>
      <c r="AR55" s="55">
        <f t="shared" si="48"/>
        <v>0</v>
      </c>
      <c r="AS55" s="55">
        <f t="shared" si="48"/>
        <v>0</v>
      </c>
      <c r="AT55" s="55">
        <f t="shared" si="48"/>
        <v>0</v>
      </c>
      <c r="AU55" s="55">
        <f t="shared" si="48"/>
        <v>0</v>
      </c>
      <c r="AV55" s="55">
        <f t="shared" si="48"/>
        <v>0</v>
      </c>
      <c r="AW55" s="55">
        <f t="shared" si="48"/>
        <v>0</v>
      </c>
      <c r="AX55" s="55">
        <f t="shared" si="48"/>
        <v>0</v>
      </c>
      <c r="AY55" s="55">
        <f t="shared" si="48"/>
        <v>0</v>
      </c>
      <c r="AZ55" s="106">
        <f t="shared" si="48"/>
        <v>0</v>
      </c>
      <c r="BA55" s="55">
        <f t="shared" si="48"/>
        <v>0</v>
      </c>
      <c r="BB55" s="55">
        <f t="shared" si="48"/>
        <v>0</v>
      </c>
      <c r="BC55" s="55">
        <f t="shared" si="48"/>
        <v>0</v>
      </c>
      <c r="BD55" s="55">
        <f t="shared" si="48"/>
        <v>0</v>
      </c>
      <c r="BE55" s="55">
        <f t="shared" si="48"/>
        <v>0</v>
      </c>
      <c r="BF55" s="55">
        <f t="shared" si="48"/>
        <v>0</v>
      </c>
      <c r="BG55" s="55">
        <f t="shared" si="48"/>
        <v>0</v>
      </c>
      <c r="BH55" s="55">
        <f t="shared" si="48"/>
        <v>0</v>
      </c>
      <c r="BI55" s="55">
        <f t="shared" si="48"/>
        <v>0</v>
      </c>
      <c r="BJ55" s="55">
        <f t="shared" si="48"/>
        <v>0</v>
      </c>
      <c r="BK55" s="55">
        <f t="shared" si="48"/>
        <v>0</v>
      </c>
      <c r="BL55" s="106">
        <f t="shared" si="48"/>
        <v>0</v>
      </c>
      <c r="BM55" s="55">
        <f t="shared" si="48"/>
        <v>0</v>
      </c>
      <c r="BN55" s="55">
        <f t="shared" si="48"/>
        <v>0</v>
      </c>
      <c r="BO55" s="55">
        <f t="shared" si="48"/>
        <v>0</v>
      </c>
      <c r="BP55" s="55">
        <f t="shared" si="48"/>
        <v>0</v>
      </c>
      <c r="BQ55" s="55">
        <f t="shared" ref="BQ55:DT61" si="53">$D55*BQ$32</f>
        <v>0</v>
      </c>
      <c r="BR55" s="55">
        <f t="shared" si="49"/>
        <v>0</v>
      </c>
      <c r="BS55" s="55">
        <f t="shared" si="49"/>
        <v>0</v>
      </c>
      <c r="BT55" s="55">
        <f t="shared" si="49"/>
        <v>0</v>
      </c>
      <c r="BU55" s="55">
        <f t="shared" si="49"/>
        <v>0</v>
      </c>
      <c r="BV55" s="55">
        <f t="shared" si="49"/>
        <v>0</v>
      </c>
      <c r="BW55" s="55">
        <f t="shared" si="49"/>
        <v>0</v>
      </c>
      <c r="BX55" s="106">
        <f t="shared" si="49"/>
        <v>0</v>
      </c>
      <c r="BY55" s="55">
        <f t="shared" si="49"/>
        <v>0</v>
      </c>
      <c r="BZ55" s="55">
        <f t="shared" si="49"/>
        <v>0</v>
      </c>
      <c r="CA55" s="55">
        <f t="shared" si="49"/>
        <v>0</v>
      </c>
      <c r="CB55" s="55">
        <f t="shared" si="49"/>
        <v>0</v>
      </c>
      <c r="CC55" s="55">
        <f t="shared" si="49"/>
        <v>0</v>
      </c>
      <c r="CD55" s="55">
        <f t="shared" si="49"/>
        <v>0</v>
      </c>
      <c r="CE55" s="55">
        <f t="shared" si="49"/>
        <v>0</v>
      </c>
      <c r="CF55" s="55">
        <f t="shared" si="49"/>
        <v>0</v>
      </c>
      <c r="CG55" s="55">
        <f t="shared" si="49"/>
        <v>0</v>
      </c>
      <c r="CH55" s="55">
        <f t="shared" si="49"/>
        <v>0</v>
      </c>
      <c r="CI55" s="55">
        <f t="shared" si="49"/>
        <v>0</v>
      </c>
      <c r="CJ55" s="106">
        <f t="shared" si="49"/>
        <v>0</v>
      </c>
      <c r="CK55" s="55">
        <f t="shared" si="49"/>
        <v>0</v>
      </c>
      <c r="CL55" s="55">
        <f t="shared" si="49"/>
        <v>0</v>
      </c>
      <c r="CM55" s="55">
        <f t="shared" si="49"/>
        <v>0</v>
      </c>
      <c r="CN55" s="55">
        <f t="shared" si="49"/>
        <v>0</v>
      </c>
      <c r="CO55" s="55">
        <f t="shared" si="49"/>
        <v>0</v>
      </c>
      <c r="CP55" s="55">
        <f t="shared" si="49"/>
        <v>0</v>
      </c>
      <c r="CQ55" s="55">
        <f t="shared" si="49"/>
        <v>0</v>
      </c>
      <c r="CR55" s="55">
        <f t="shared" si="49"/>
        <v>0</v>
      </c>
      <c r="CS55" s="55">
        <f t="shared" si="49"/>
        <v>0</v>
      </c>
      <c r="CT55" s="55">
        <f t="shared" si="49"/>
        <v>0</v>
      </c>
      <c r="CU55" s="55">
        <f t="shared" si="49"/>
        <v>0</v>
      </c>
      <c r="CV55" s="106">
        <f t="shared" si="49"/>
        <v>0</v>
      </c>
      <c r="CW55" s="55">
        <f t="shared" si="49"/>
        <v>0</v>
      </c>
      <c r="CX55" s="55">
        <f t="shared" si="49"/>
        <v>0</v>
      </c>
      <c r="CY55" s="55">
        <f t="shared" si="49"/>
        <v>0</v>
      </c>
      <c r="CZ55" s="55">
        <f t="shared" si="49"/>
        <v>0</v>
      </c>
      <c r="DA55" s="55">
        <f t="shared" si="49"/>
        <v>0</v>
      </c>
      <c r="DB55" s="55">
        <f t="shared" si="49"/>
        <v>0</v>
      </c>
      <c r="DC55" s="55">
        <f t="shared" si="49"/>
        <v>0</v>
      </c>
      <c r="DD55" s="55">
        <f t="shared" si="49"/>
        <v>0</v>
      </c>
      <c r="DE55" s="55">
        <f t="shared" si="49"/>
        <v>0</v>
      </c>
      <c r="DF55" s="55">
        <f t="shared" si="49"/>
        <v>0</v>
      </c>
      <c r="DG55" s="55">
        <f t="shared" si="49"/>
        <v>0</v>
      </c>
      <c r="DH55" s="106">
        <f t="shared" si="49"/>
        <v>0</v>
      </c>
      <c r="DI55" s="55">
        <f t="shared" si="49"/>
        <v>0</v>
      </c>
      <c r="DJ55" s="55">
        <f t="shared" si="49"/>
        <v>0</v>
      </c>
      <c r="DK55" s="55">
        <f t="shared" si="49"/>
        <v>0</v>
      </c>
      <c r="DL55" s="55">
        <f t="shared" si="49"/>
        <v>0</v>
      </c>
      <c r="DM55" s="55">
        <f t="shared" si="49"/>
        <v>0</v>
      </c>
      <c r="DN55" s="55">
        <f t="shared" si="49"/>
        <v>0</v>
      </c>
      <c r="DO55" s="55">
        <f t="shared" si="49"/>
        <v>0</v>
      </c>
      <c r="DP55" s="55">
        <f t="shared" si="49"/>
        <v>0</v>
      </c>
      <c r="DQ55" s="55">
        <f t="shared" si="49"/>
        <v>0</v>
      </c>
      <c r="DR55" s="55">
        <f t="shared" si="49"/>
        <v>0</v>
      </c>
      <c r="DS55" s="55">
        <f t="shared" si="49"/>
        <v>0</v>
      </c>
      <c r="DT55" s="55">
        <f t="shared" si="49"/>
        <v>0</v>
      </c>
      <c r="DU55" s="124">
        <f t="shared" si="50"/>
        <v>0</v>
      </c>
      <c r="DV55" s="125">
        <f t="shared" si="50"/>
        <v>0</v>
      </c>
      <c r="DW55" s="125">
        <f t="shared" si="50"/>
        <v>0</v>
      </c>
      <c r="DX55" s="125">
        <f t="shared" si="50"/>
        <v>0</v>
      </c>
      <c r="DY55" s="125">
        <f t="shared" si="50"/>
        <v>0</v>
      </c>
      <c r="DZ55" s="125">
        <f t="shared" si="50"/>
        <v>0</v>
      </c>
      <c r="EA55" s="125">
        <f t="shared" si="50"/>
        <v>0</v>
      </c>
      <c r="EB55" s="125">
        <f t="shared" si="50"/>
        <v>0</v>
      </c>
      <c r="EC55" s="125">
        <f t="shared" si="50"/>
        <v>0</v>
      </c>
      <c r="ED55" s="126">
        <f t="shared" si="50"/>
        <v>0</v>
      </c>
      <c r="EE55" s="126">
        <f t="shared" si="51"/>
        <v>0</v>
      </c>
    </row>
    <row r="56" spans="2:135" hidden="1" outlineLevel="1">
      <c r="B56" s="67" t="str">
        <f>Capex_summary_F!B21</f>
        <v>EML - Aerial</v>
      </c>
      <c r="C56" s="151" t="str">
        <f>Capex_summary_F!C21</f>
        <v>HEAVY DUTY OSP TONABLE 144 COUNT</v>
      </c>
      <c r="D56" s="55">
        <f>Capex_summary_F!H21</f>
        <v>0</v>
      </c>
      <c r="E56" s="55">
        <f t="shared" si="52"/>
        <v>0</v>
      </c>
      <c r="F56" s="55">
        <f t="shared" si="52"/>
        <v>0</v>
      </c>
      <c r="G56" s="55">
        <f t="shared" si="52"/>
        <v>0</v>
      </c>
      <c r="H56" s="55">
        <f t="shared" si="52"/>
        <v>0</v>
      </c>
      <c r="I56" s="55">
        <f t="shared" si="52"/>
        <v>0</v>
      </c>
      <c r="J56" s="55">
        <f t="shared" si="52"/>
        <v>0</v>
      </c>
      <c r="K56" s="55">
        <f t="shared" si="52"/>
        <v>0</v>
      </c>
      <c r="L56" s="55">
        <f t="shared" si="52"/>
        <v>0</v>
      </c>
      <c r="M56" s="55">
        <f t="shared" si="52"/>
        <v>0</v>
      </c>
      <c r="N56" s="55">
        <f t="shared" si="52"/>
        <v>0</v>
      </c>
      <c r="O56" s="55">
        <f t="shared" si="52"/>
        <v>0</v>
      </c>
      <c r="P56" s="106">
        <f t="shared" si="52"/>
        <v>0</v>
      </c>
      <c r="Q56" s="55">
        <f t="shared" si="52"/>
        <v>0</v>
      </c>
      <c r="R56" s="55">
        <f t="shared" si="52"/>
        <v>0</v>
      </c>
      <c r="S56" s="55">
        <f t="shared" si="52"/>
        <v>0</v>
      </c>
      <c r="T56" s="55">
        <f t="shared" si="52"/>
        <v>0</v>
      </c>
      <c r="U56" s="55">
        <f t="shared" ref="U56:BQ61" si="54">$D56*U$32</f>
        <v>0</v>
      </c>
      <c r="V56" s="55">
        <f t="shared" si="54"/>
        <v>0</v>
      </c>
      <c r="W56" s="55">
        <f t="shared" si="54"/>
        <v>0</v>
      </c>
      <c r="X56" s="55">
        <f t="shared" si="54"/>
        <v>0</v>
      </c>
      <c r="Y56" s="55">
        <f t="shared" si="54"/>
        <v>0</v>
      </c>
      <c r="Z56" s="55">
        <f t="shared" si="54"/>
        <v>0</v>
      </c>
      <c r="AA56" s="55">
        <f t="shared" si="54"/>
        <v>0</v>
      </c>
      <c r="AB56" s="106">
        <f t="shared" si="54"/>
        <v>0</v>
      </c>
      <c r="AC56" s="55">
        <f t="shared" si="54"/>
        <v>0</v>
      </c>
      <c r="AD56" s="55">
        <f t="shared" si="54"/>
        <v>0</v>
      </c>
      <c r="AE56" s="55">
        <f t="shared" si="54"/>
        <v>0</v>
      </c>
      <c r="AF56" s="55">
        <f t="shared" si="54"/>
        <v>0</v>
      </c>
      <c r="AG56" s="55">
        <f t="shared" si="54"/>
        <v>0</v>
      </c>
      <c r="AH56" s="55">
        <f t="shared" si="54"/>
        <v>0</v>
      </c>
      <c r="AI56" s="55">
        <f t="shared" si="54"/>
        <v>0</v>
      </c>
      <c r="AJ56" s="55">
        <f t="shared" si="54"/>
        <v>0</v>
      </c>
      <c r="AK56" s="55">
        <f t="shared" si="54"/>
        <v>0</v>
      </c>
      <c r="AL56" s="55">
        <f t="shared" si="54"/>
        <v>0</v>
      </c>
      <c r="AM56" s="55">
        <f t="shared" si="54"/>
        <v>0</v>
      </c>
      <c r="AN56" s="106">
        <f t="shared" si="54"/>
        <v>0</v>
      </c>
      <c r="AO56" s="55">
        <f t="shared" si="54"/>
        <v>0</v>
      </c>
      <c r="AP56" s="55">
        <f t="shared" si="54"/>
        <v>0</v>
      </c>
      <c r="AQ56" s="55">
        <f t="shared" si="54"/>
        <v>0</v>
      </c>
      <c r="AR56" s="55">
        <f t="shared" si="54"/>
        <v>0</v>
      </c>
      <c r="AS56" s="55">
        <f t="shared" si="54"/>
        <v>0</v>
      </c>
      <c r="AT56" s="55">
        <f t="shared" si="54"/>
        <v>0</v>
      </c>
      <c r="AU56" s="55">
        <f t="shared" si="54"/>
        <v>0</v>
      </c>
      <c r="AV56" s="55">
        <f t="shared" si="54"/>
        <v>0</v>
      </c>
      <c r="AW56" s="55">
        <f t="shared" si="54"/>
        <v>0</v>
      </c>
      <c r="AX56" s="55">
        <f t="shared" si="54"/>
        <v>0</v>
      </c>
      <c r="AY56" s="55">
        <f t="shared" si="54"/>
        <v>0</v>
      </c>
      <c r="AZ56" s="106">
        <f t="shared" si="54"/>
        <v>0</v>
      </c>
      <c r="BA56" s="55">
        <f t="shared" si="54"/>
        <v>0</v>
      </c>
      <c r="BB56" s="55">
        <f t="shared" si="54"/>
        <v>0</v>
      </c>
      <c r="BC56" s="55">
        <f t="shared" si="54"/>
        <v>0</v>
      </c>
      <c r="BD56" s="55">
        <f t="shared" si="54"/>
        <v>0</v>
      </c>
      <c r="BE56" s="55">
        <f t="shared" si="54"/>
        <v>0</v>
      </c>
      <c r="BF56" s="55">
        <f t="shared" si="54"/>
        <v>0</v>
      </c>
      <c r="BG56" s="55">
        <f t="shared" si="54"/>
        <v>0</v>
      </c>
      <c r="BH56" s="55">
        <f t="shared" si="54"/>
        <v>0</v>
      </c>
      <c r="BI56" s="55">
        <f t="shared" si="54"/>
        <v>0</v>
      </c>
      <c r="BJ56" s="55">
        <f t="shared" si="54"/>
        <v>0</v>
      </c>
      <c r="BK56" s="55">
        <f t="shared" si="54"/>
        <v>0</v>
      </c>
      <c r="BL56" s="106">
        <f t="shared" si="54"/>
        <v>0</v>
      </c>
      <c r="BM56" s="55">
        <f t="shared" si="54"/>
        <v>0</v>
      </c>
      <c r="BN56" s="55">
        <f t="shared" si="54"/>
        <v>0</v>
      </c>
      <c r="BO56" s="55">
        <f t="shared" si="54"/>
        <v>0</v>
      </c>
      <c r="BP56" s="55">
        <f t="shared" si="54"/>
        <v>0</v>
      </c>
      <c r="BQ56" s="55">
        <f t="shared" si="53"/>
        <v>0</v>
      </c>
      <c r="BR56" s="55">
        <f t="shared" si="53"/>
        <v>0</v>
      </c>
      <c r="BS56" s="55">
        <f t="shared" si="53"/>
        <v>0</v>
      </c>
      <c r="BT56" s="55">
        <f t="shared" si="53"/>
        <v>0</v>
      </c>
      <c r="BU56" s="55">
        <f t="shared" si="53"/>
        <v>0</v>
      </c>
      <c r="BV56" s="55">
        <f t="shared" si="53"/>
        <v>0</v>
      </c>
      <c r="BW56" s="55">
        <f t="shared" si="53"/>
        <v>0</v>
      </c>
      <c r="BX56" s="106">
        <f t="shared" si="53"/>
        <v>0</v>
      </c>
      <c r="BY56" s="55">
        <f t="shared" si="53"/>
        <v>0</v>
      </c>
      <c r="BZ56" s="55">
        <f t="shared" si="53"/>
        <v>0</v>
      </c>
      <c r="CA56" s="55">
        <f t="shared" si="53"/>
        <v>0</v>
      </c>
      <c r="CB56" s="55">
        <f t="shared" si="53"/>
        <v>0</v>
      </c>
      <c r="CC56" s="55">
        <f t="shared" si="53"/>
        <v>0</v>
      </c>
      <c r="CD56" s="55">
        <f t="shared" si="53"/>
        <v>0</v>
      </c>
      <c r="CE56" s="55">
        <f t="shared" si="53"/>
        <v>0</v>
      </c>
      <c r="CF56" s="55">
        <f t="shared" si="53"/>
        <v>0</v>
      </c>
      <c r="CG56" s="55">
        <f t="shared" si="53"/>
        <v>0</v>
      </c>
      <c r="CH56" s="55">
        <f t="shared" si="53"/>
        <v>0</v>
      </c>
      <c r="CI56" s="55">
        <f t="shared" si="53"/>
        <v>0</v>
      </c>
      <c r="CJ56" s="106">
        <f t="shared" si="53"/>
        <v>0</v>
      </c>
      <c r="CK56" s="55">
        <f t="shared" si="53"/>
        <v>0</v>
      </c>
      <c r="CL56" s="55">
        <f t="shared" si="53"/>
        <v>0</v>
      </c>
      <c r="CM56" s="55">
        <f t="shared" si="53"/>
        <v>0</v>
      </c>
      <c r="CN56" s="55">
        <f t="shared" si="53"/>
        <v>0</v>
      </c>
      <c r="CO56" s="55">
        <f t="shared" si="53"/>
        <v>0</v>
      </c>
      <c r="CP56" s="55">
        <f t="shared" si="53"/>
        <v>0</v>
      </c>
      <c r="CQ56" s="55">
        <f t="shared" si="53"/>
        <v>0</v>
      </c>
      <c r="CR56" s="55">
        <f t="shared" si="53"/>
        <v>0</v>
      </c>
      <c r="CS56" s="55">
        <f t="shared" si="53"/>
        <v>0</v>
      </c>
      <c r="CT56" s="55">
        <f t="shared" si="53"/>
        <v>0</v>
      </c>
      <c r="CU56" s="55">
        <f t="shared" si="53"/>
        <v>0</v>
      </c>
      <c r="CV56" s="106">
        <f t="shared" si="53"/>
        <v>0</v>
      </c>
      <c r="CW56" s="55">
        <f t="shared" si="53"/>
        <v>0</v>
      </c>
      <c r="CX56" s="55">
        <f t="shared" si="53"/>
        <v>0</v>
      </c>
      <c r="CY56" s="55">
        <f t="shared" si="53"/>
        <v>0</v>
      </c>
      <c r="CZ56" s="55">
        <f t="shared" si="53"/>
        <v>0</v>
      </c>
      <c r="DA56" s="55">
        <f t="shared" si="53"/>
        <v>0</v>
      </c>
      <c r="DB56" s="55">
        <f t="shared" si="53"/>
        <v>0</v>
      </c>
      <c r="DC56" s="55">
        <f t="shared" si="53"/>
        <v>0</v>
      </c>
      <c r="DD56" s="55">
        <f t="shared" si="53"/>
        <v>0</v>
      </c>
      <c r="DE56" s="55">
        <f t="shared" si="53"/>
        <v>0</v>
      </c>
      <c r="DF56" s="55">
        <f t="shared" si="53"/>
        <v>0</v>
      </c>
      <c r="DG56" s="55">
        <f t="shared" si="53"/>
        <v>0</v>
      </c>
      <c r="DH56" s="106">
        <f t="shared" si="53"/>
        <v>0</v>
      </c>
      <c r="DI56" s="55">
        <f t="shared" si="53"/>
        <v>0</v>
      </c>
      <c r="DJ56" s="55">
        <f t="shared" si="53"/>
        <v>0</v>
      </c>
      <c r="DK56" s="55">
        <f t="shared" si="53"/>
        <v>0</v>
      </c>
      <c r="DL56" s="55">
        <f t="shared" si="53"/>
        <v>0</v>
      </c>
      <c r="DM56" s="55">
        <f t="shared" si="53"/>
        <v>0</v>
      </c>
      <c r="DN56" s="55">
        <f t="shared" si="53"/>
        <v>0</v>
      </c>
      <c r="DO56" s="55">
        <f t="shared" si="53"/>
        <v>0</v>
      </c>
      <c r="DP56" s="55">
        <f t="shared" si="53"/>
        <v>0</v>
      </c>
      <c r="DQ56" s="55">
        <f t="shared" si="53"/>
        <v>0</v>
      </c>
      <c r="DR56" s="55">
        <f t="shared" si="53"/>
        <v>0</v>
      </c>
      <c r="DS56" s="55">
        <f t="shared" si="53"/>
        <v>0</v>
      </c>
      <c r="DT56" s="55">
        <f t="shared" si="53"/>
        <v>0</v>
      </c>
      <c r="DU56" s="124">
        <f t="shared" si="50"/>
        <v>0</v>
      </c>
      <c r="DV56" s="125">
        <f t="shared" si="50"/>
        <v>0</v>
      </c>
      <c r="DW56" s="125">
        <f t="shared" si="50"/>
        <v>0</v>
      </c>
      <c r="DX56" s="125">
        <f t="shared" si="50"/>
        <v>0</v>
      </c>
      <c r="DY56" s="125">
        <f t="shared" si="50"/>
        <v>0</v>
      </c>
      <c r="DZ56" s="125">
        <f t="shared" si="50"/>
        <v>0</v>
      </c>
      <c r="EA56" s="125">
        <f t="shared" si="50"/>
        <v>0</v>
      </c>
      <c r="EB56" s="125">
        <f t="shared" si="50"/>
        <v>0</v>
      </c>
      <c r="EC56" s="125">
        <f t="shared" si="50"/>
        <v>0</v>
      </c>
      <c r="ED56" s="126">
        <f t="shared" si="50"/>
        <v>0</v>
      </c>
      <c r="EE56" s="126">
        <f t="shared" si="51"/>
        <v>0</v>
      </c>
    </row>
    <row r="57" spans="2:135" hidden="1" outlineLevel="1">
      <c r="B57" s="67" t="str">
        <f>Capex_summary_F!B22</f>
        <v>EML - Aerial</v>
      </c>
      <c r="C57" s="151" t="str">
        <f>Capex_summary_F!C22</f>
        <v>HEAVY DUTY OSP TONABLE 288 COUNT</v>
      </c>
      <c r="D57" s="55">
        <f>Capex_summary_F!H22</f>
        <v>0</v>
      </c>
      <c r="E57" s="55">
        <f t="shared" si="52"/>
        <v>0</v>
      </c>
      <c r="F57" s="55">
        <f t="shared" si="52"/>
        <v>0</v>
      </c>
      <c r="G57" s="55">
        <f t="shared" si="52"/>
        <v>0</v>
      </c>
      <c r="H57" s="55">
        <f t="shared" si="52"/>
        <v>0</v>
      </c>
      <c r="I57" s="55">
        <f t="shared" si="52"/>
        <v>0</v>
      </c>
      <c r="J57" s="55">
        <f t="shared" si="52"/>
        <v>0</v>
      </c>
      <c r="K57" s="55">
        <f t="shared" si="52"/>
        <v>0</v>
      </c>
      <c r="L57" s="55">
        <f t="shared" si="52"/>
        <v>0</v>
      </c>
      <c r="M57" s="55">
        <f t="shared" si="52"/>
        <v>0</v>
      </c>
      <c r="N57" s="55">
        <f t="shared" si="52"/>
        <v>0</v>
      </c>
      <c r="O57" s="55">
        <f t="shared" si="52"/>
        <v>0</v>
      </c>
      <c r="P57" s="106">
        <f t="shared" si="52"/>
        <v>0</v>
      </c>
      <c r="Q57" s="55">
        <f t="shared" si="52"/>
        <v>0</v>
      </c>
      <c r="R57" s="55">
        <f t="shared" si="52"/>
        <v>0</v>
      </c>
      <c r="S57" s="55">
        <f t="shared" si="52"/>
        <v>0</v>
      </c>
      <c r="T57" s="55">
        <f t="shared" si="52"/>
        <v>0</v>
      </c>
      <c r="U57" s="55">
        <f t="shared" si="54"/>
        <v>0</v>
      </c>
      <c r="V57" s="55">
        <f t="shared" si="54"/>
        <v>0</v>
      </c>
      <c r="W57" s="55">
        <f t="shared" si="54"/>
        <v>0</v>
      </c>
      <c r="X57" s="55">
        <f t="shared" si="54"/>
        <v>0</v>
      </c>
      <c r="Y57" s="55">
        <f t="shared" si="54"/>
        <v>0</v>
      </c>
      <c r="Z57" s="55">
        <f t="shared" si="54"/>
        <v>0</v>
      </c>
      <c r="AA57" s="55">
        <f t="shared" si="54"/>
        <v>0</v>
      </c>
      <c r="AB57" s="106">
        <f t="shared" si="54"/>
        <v>0</v>
      </c>
      <c r="AC57" s="55">
        <f t="shared" si="54"/>
        <v>0</v>
      </c>
      <c r="AD57" s="55">
        <f t="shared" si="54"/>
        <v>0</v>
      </c>
      <c r="AE57" s="55">
        <f t="shared" si="54"/>
        <v>0</v>
      </c>
      <c r="AF57" s="55">
        <f t="shared" si="54"/>
        <v>0</v>
      </c>
      <c r="AG57" s="55">
        <f t="shared" si="54"/>
        <v>0</v>
      </c>
      <c r="AH57" s="55">
        <f t="shared" si="54"/>
        <v>0</v>
      </c>
      <c r="AI57" s="55">
        <f t="shared" si="54"/>
        <v>0</v>
      </c>
      <c r="AJ57" s="55">
        <f t="shared" si="54"/>
        <v>0</v>
      </c>
      <c r="AK57" s="55">
        <f t="shared" si="54"/>
        <v>0</v>
      </c>
      <c r="AL57" s="55">
        <f t="shared" si="54"/>
        <v>0</v>
      </c>
      <c r="AM57" s="55">
        <f t="shared" si="54"/>
        <v>0</v>
      </c>
      <c r="AN57" s="106">
        <f t="shared" si="54"/>
        <v>0</v>
      </c>
      <c r="AO57" s="55">
        <f t="shared" si="54"/>
        <v>0</v>
      </c>
      <c r="AP57" s="55">
        <f t="shared" si="54"/>
        <v>0</v>
      </c>
      <c r="AQ57" s="55">
        <f t="shared" si="54"/>
        <v>0</v>
      </c>
      <c r="AR57" s="55">
        <f t="shared" si="54"/>
        <v>0</v>
      </c>
      <c r="AS57" s="55">
        <f t="shared" si="54"/>
        <v>0</v>
      </c>
      <c r="AT57" s="55">
        <f t="shared" si="54"/>
        <v>0</v>
      </c>
      <c r="AU57" s="55">
        <f t="shared" si="54"/>
        <v>0</v>
      </c>
      <c r="AV57" s="55">
        <f t="shared" si="54"/>
        <v>0</v>
      </c>
      <c r="AW57" s="55">
        <f t="shared" si="54"/>
        <v>0</v>
      </c>
      <c r="AX57" s="55">
        <f t="shared" si="54"/>
        <v>0</v>
      </c>
      <c r="AY57" s="55">
        <f t="shared" si="54"/>
        <v>0</v>
      </c>
      <c r="AZ57" s="106">
        <f t="shared" si="54"/>
        <v>0</v>
      </c>
      <c r="BA57" s="55">
        <f t="shared" si="54"/>
        <v>0</v>
      </c>
      <c r="BB57" s="55">
        <f t="shared" si="54"/>
        <v>0</v>
      </c>
      <c r="BC57" s="55">
        <f t="shared" si="54"/>
        <v>0</v>
      </c>
      <c r="BD57" s="55">
        <f t="shared" si="54"/>
        <v>0</v>
      </c>
      <c r="BE57" s="55">
        <f t="shared" si="54"/>
        <v>0</v>
      </c>
      <c r="BF57" s="55">
        <f t="shared" si="54"/>
        <v>0</v>
      </c>
      <c r="BG57" s="55">
        <f t="shared" si="54"/>
        <v>0</v>
      </c>
      <c r="BH57" s="55">
        <f t="shared" si="54"/>
        <v>0</v>
      </c>
      <c r="BI57" s="55">
        <f t="shared" si="54"/>
        <v>0</v>
      </c>
      <c r="BJ57" s="55">
        <f t="shared" si="54"/>
        <v>0</v>
      </c>
      <c r="BK57" s="55">
        <f t="shared" si="54"/>
        <v>0</v>
      </c>
      <c r="BL57" s="106">
        <f t="shared" si="54"/>
        <v>0</v>
      </c>
      <c r="BM57" s="55">
        <f t="shared" si="54"/>
        <v>0</v>
      </c>
      <c r="BN57" s="55">
        <f t="shared" si="54"/>
        <v>0</v>
      </c>
      <c r="BO57" s="55">
        <f t="shared" si="54"/>
        <v>0</v>
      </c>
      <c r="BP57" s="55">
        <f t="shared" si="54"/>
        <v>0</v>
      </c>
      <c r="BQ57" s="55">
        <f t="shared" si="54"/>
        <v>0</v>
      </c>
      <c r="BR57" s="55">
        <f t="shared" si="53"/>
        <v>0</v>
      </c>
      <c r="BS57" s="55">
        <f t="shared" si="53"/>
        <v>0</v>
      </c>
      <c r="BT57" s="55">
        <f t="shared" si="53"/>
        <v>0</v>
      </c>
      <c r="BU57" s="55">
        <f t="shared" si="53"/>
        <v>0</v>
      </c>
      <c r="BV57" s="55">
        <f t="shared" si="53"/>
        <v>0</v>
      </c>
      <c r="BW57" s="55">
        <f t="shared" si="53"/>
        <v>0</v>
      </c>
      <c r="BX57" s="106">
        <f t="shared" si="53"/>
        <v>0</v>
      </c>
      <c r="BY57" s="55">
        <f t="shared" si="53"/>
        <v>0</v>
      </c>
      <c r="BZ57" s="55">
        <f t="shared" si="53"/>
        <v>0</v>
      </c>
      <c r="CA57" s="55">
        <f t="shared" si="53"/>
        <v>0</v>
      </c>
      <c r="CB57" s="55">
        <f t="shared" si="53"/>
        <v>0</v>
      </c>
      <c r="CC57" s="55">
        <f t="shared" si="53"/>
        <v>0</v>
      </c>
      <c r="CD57" s="55">
        <f t="shared" si="53"/>
        <v>0</v>
      </c>
      <c r="CE57" s="55">
        <f t="shared" si="53"/>
        <v>0</v>
      </c>
      <c r="CF57" s="55">
        <f t="shared" si="53"/>
        <v>0</v>
      </c>
      <c r="CG57" s="55">
        <f t="shared" si="53"/>
        <v>0</v>
      </c>
      <c r="CH57" s="55">
        <f t="shared" si="53"/>
        <v>0</v>
      </c>
      <c r="CI57" s="55">
        <f t="shared" si="53"/>
        <v>0</v>
      </c>
      <c r="CJ57" s="106">
        <f t="shared" si="53"/>
        <v>0</v>
      </c>
      <c r="CK57" s="55">
        <f t="shared" si="53"/>
        <v>0</v>
      </c>
      <c r="CL57" s="55">
        <f t="shared" si="53"/>
        <v>0</v>
      </c>
      <c r="CM57" s="55">
        <f t="shared" si="53"/>
        <v>0</v>
      </c>
      <c r="CN57" s="55">
        <f t="shared" si="53"/>
        <v>0</v>
      </c>
      <c r="CO57" s="55">
        <f t="shared" si="53"/>
        <v>0</v>
      </c>
      <c r="CP57" s="55">
        <f t="shared" si="53"/>
        <v>0</v>
      </c>
      <c r="CQ57" s="55">
        <f t="shared" si="53"/>
        <v>0</v>
      </c>
      <c r="CR57" s="55">
        <f t="shared" si="53"/>
        <v>0</v>
      </c>
      <c r="CS57" s="55">
        <f t="shared" si="53"/>
        <v>0</v>
      </c>
      <c r="CT57" s="55">
        <f t="shared" si="53"/>
        <v>0</v>
      </c>
      <c r="CU57" s="55">
        <f t="shared" si="53"/>
        <v>0</v>
      </c>
      <c r="CV57" s="106">
        <f t="shared" si="53"/>
        <v>0</v>
      </c>
      <c r="CW57" s="55">
        <f t="shared" si="53"/>
        <v>0</v>
      </c>
      <c r="CX57" s="55">
        <f t="shared" si="53"/>
        <v>0</v>
      </c>
      <c r="CY57" s="55">
        <f t="shared" si="53"/>
        <v>0</v>
      </c>
      <c r="CZ57" s="55">
        <f t="shared" si="53"/>
        <v>0</v>
      </c>
      <c r="DA57" s="55">
        <f t="shared" si="53"/>
        <v>0</v>
      </c>
      <c r="DB57" s="55">
        <f t="shared" si="53"/>
        <v>0</v>
      </c>
      <c r="DC57" s="55">
        <f t="shared" si="53"/>
        <v>0</v>
      </c>
      <c r="DD57" s="55">
        <f t="shared" si="53"/>
        <v>0</v>
      </c>
      <c r="DE57" s="55">
        <f t="shared" si="53"/>
        <v>0</v>
      </c>
      <c r="DF57" s="55">
        <f t="shared" si="53"/>
        <v>0</v>
      </c>
      <c r="DG57" s="55">
        <f t="shared" si="53"/>
        <v>0</v>
      </c>
      <c r="DH57" s="106">
        <f t="shared" si="53"/>
        <v>0</v>
      </c>
      <c r="DI57" s="55">
        <f t="shared" si="53"/>
        <v>0</v>
      </c>
      <c r="DJ57" s="55">
        <f t="shared" si="53"/>
        <v>0</v>
      </c>
      <c r="DK57" s="55">
        <f t="shared" si="53"/>
        <v>0</v>
      </c>
      <c r="DL57" s="55">
        <f t="shared" si="53"/>
        <v>0</v>
      </c>
      <c r="DM57" s="55">
        <f t="shared" si="53"/>
        <v>0</v>
      </c>
      <c r="DN57" s="55">
        <f t="shared" si="53"/>
        <v>0</v>
      </c>
      <c r="DO57" s="55">
        <f t="shared" si="53"/>
        <v>0</v>
      </c>
      <c r="DP57" s="55">
        <f t="shared" si="53"/>
        <v>0</v>
      </c>
      <c r="DQ57" s="55">
        <f t="shared" si="53"/>
        <v>0</v>
      </c>
      <c r="DR57" s="55">
        <f t="shared" si="53"/>
        <v>0</v>
      </c>
      <c r="DS57" s="55">
        <f t="shared" si="53"/>
        <v>0</v>
      </c>
      <c r="DT57" s="55">
        <f t="shared" si="53"/>
        <v>0</v>
      </c>
      <c r="DU57" s="124">
        <f t="shared" si="50"/>
        <v>0</v>
      </c>
      <c r="DV57" s="125">
        <f t="shared" si="50"/>
        <v>0</v>
      </c>
      <c r="DW57" s="125">
        <f t="shared" si="50"/>
        <v>0</v>
      </c>
      <c r="DX57" s="125">
        <f t="shared" si="50"/>
        <v>0</v>
      </c>
      <c r="DY57" s="125">
        <f t="shared" si="50"/>
        <v>0</v>
      </c>
      <c r="DZ57" s="125">
        <f t="shared" si="50"/>
        <v>0</v>
      </c>
      <c r="EA57" s="125">
        <f t="shared" si="50"/>
        <v>0</v>
      </c>
      <c r="EB57" s="125">
        <f t="shared" si="50"/>
        <v>0</v>
      </c>
      <c r="EC57" s="125">
        <f t="shared" si="50"/>
        <v>0</v>
      </c>
      <c r="ED57" s="126">
        <f t="shared" si="50"/>
        <v>0</v>
      </c>
      <c r="EE57" s="126">
        <f t="shared" si="51"/>
        <v>0</v>
      </c>
    </row>
    <row r="58" spans="2:135" collapsed="1">
      <c r="B58" s="67" t="str">
        <f>Capex_summary_F!B23</f>
        <v>EML - Underground</v>
      </c>
      <c r="C58" s="151" t="str">
        <f>Capex_summary_F!C23</f>
        <v>HEAVY DUTY OSP TONABLE 24 COUNT</v>
      </c>
      <c r="D58" s="55">
        <f>Capex_summary_F!H23</f>
        <v>0</v>
      </c>
      <c r="E58" s="55">
        <f t="shared" si="52"/>
        <v>0</v>
      </c>
      <c r="F58" s="55">
        <f t="shared" si="52"/>
        <v>0</v>
      </c>
      <c r="G58" s="55">
        <f t="shared" si="52"/>
        <v>0</v>
      </c>
      <c r="H58" s="55">
        <f t="shared" si="52"/>
        <v>0</v>
      </c>
      <c r="I58" s="55">
        <f t="shared" si="52"/>
        <v>0</v>
      </c>
      <c r="J58" s="55">
        <f t="shared" si="52"/>
        <v>0</v>
      </c>
      <c r="K58" s="55">
        <f t="shared" si="52"/>
        <v>0</v>
      </c>
      <c r="L58" s="55">
        <f t="shared" si="52"/>
        <v>0</v>
      </c>
      <c r="M58" s="55">
        <f t="shared" si="52"/>
        <v>0</v>
      </c>
      <c r="N58" s="55">
        <f t="shared" si="52"/>
        <v>0</v>
      </c>
      <c r="O58" s="55">
        <f t="shared" si="52"/>
        <v>0</v>
      </c>
      <c r="P58" s="106">
        <f t="shared" si="52"/>
        <v>0</v>
      </c>
      <c r="Q58" s="55">
        <f t="shared" si="52"/>
        <v>0</v>
      </c>
      <c r="R58" s="55">
        <f t="shared" si="52"/>
        <v>0</v>
      </c>
      <c r="S58" s="55">
        <f t="shared" si="52"/>
        <v>0</v>
      </c>
      <c r="T58" s="55">
        <f t="shared" si="52"/>
        <v>0</v>
      </c>
      <c r="U58" s="55">
        <f t="shared" si="54"/>
        <v>0</v>
      </c>
      <c r="V58" s="55">
        <f t="shared" si="54"/>
        <v>0</v>
      </c>
      <c r="W58" s="55">
        <f t="shared" si="54"/>
        <v>0</v>
      </c>
      <c r="X58" s="55">
        <f t="shared" si="54"/>
        <v>0</v>
      </c>
      <c r="Y58" s="55">
        <f t="shared" si="54"/>
        <v>0</v>
      </c>
      <c r="Z58" s="55">
        <f t="shared" si="54"/>
        <v>0</v>
      </c>
      <c r="AA58" s="55">
        <f t="shared" si="54"/>
        <v>0</v>
      </c>
      <c r="AB58" s="106">
        <f t="shared" si="54"/>
        <v>0</v>
      </c>
      <c r="AC58" s="55">
        <f t="shared" si="54"/>
        <v>0</v>
      </c>
      <c r="AD58" s="55">
        <f t="shared" si="54"/>
        <v>0</v>
      </c>
      <c r="AE58" s="55">
        <f t="shared" si="54"/>
        <v>0</v>
      </c>
      <c r="AF58" s="55">
        <f t="shared" si="54"/>
        <v>0</v>
      </c>
      <c r="AG58" s="55">
        <f t="shared" si="54"/>
        <v>0</v>
      </c>
      <c r="AH58" s="55">
        <f t="shared" si="54"/>
        <v>0</v>
      </c>
      <c r="AI58" s="55">
        <f t="shared" si="54"/>
        <v>0</v>
      </c>
      <c r="AJ58" s="55">
        <f t="shared" si="54"/>
        <v>0</v>
      </c>
      <c r="AK58" s="55">
        <f t="shared" si="54"/>
        <v>0</v>
      </c>
      <c r="AL58" s="55">
        <f t="shared" si="54"/>
        <v>0</v>
      </c>
      <c r="AM58" s="55">
        <f t="shared" si="54"/>
        <v>0</v>
      </c>
      <c r="AN58" s="106">
        <f t="shared" si="54"/>
        <v>0</v>
      </c>
      <c r="AO58" s="55">
        <f t="shared" si="54"/>
        <v>0</v>
      </c>
      <c r="AP58" s="55">
        <f t="shared" si="54"/>
        <v>0</v>
      </c>
      <c r="AQ58" s="55">
        <f t="shared" si="54"/>
        <v>0</v>
      </c>
      <c r="AR58" s="55">
        <f t="shared" si="54"/>
        <v>0</v>
      </c>
      <c r="AS58" s="55">
        <f t="shared" si="54"/>
        <v>0</v>
      </c>
      <c r="AT58" s="55">
        <f t="shared" si="54"/>
        <v>0</v>
      </c>
      <c r="AU58" s="55">
        <f t="shared" si="54"/>
        <v>0</v>
      </c>
      <c r="AV58" s="55">
        <f t="shared" si="54"/>
        <v>0</v>
      </c>
      <c r="AW58" s="55">
        <f t="shared" si="54"/>
        <v>0</v>
      </c>
      <c r="AX58" s="55">
        <f t="shared" si="54"/>
        <v>0</v>
      </c>
      <c r="AY58" s="55">
        <f t="shared" si="54"/>
        <v>0</v>
      </c>
      <c r="AZ58" s="106">
        <f t="shared" si="54"/>
        <v>0</v>
      </c>
      <c r="BA58" s="55">
        <f t="shared" si="54"/>
        <v>0</v>
      </c>
      <c r="BB58" s="55">
        <f t="shared" si="54"/>
        <v>0</v>
      </c>
      <c r="BC58" s="55">
        <f t="shared" si="54"/>
        <v>0</v>
      </c>
      <c r="BD58" s="55">
        <f t="shared" si="54"/>
        <v>0</v>
      </c>
      <c r="BE58" s="55">
        <f t="shared" si="54"/>
        <v>0</v>
      </c>
      <c r="BF58" s="55">
        <f t="shared" si="54"/>
        <v>0</v>
      </c>
      <c r="BG58" s="55">
        <f t="shared" si="54"/>
        <v>0</v>
      </c>
      <c r="BH58" s="55">
        <f t="shared" si="54"/>
        <v>0</v>
      </c>
      <c r="BI58" s="55">
        <f t="shared" si="54"/>
        <v>0</v>
      </c>
      <c r="BJ58" s="55">
        <f t="shared" si="54"/>
        <v>0</v>
      </c>
      <c r="BK58" s="55">
        <f t="shared" si="54"/>
        <v>0</v>
      </c>
      <c r="BL58" s="106">
        <f t="shared" si="54"/>
        <v>0</v>
      </c>
      <c r="BM58" s="55">
        <f t="shared" si="54"/>
        <v>0</v>
      </c>
      <c r="BN58" s="55">
        <f t="shared" si="54"/>
        <v>0</v>
      </c>
      <c r="BO58" s="55">
        <f t="shared" si="54"/>
        <v>0</v>
      </c>
      <c r="BP58" s="55">
        <f t="shared" si="54"/>
        <v>0</v>
      </c>
      <c r="BQ58" s="55">
        <f t="shared" si="54"/>
        <v>0</v>
      </c>
      <c r="BR58" s="55">
        <f t="shared" si="49"/>
        <v>0</v>
      </c>
      <c r="BS58" s="55">
        <f t="shared" si="49"/>
        <v>0</v>
      </c>
      <c r="BT58" s="55">
        <f t="shared" si="49"/>
        <v>0</v>
      </c>
      <c r="BU58" s="55">
        <f t="shared" si="49"/>
        <v>0</v>
      </c>
      <c r="BV58" s="55">
        <f t="shared" si="49"/>
        <v>0</v>
      </c>
      <c r="BW58" s="55">
        <f t="shared" si="49"/>
        <v>0</v>
      </c>
      <c r="BX58" s="106">
        <f t="shared" si="49"/>
        <v>0</v>
      </c>
      <c r="BY58" s="55">
        <f t="shared" si="49"/>
        <v>0</v>
      </c>
      <c r="BZ58" s="55">
        <f t="shared" si="49"/>
        <v>0</v>
      </c>
      <c r="CA58" s="55">
        <f t="shared" si="49"/>
        <v>0</v>
      </c>
      <c r="CB58" s="55">
        <f t="shared" si="49"/>
        <v>0</v>
      </c>
      <c r="CC58" s="55">
        <f t="shared" si="49"/>
        <v>0</v>
      </c>
      <c r="CD58" s="55">
        <f t="shared" si="49"/>
        <v>0</v>
      </c>
      <c r="CE58" s="55">
        <f t="shared" si="49"/>
        <v>0</v>
      </c>
      <c r="CF58" s="55">
        <f t="shared" si="49"/>
        <v>0</v>
      </c>
      <c r="CG58" s="55">
        <f t="shared" si="49"/>
        <v>0</v>
      </c>
      <c r="CH58" s="55">
        <f t="shared" si="49"/>
        <v>0</v>
      </c>
      <c r="CI58" s="55">
        <f t="shared" si="49"/>
        <v>0</v>
      </c>
      <c r="CJ58" s="106">
        <f t="shared" si="49"/>
        <v>0</v>
      </c>
      <c r="CK58" s="55">
        <f t="shared" si="49"/>
        <v>0</v>
      </c>
      <c r="CL58" s="55">
        <f t="shared" si="49"/>
        <v>0</v>
      </c>
      <c r="CM58" s="55">
        <f t="shared" si="49"/>
        <v>0</v>
      </c>
      <c r="CN58" s="55">
        <f t="shared" si="49"/>
        <v>0</v>
      </c>
      <c r="CO58" s="55">
        <f t="shared" si="49"/>
        <v>0</v>
      </c>
      <c r="CP58" s="55">
        <f t="shared" si="49"/>
        <v>0</v>
      </c>
      <c r="CQ58" s="55">
        <f t="shared" si="49"/>
        <v>0</v>
      </c>
      <c r="CR58" s="55">
        <f t="shared" si="49"/>
        <v>0</v>
      </c>
      <c r="CS58" s="55">
        <f t="shared" si="49"/>
        <v>0</v>
      </c>
      <c r="CT58" s="55">
        <f t="shared" si="49"/>
        <v>0</v>
      </c>
      <c r="CU58" s="55">
        <f t="shared" si="49"/>
        <v>0</v>
      </c>
      <c r="CV58" s="106">
        <f t="shared" si="49"/>
        <v>0</v>
      </c>
      <c r="CW58" s="55">
        <f t="shared" si="49"/>
        <v>0</v>
      </c>
      <c r="CX58" s="55">
        <f t="shared" si="49"/>
        <v>0</v>
      </c>
      <c r="CY58" s="55">
        <f t="shared" si="49"/>
        <v>0</v>
      </c>
      <c r="CZ58" s="55">
        <f t="shared" si="49"/>
        <v>0</v>
      </c>
      <c r="DA58" s="55">
        <f t="shared" si="53"/>
        <v>0</v>
      </c>
      <c r="DB58" s="55">
        <f t="shared" si="53"/>
        <v>0</v>
      </c>
      <c r="DC58" s="55">
        <f t="shared" si="53"/>
        <v>0</v>
      </c>
      <c r="DD58" s="55">
        <f t="shared" si="53"/>
        <v>0</v>
      </c>
      <c r="DE58" s="55">
        <f t="shared" si="53"/>
        <v>0</v>
      </c>
      <c r="DF58" s="55">
        <f t="shared" si="53"/>
        <v>0</v>
      </c>
      <c r="DG58" s="55">
        <f t="shared" si="53"/>
        <v>0</v>
      </c>
      <c r="DH58" s="106">
        <f t="shared" si="53"/>
        <v>0</v>
      </c>
      <c r="DI58" s="55">
        <f t="shared" si="53"/>
        <v>0</v>
      </c>
      <c r="DJ58" s="55">
        <f t="shared" si="53"/>
        <v>0</v>
      </c>
      <c r="DK58" s="55">
        <f t="shared" si="53"/>
        <v>0</v>
      </c>
      <c r="DL58" s="55">
        <f t="shared" si="53"/>
        <v>0</v>
      </c>
      <c r="DM58" s="55">
        <f t="shared" si="53"/>
        <v>0</v>
      </c>
      <c r="DN58" s="55">
        <f t="shared" si="53"/>
        <v>0</v>
      </c>
      <c r="DO58" s="55">
        <f t="shared" si="53"/>
        <v>0</v>
      </c>
      <c r="DP58" s="55">
        <f t="shared" si="53"/>
        <v>0</v>
      </c>
      <c r="DQ58" s="55">
        <f t="shared" si="53"/>
        <v>0</v>
      </c>
      <c r="DR58" s="55">
        <f t="shared" si="53"/>
        <v>0</v>
      </c>
      <c r="DS58" s="55">
        <f t="shared" si="53"/>
        <v>0</v>
      </c>
      <c r="DT58" s="55">
        <f t="shared" si="53"/>
        <v>0</v>
      </c>
      <c r="DU58" s="124">
        <f t="shared" si="50"/>
        <v>0</v>
      </c>
      <c r="DV58" s="125">
        <f t="shared" si="50"/>
        <v>0</v>
      </c>
      <c r="DW58" s="125">
        <f t="shared" si="50"/>
        <v>0</v>
      </c>
      <c r="DX58" s="125">
        <f t="shared" si="50"/>
        <v>0</v>
      </c>
      <c r="DY58" s="125">
        <f t="shared" si="50"/>
        <v>0</v>
      </c>
      <c r="DZ58" s="125">
        <f t="shared" si="50"/>
        <v>0</v>
      </c>
      <c r="EA58" s="125">
        <f t="shared" si="50"/>
        <v>0</v>
      </c>
      <c r="EB58" s="125">
        <f t="shared" si="50"/>
        <v>0</v>
      </c>
      <c r="EC58" s="125">
        <f t="shared" si="50"/>
        <v>0</v>
      </c>
      <c r="ED58" s="126">
        <f t="shared" si="50"/>
        <v>0</v>
      </c>
      <c r="EE58" s="126">
        <f t="shared" si="51"/>
        <v>0</v>
      </c>
    </row>
    <row r="59" spans="2:135">
      <c r="B59" s="67" t="str">
        <f>Capex_summary_F!B24</f>
        <v>EML - Underground</v>
      </c>
      <c r="C59" s="151" t="str">
        <f>Capex_summary_F!C24</f>
        <v>HEAVY DUTY OSP TONABLE 48 COUNT</v>
      </c>
      <c r="D59" s="55">
        <f>Capex_summary_F!H24</f>
        <v>6154.6523568000002</v>
      </c>
      <c r="E59" s="55">
        <f t="shared" si="52"/>
        <v>0</v>
      </c>
      <c r="F59" s="55">
        <f t="shared" si="52"/>
        <v>0</v>
      </c>
      <c r="G59" s="55">
        <f t="shared" si="52"/>
        <v>0</v>
      </c>
      <c r="H59" s="55">
        <f t="shared" si="52"/>
        <v>914.88075574054062</v>
      </c>
      <c r="I59" s="55">
        <f t="shared" si="52"/>
        <v>956.4662446378378</v>
      </c>
      <c r="J59" s="55">
        <f t="shared" si="52"/>
        <v>873.29526684324321</v>
      </c>
      <c r="K59" s="55">
        <f t="shared" si="52"/>
        <v>873.29526684324321</v>
      </c>
      <c r="L59" s="55">
        <f t="shared" si="52"/>
        <v>914.88075574054062</v>
      </c>
      <c r="M59" s="55">
        <f t="shared" si="52"/>
        <v>998.05173353513521</v>
      </c>
      <c r="N59" s="55">
        <f t="shared" si="52"/>
        <v>623.78233345945921</v>
      </c>
      <c r="O59" s="55">
        <f t="shared" si="52"/>
        <v>0</v>
      </c>
      <c r="P59" s="106">
        <f t="shared" si="52"/>
        <v>0</v>
      </c>
      <c r="Q59" s="55">
        <f t="shared" si="52"/>
        <v>0</v>
      </c>
      <c r="R59" s="55">
        <f t="shared" si="52"/>
        <v>0</v>
      </c>
      <c r="S59" s="55">
        <f t="shared" si="52"/>
        <v>0</v>
      </c>
      <c r="T59" s="55">
        <f t="shared" si="52"/>
        <v>0</v>
      </c>
      <c r="U59" s="55">
        <f t="shared" si="54"/>
        <v>0</v>
      </c>
      <c r="V59" s="55">
        <f t="shared" si="54"/>
        <v>0</v>
      </c>
      <c r="W59" s="55">
        <f t="shared" si="54"/>
        <v>0</v>
      </c>
      <c r="X59" s="55">
        <f t="shared" si="54"/>
        <v>0</v>
      </c>
      <c r="Y59" s="55">
        <f t="shared" si="54"/>
        <v>0</v>
      </c>
      <c r="Z59" s="55">
        <f t="shared" si="54"/>
        <v>0</v>
      </c>
      <c r="AA59" s="55">
        <f t="shared" si="54"/>
        <v>0</v>
      </c>
      <c r="AB59" s="106">
        <f t="shared" si="54"/>
        <v>0</v>
      </c>
      <c r="AC59" s="55">
        <f t="shared" si="54"/>
        <v>0</v>
      </c>
      <c r="AD59" s="55">
        <f t="shared" si="54"/>
        <v>0</v>
      </c>
      <c r="AE59" s="55">
        <f t="shared" si="54"/>
        <v>0</v>
      </c>
      <c r="AF59" s="55">
        <f t="shared" si="54"/>
        <v>0</v>
      </c>
      <c r="AG59" s="55">
        <f t="shared" si="54"/>
        <v>0</v>
      </c>
      <c r="AH59" s="55">
        <f t="shared" si="54"/>
        <v>0</v>
      </c>
      <c r="AI59" s="55">
        <f t="shared" si="54"/>
        <v>0</v>
      </c>
      <c r="AJ59" s="55">
        <f t="shared" si="54"/>
        <v>0</v>
      </c>
      <c r="AK59" s="55">
        <f t="shared" si="54"/>
        <v>0</v>
      </c>
      <c r="AL59" s="55">
        <f t="shared" si="54"/>
        <v>0</v>
      </c>
      <c r="AM59" s="55">
        <f t="shared" si="54"/>
        <v>0</v>
      </c>
      <c r="AN59" s="106">
        <f t="shared" si="54"/>
        <v>0</v>
      </c>
      <c r="AO59" s="55">
        <f t="shared" si="54"/>
        <v>0</v>
      </c>
      <c r="AP59" s="55">
        <f t="shared" si="54"/>
        <v>0</v>
      </c>
      <c r="AQ59" s="55">
        <f t="shared" si="54"/>
        <v>0</v>
      </c>
      <c r="AR59" s="55">
        <f t="shared" si="54"/>
        <v>0</v>
      </c>
      <c r="AS59" s="55">
        <f t="shared" si="54"/>
        <v>0</v>
      </c>
      <c r="AT59" s="55">
        <f t="shared" si="54"/>
        <v>0</v>
      </c>
      <c r="AU59" s="55">
        <f t="shared" si="54"/>
        <v>0</v>
      </c>
      <c r="AV59" s="55">
        <f t="shared" si="54"/>
        <v>0</v>
      </c>
      <c r="AW59" s="55">
        <f t="shared" si="54"/>
        <v>0</v>
      </c>
      <c r="AX59" s="55">
        <f t="shared" si="54"/>
        <v>0</v>
      </c>
      <c r="AY59" s="55">
        <f t="shared" si="54"/>
        <v>0</v>
      </c>
      <c r="AZ59" s="106">
        <f t="shared" si="54"/>
        <v>0</v>
      </c>
      <c r="BA59" s="55">
        <f t="shared" si="54"/>
        <v>0</v>
      </c>
      <c r="BB59" s="55">
        <f t="shared" si="54"/>
        <v>0</v>
      </c>
      <c r="BC59" s="55">
        <f t="shared" si="54"/>
        <v>0</v>
      </c>
      <c r="BD59" s="55">
        <f t="shared" si="54"/>
        <v>0</v>
      </c>
      <c r="BE59" s="55">
        <f t="shared" si="54"/>
        <v>0</v>
      </c>
      <c r="BF59" s="55">
        <f t="shared" si="54"/>
        <v>0</v>
      </c>
      <c r="BG59" s="55">
        <f t="shared" si="54"/>
        <v>0</v>
      </c>
      <c r="BH59" s="55">
        <f t="shared" si="54"/>
        <v>0</v>
      </c>
      <c r="BI59" s="55">
        <f t="shared" si="54"/>
        <v>0</v>
      </c>
      <c r="BJ59" s="55">
        <f t="shared" si="54"/>
        <v>0</v>
      </c>
      <c r="BK59" s="55">
        <f t="shared" si="54"/>
        <v>0</v>
      </c>
      <c r="BL59" s="106">
        <f t="shared" si="54"/>
        <v>0</v>
      </c>
      <c r="BM59" s="55">
        <f t="shared" si="54"/>
        <v>0</v>
      </c>
      <c r="BN59" s="55">
        <f t="shared" si="54"/>
        <v>0</v>
      </c>
      <c r="BO59" s="55">
        <f t="shared" si="54"/>
        <v>0</v>
      </c>
      <c r="BP59" s="55">
        <f t="shared" si="54"/>
        <v>0</v>
      </c>
      <c r="BQ59" s="55">
        <f t="shared" si="54"/>
        <v>0</v>
      </c>
      <c r="BR59" s="55">
        <f t="shared" si="53"/>
        <v>0</v>
      </c>
      <c r="BS59" s="55">
        <f t="shared" si="53"/>
        <v>0</v>
      </c>
      <c r="BT59" s="55">
        <f t="shared" si="53"/>
        <v>0</v>
      </c>
      <c r="BU59" s="55">
        <f t="shared" si="53"/>
        <v>0</v>
      </c>
      <c r="BV59" s="55">
        <f t="shared" si="53"/>
        <v>0</v>
      </c>
      <c r="BW59" s="55">
        <f t="shared" si="53"/>
        <v>0</v>
      </c>
      <c r="BX59" s="106">
        <f t="shared" si="53"/>
        <v>0</v>
      </c>
      <c r="BY59" s="55">
        <f t="shared" si="53"/>
        <v>0</v>
      </c>
      <c r="BZ59" s="55">
        <f t="shared" si="53"/>
        <v>0</v>
      </c>
      <c r="CA59" s="55">
        <f t="shared" si="53"/>
        <v>0</v>
      </c>
      <c r="CB59" s="55">
        <f t="shared" si="53"/>
        <v>0</v>
      </c>
      <c r="CC59" s="55">
        <f t="shared" si="53"/>
        <v>0</v>
      </c>
      <c r="CD59" s="55">
        <f t="shared" si="53"/>
        <v>0</v>
      </c>
      <c r="CE59" s="55">
        <f t="shared" si="53"/>
        <v>0</v>
      </c>
      <c r="CF59" s="55">
        <f t="shared" si="53"/>
        <v>0</v>
      </c>
      <c r="CG59" s="55">
        <f t="shared" si="53"/>
        <v>0</v>
      </c>
      <c r="CH59" s="55">
        <f t="shared" si="53"/>
        <v>0</v>
      </c>
      <c r="CI59" s="55">
        <f t="shared" si="53"/>
        <v>0</v>
      </c>
      <c r="CJ59" s="106">
        <f t="shared" si="53"/>
        <v>0</v>
      </c>
      <c r="CK59" s="55">
        <f t="shared" si="53"/>
        <v>0</v>
      </c>
      <c r="CL59" s="55">
        <f t="shared" si="53"/>
        <v>0</v>
      </c>
      <c r="CM59" s="55">
        <f t="shared" si="53"/>
        <v>0</v>
      </c>
      <c r="CN59" s="55">
        <f t="shared" si="53"/>
        <v>0</v>
      </c>
      <c r="CO59" s="55">
        <f t="shared" si="53"/>
        <v>0</v>
      </c>
      <c r="CP59" s="55">
        <f t="shared" si="53"/>
        <v>0</v>
      </c>
      <c r="CQ59" s="55">
        <f t="shared" si="53"/>
        <v>0</v>
      </c>
      <c r="CR59" s="55">
        <f t="shared" si="53"/>
        <v>0</v>
      </c>
      <c r="CS59" s="55">
        <f t="shared" si="53"/>
        <v>0</v>
      </c>
      <c r="CT59" s="55">
        <f t="shared" si="53"/>
        <v>0</v>
      </c>
      <c r="CU59" s="55">
        <f t="shared" si="53"/>
        <v>0</v>
      </c>
      <c r="CV59" s="106">
        <f t="shared" si="53"/>
        <v>0</v>
      </c>
      <c r="CW59" s="55">
        <f t="shared" si="53"/>
        <v>0</v>
      </c>
      <c r="CX59" s="55">
        <f t="shared" si="53"/>
        <v>0</v>
      </c>
      <c r="CY59" s="55">
        <f t="shared" si="53"/>
        <v>0</v>
      </c>
      <c r="CZ59" s="55">
        <f t="shared" si="53"/>
        <v>0</v>
      </c>
      <c r="DA59" s="55">
        <f t="shared" si="53"/>
        <v>0</v>
      </c>
      <c r="DB59" s="55">
        <f t="shared" si="53"/>
        <v>0</v>
      </c>
      <c r="DC59" s="55">
        <f t="shared" si="53"/>
        <v>0</v>
      </c>
      <c r="DD59" s="55">
        <f t="shared" si="53"/>
        <v>0</v>
      </c>
      <c r="DE59" s="55">
        <f t="shared" si="53"/>
        <v>0</v>
      </c>
      <c r="DF59" s="55">
        <f t="shared" si="53"/>
        <v>0</v>
      </c>
      <c r="DG59" s="55">
        <f t="shared" si="53"/>
        <v>0</v>
      </c>
      <c r="DH59" s="106">
        <f t="shared" si="53"/>
        <v>0</v>
      </c>
      <c r="DI59" s="55">
        <f t="shared" si="53"/>
        <v>0</v>
      </c>
      <c r="DJ59" s="55">
        <f t="shared" si="53"/>
        <v>0</v>
      </c>
      <c r="DK59" s="55">
        <f t="shared" si="53"/>
        <v>0</v>
      </c>
      <c r="DL59" s="55">
        <f t="shared" si="53"/>
        <v>0</v>
      </c>
      <c r="DM59" s="55">
        <f t="shared" si="53"/>
        <v>0</v>
      </c>
      <c r="DN59" s="55">
        <f t="shared" si="53"/>
        <v>0</v>
      </c>
      <c r="DO59" s="55">
        <f t="shared" si="53"/>
        <v>0</v>
      </c>
      <c r="DP59" s="55">
        <f t="shared" si="53"/>
        <v>0</v>
      </c>
      <c r="DQ59" s="55">
        <f t="shared" si="53"/>
        <v>0</v>
      </c>
      <c r="DR59" s="55">
        <f t="shared" si="53"/>
        <v>0</v>
      </c>
      <c r="DS59" s="55">
        <f t="shared" si="53"/>
        <v>0</v>
      </c>
      <c r="DT59" s="55">
        <f t="shared" si="53"/>
        <v>0</v>
      </c>
      <c r="DU59" s="124">
        <f t="shared" si="50"/>
        <v>6154.6523568000002</v>
      </c>
      <c r="DV59" s="125">
        <f t="shared" si="50"/>
        <v>0</v>
      </c>
      <c r="DW59" s="125">
        <f t="shared" si="50"/>
        <v>0</v>
      </c>
      <c r="DX59" s="125">
        <f t="shared" si="50"/>
        <v>0</v>
      </c>
      <c r="DY59" s="125">
        <f t="shared" si="50"/>
        <v>0</v>
      </c>
      <c r="DZ59" s="125">
        <f t="shared" si="50"/>
        <v>0</v>
      </c>
      <c r="EA59" s="125">
        <f t="shared" si="50"/>
        <v>0</v>
      </c>
      <c r="EB59" s="125">
        <f t="shared" si="50"/>
        <v>0</v>
      </c>
      <c r="EC59" s="125">
        <f t="shared" si="50"/>
        <v>0</v>
      </c>
      <c r="ED59" s="126">
        <f t="shared" si="50"/>
        <v>0</v>
      </c>
      <c r="EE59" s="126">
        <f t="shared" si="51"/>
        <v>6154.6523568000002</v>
      </c>
    </row>
    <row r="60" spans="2:135">
      <c r="B60" s="67" t="str">
        <f>Capex_summary_F!B25</f>
        <v>EML - Underground</v>
      </c>
      <c r="C60" s="151" t="str">
        <f>Capex_summary_F!C25</f>
        <v>HEAVY DUTY OSP TONABLE 96 COUNT</v>
      </c>
      <c r="D60" s="55">
        <f>Capex_summary_F!H25</f>
        <v>6875.0576569999994</v>
      </c>
      <c r="E60" s="55">
        <f t="shared" si="52"/>
        <v>0</v>
      </c>
      <c r="F60" s="55">
        <f t="shared" si="52"/>
        <v>0</v>
      </c>
      <c r="G60" s="55">
        <f t="shared" si="52"/>
        <v>0</v>
      </c>
      <c r="H60" s="55">
        <f t="shared" si="52"/>
        <v>1021.9680300945946</v>
      </c>
      <c r="I60" s="55">
        <f t="shared" si="52"/>
        <v>1068.4211223716215</v>
      </c>
      <c r="J60" s="55">
        <f t="shared" si="52"/>
        <v>975.51493781756744</v>
      </c>
      <c r="K60" s="55">
        <f t="shared" si="52"/>
        <v>975.51493781756744</v>
      </c>
      <c r="L60" s="55">
        <f t="shared" si="52"/>
        <v>1021.9680300945946</v>
      </c>
      <c r="M60" s="55">
        <f t="shared" si="52"/>
        <v>1114.8742146486486</v>
      </c>
      <c r="N60" s="55">
        <f t="shared" si="52"/>
        <v>696.79638415540512</v>
      </c>
      <c r="O60" s="55">
        <f t="shared" si="52"/>
        <v>0</v>
      </c>
      <c r="P60" s="106">
        <f t="shared" si="52"/>
        <v>0</v>
      </c>
      <c r="Q60" s="55">
        <f t="shared" si="52"/>
        <v>0</v>
      </c>
      <c r="R60" s="55">
        <f t="shared" si="52"/>
        <v>0</v>
      </c>
      <c r="S60" s="55">
        <f t="shared" si="52"/>
        <v>0</v>
      </c>
      <c r="T60" s="55">
        <f t="shared" si="52"/>
        <v>0</v>
      </c>
      <c r="U60" s="55">
        <f t="shared" si="54"/>
        <v>0</v>
      </c>
      <c r="V60" s="55">
        <f t="shared" si="54"/>
        <v>0</v>
      </c>
      <c r="W60" s="55">
        <f t="shared" si="54"/>
        <v>0</v>
      </c>
      <c r="X60" s="55">
        <f t="shared" si="54"/>
        <v>0</v>
      </c>
      <c r="Y60" s="55">
        <f t="shared" si="54"/>
        <v>0</v>
      </c>
      <c r="Z60" s="55">
        <f t="shared" si="54"/>
        <v>0</v>
      </c>
      <c r="AA60" s="55">
        <f t="shared" si="54"/>
        <v>0</v>
      </c>
      <c r="AB60" s="106">
        <f t="shared" si="54"/>
        <v>0</v>
      </c>
      <c r="AC60" s="55">
        <f t="shared" si="54"/>
        <v>0</v>
      </c>
      <c r="AD60" s="55">
        <f t="shared" si="54"/>
        <v>0</v>
      </c>
      <c r="AE60" s="55">
        <f t="shared" si="54"/>
        <v>0</v>
      </c>
      <c r="AF60" s="55">
        <f t="shared" si="54"/>
        <v>0</v>
      </c>
      <c r="AG60" s="55">
        <f t="shared" si="54"/>
        <v>0</v>
      </c>
      <c r="AH60" s="55">
        <f t="shared" si="54"/>
        <v>0</v>
      </c>
      <c r="AI60" s="55">
        <f t="shared" si="54"/>
        <v>0</v>
      </c>
      <c r="AJ60" s="55">
        <f t="shared" si="54"/>
        <v>0</v>
      </c>
      <c r="AK60" s="55">
        <f t="shared" si="54"/>
        <v>0</v>
      </c>
      <c r="AL60" s="55">
        <f t="shared" si="54"/>
        <v>0</v>
      </c>
      <c r="AM60" s="55">
        <f t="shared" si="54"/>
        <v>0</v>
      </c>
      <c r="AN60" s="106">
        <f t="shared" si="54"/>
        <v>0</v>
      </c>
      <c r="AO60" s="55">
        <f t="shared" si="54"/>
        <v>0</v>
      </c>
      <c r="AP60" s="55">
        <f t="shared" si="54"/>
        <v>0</v>
      </c>
      <c r="AQ60" s="55">
        <f t="shared" si="54"/>
        <v>0</v>
      </c>
      <c r="AR60" s="55">
        <f t="shared" si="54"/>
        <v>0</v>
      </c>
      <c r="AS60" s="55">
        <f t="shared" si="54"/>
        <v>0</v>
      </c>
      <c r="AT60" s="55">
        <f t="shared" si="54"/>
        <v>0</v>
      </c>
      <c r="AU60" s="55">
        <f t="shared" si="54"/>
        <v>0</v>
      </c>
      <c r="AV60" s="55">
        <f t="shared" si="54"/>
        <v>0</v>
      </c>
      <c r="AW60" s="55">
        <f t="shared" si="54"/>
        <v>0</v>
      </c>
      <c r="AX60" s="55">
        <f t="shared" si="54"/>
        <v>0</v>
      </c>
      <c r="AY60" s="55">
        <f t="shared" si="54"/>
        <v>0</v>
      </c>
      <c r="AZ60" s="106">
        <f t="shared" si="54"/>
        <v>0</v>
      </c>
      <c r="BA60" s="55">
        <f t="shared" si="54"/>
        <v>0</v>
      </c>
      <c r="BB60" s="55">
        <f t="shared" si="54"/>
        <v>0</v>
      </c>
      <c r="BC60" s="55">
        <f t="shared" si="54"/>
        <v>0</v>
      </c>
      <c r="BD60" s="55">
        <f t="shared" si="54"/>
        <v>0</v>
      </c>
      <c r="BE60" s="55">
        <f t="shared" si="54"/>
        <v>0</v>
      </c>
      <c r="BF60" s="55">
        <f t="shared" si="54"/>
        <v>0</v>
      </c>
      <c r="BG60" s="55">
        <f t="shared" si="54"/>
        <v>0</v>
      </c>
      <c r="BH60" s="55">
        <f t="shared" si="54"/>
        <v>0</v>
      </c>
      <c r="BI60" s="55">
        <f t="shared" si="54"/>
        <v>0</v>
      </c>
      <c r="BJ60" s="55">
        <f t="shared" si="54"/>
        <v>0</v>
      </c>
      <c r="BK60" s="55">
        <f t="shared" si="54"/>
        <v>0</v>
      </c>
      <c r="BL60" s="106">
        <f t="shared" si="54"/>
        <v>0</v>
      </c>
      <c r="BM60" s="55">
        <f t="shared" si="54"/>
        <v>0</v>
      </c>
      <c r="BN60" s="55">
        <f t="shared" si="54"/>
        <v>0</v>
      </c>
      <c r="BO60" s="55">
        <f t="shared" si="54"/>
        <v>0</v>
      </c>
      <c r="BP60" s="55">
        <f t="shared" si="54"/>
        <v>0</v>
      </c>
      <c r="BQ60" s="55">
        <f t="shared" si="54"/>
        <v>0</v>
      </c>
      <c r="BR60" s="55">
        <f t="shared" si="53"/>
        <v>0</v>
      </c>
      <c r="BS60" s="55">
        <f t="shared" si="53"/>
        <v>0</v>
      </c>
      <c r="BT60" s="55">
        <f t="shared" si="53"/>
        <v>0</v>
      </c>
      <c r="BU60" s="55">
        <f t="shared" si="53"/>
        <v>0</v>
      </c>
      <c r="BV60" s="55">
        <f t="shared" si="53"/>
        <v>0</v>
      </c>
      <c r="BW60" s="55">
        <f t="shared" si="53"/>
        <v>0</v>
      </c>
      <c r="BX60" s="106">
        <f t="shared" si="53"/>
        <v>0</v>
      </c>
      <c r="BY60" s="55">
        <f t="shared" si="53"/>
        <v>0</v>
      </c>
      <c r="BZ60" s="55">
        <f t="shared" si="53"/>
        <v>0</v>
      </c>
      <c r="CA60" s="55">
        <f t="shared" si="53"/>
        <v>0</v>
      </c>
      <c r="CB60" s="55">
        <f t="shared" si="53"/>
        <v>0</v>
      </c>
      <c r="CC60" s="55">
        <f t="shared" si="53"/>
        <v>0</v>
      </c>
      <c r="CD60" s="55">
        <f t="shared" si="53"/>
        <v>0</v>
      </c>
      <c r="CE60" s="55">
        <f t="shared" si="53"/>
        <v>0</v>
      </c>
      <c r="CF60" s="55">
        <f t="shared" si="53"/>
        <v>0</v>
      </c>
      <c r="CG60" s="55">
        <f t="shared" si="53"/>
        <v>0</v>
      </c>
      <c r="CH60" s="55">
        <f t="shared" si="53"/>
        <v>0</v>
      </c>
      <c r="CI60" s="55">
        <f t="shared" si="53"/>
        <v>0</v>
      </c>
      <c r="CJ60" s="106">
        <f t="shared" si="53"/>
        <v>0</v>
      </c>
      <c r="CK60" s="55">
        <f t="shared" si="53"/>
        <v>0</v>
      </c>
      <c r="CL60" s="55">
        <f t="shared" si="53"/>
        <v>0</v>
      </c>
      <c r="CM60" s="55">
        <f t="shared" si="53"/>
        <v>0</v>
      </c>
      <c r="CN60" s="55">
        <f t="shared" si="53"/>
        <v>0</v>
      </c>
      <c r="CO60" s="55">
        <f t="shared" si="53"/>
        <v>0</v>
      </c>
      <c r="CP60" s="55">
        <f t="shared" si="53"/>
        <v>0</v>
      </c>
      <c r="CQ60" s="55">
        <f t="shared" si="53"/>
        <v>0</v>
      </c>
      <c r="CR60" s="55">
        <f t="shared" si="53"/>
        <v>0</v>
      </c>
      <c r="CS60" s="55">
        <f t="shared" si="53"/>
        <v>0</v>
      </c>
      <c r="CT60" s="55">
        <f t="shared" si="53"/>
        <v>0</v>
      </c>
      <c r="CU60" s="55">
        <f t="shared" si="53"/>
        <v>0</v>
      </c>
      <c r="CV60" s="106">
        <f t="shared" si="53"/>
        <v>0</v>
      </c>
      <c r="CW60" s="55">
        <f t="shared" si="53"/>
        <v>0</v>
      </c>
      <c r="CX60" s="55">
        <f t="shared" si="53"/>
        <v>0</v>
      </c>
      <c r="CY60" s="55">
        <f t="shared" si="53"/>
        <v>0</v>
      </c>
      <c r="CZ60" s="55">
        <f t="shared" si="53"/>
        <v>0</v>
      </c>
      <c r="DA60" s="55">
        <f t="shared" si="53"/>
        <v>0</v>
      </c>
      <c r="DB60" s="55">
        <f t="shared" si="53"/>
        <v>0</v>
      </c>
      <c r="DC60" s="55">
        <f t="shared" si="53"/>
        <v>0</v>
      </c>
      <c r="DD60" s="55">
        <f t="shared" si="53"/>
        <v>0</v>
      </c>
      <c r="DE60" s="55">
        <f t="shared" si="53"/>
        <v>0</v>
      </c>
      <c r="DF60" s="55">
        <f t="shared" si="53"/>
        <v>0</v>
      </c>
      <c r="DG60" s="55">
        <f t="shared" si="53"/>
        <v>0</v>
      </c>
      <c r="DH60" s="106">
        <f t="shared" si="53"/>
        <v>0</v>
      </c>
      <c r="DI60" s="55">
        <f t="shared" si="53"/>
        <v>0</v>
      </c>
      <c r="DJ60" s="55">
        <f t="shared" si="53"/>
        <v>0</v>
      </c>
      <c r="DK60" s="55">
        <f t="shared" si="53"/>
        <v>0</v>
      </c>
      <c r="DL60" s="55">
        <f t="shared" si="53"/>
        <v>0</v>
      </c>
      <c r="DM60" s="55">
        <f t="shared" si="53"/>
        <v>0</v>
      </c>
      <c r="DN60" s="55">
        <f t="shared" si="53"/>
        <v>0</v>
      </c>
      <c r="DO60" s="55">
        <f t="shared" si="53"/>
        <v>0</v>
      </c>
      <c r="DP60" s="55">
        <f t="shared" si="53"/>
        <v>0</v>
      </c>
      <c r="DQ60" s="55">
        <f t="shared" si="53"/>
        <v>0</v>
      </c>
      <c r="DR60" s="55">
        <f t="shared" si="53"/>
        <v>0</v>
      </c>
      <c r="DS60" s="55">
        <f t="shared" si="53"/>
        <v>0</v>
      </c>
      <c r="DT60" s="55">
        <f t="shared" si="53"/>
        <v>0</v>
      </c>
      <c r="DU60" s="124">
        <f t="shared" si="50"/>
        <v>6875.0576569999994</v>
      </c>
      <c r="DV60" s="125">
        <f t="shared" si="50"/>
        <v>0</v>
      </c>
      <c r="DW60" s="125">
        <f t="shared" si="50"/>
        <v>0</v>
      </c>
      <c r="DX60" s="125">
        <f t="shared" si="50"/>
        <v>0</v>
      </c>
      <c r="DY60" s="125">
        <f t="shared" si="50"/>
        <v>0</v>
      </c>
      <c r="DZ60" s="125">
        <f t="shared" si="50"/>
        <v>0</v>
      </c>
      <c r="EA60" s="125">
        <f t="shared" si="50"/>
        <v>0</v>
      </c>
      <c r="EB60" s="125">
        <f t="shared" si="50"/>
        <v>0</v>
      </c>
      <c r="EC60" s="125">
        <f t="shared" si="50"/>
        <v>0</v>
      </c>
      <c r="ED60" s="126">
        <f t="shared" si="50"/>
        <v>0</v>
      </c>
      <c r="EE60" s="126">
        <f t="shared" si="51"/>
        <v>6875.0576569999994</v>
      </c>
    </row>
    <row r="61" spans="2:135">
      <c r="B61" s="67" t="str">
        <f>Capex_summary_F!B26</f>
        <v>EML - Underground</v>
      </c>
      <c r="C61" s="151" t="str">
        <f>Capex_summary_F!C26</f>
        <v>HEAVY DUTY OSP TONABLE 144 COUNT</v>
      </c>
      <c r="D61" s="55">
        <f>Capex_summary_F!H26</f>
        <v>0</v>
      </c>
      <c r="E61" s="55">
        <f t="shared" si="52"/>
        <v>0</v>
      </c>
      <c r="F61" s="55">
        <f t="shared" si="52"/>
        <v>0</v>
      </c>
      <c r="G61" s="55">
        <f t="shared" si="52"/>
        <v>0</v>
      </c>
      <c r="H61" s="55">
        <f t="shared" si="52"/>
        <v>0</v>
      </c>
      <c r="I61" s="55">
        <f t="shared" si="52"/>
        <v>0</v>
      </c>
      <c r="J61" s="55">
        <f t="shared" si="52"/>
        <v>0</v>
      </c>
      <c r="K61" s="55">
        <f t="shared" si="52"/>
        <v>0</v>
      </c>
      <c r="L61" s="55">
        <f t="shared" si="52"/>
        <v>0</v>
      </c>
      <c r="M61" s="55">
        <f t="shared" si="52"/>
        <v>0</v>
      </c>
      <c r="N61" s="55">
        <f t="shared" si="52"/>
        <v>0</v>
      </c>
      <c r="O61" s="55">
        <f t="shared" si="52"/>
        <v>0</v>
      </c>
      <c r="P61" s="106">
        <f t="shared" si="52"/>
        <v>0</v>
      </c>
      <c r="Q61" s="55">
        <f t="shared" si="52"/>
        <v>0</v>
      </c>
      <c r="R61" s="55">
        <f t="shared" si="52"/>
        <v>0</v>
      </c>
      <c r="S61" s="55">
        <f t="shared" si="52"/>
        <v>0</v>
      </c>
      <c r="T61" s="55">
        <f t="shared" si="52"/>
        <v>0</v>
      </c>
      <c r="U61" s="55">
        <f t="shared" si="54"/>
        <v>0</v>
      </c>
      <c r="V61" s="55">
        <f t="shared" si="54"/>
        <v>0</v>
      </c>
      <c r="W61" s="55">
        <f t="shared" si="54"/>
        <v>0</v>
      </c>
      <c r="X61" s="55">
        <f t="shared" si="54"/>
        <v>0</v>
      </c>
      <c r="Y61" s="55">
        <f t="shared" si="54"/>
        <v>0</v>
      </c>
      <c r="Z61" s="55">
        <f t="shared" si="54"/>
        <v>0</v>
      </c>
      <c r="AA61" s="55">
        <f t="shared" si="54"/>
        <v>0</v>
      </c>
      <c r="AB61" s="106">
        <f t="shared" si="54"/>
        <v>0</v>
      </c>
      <c r="AC61" s="55">
        <f t="shared" si="54"/>
        <v>0</v>
      </c>
      <c r="AD61" s="55">
        <f t="shared" si="54"/>
        <v>0</v>
      </c>
      <c r="AE61" s="55">
        <f t="shared" si="54"/>
        <v>0</v>
      </c>
      <c r="AF61" s="55">
        <f t="shared" ref="AF61:CQ65" si="55">$D61*AF$32</f>
        <v>0</v>
      </c>
      <c r="AG61" s="55">
        <f t="shared" si="55"/>
        <v>0</v>
      </c>
      <c r="AH61" s="55">
        <f t="shared" si="55"/>
        <v>0</v>
      </c>
      <c r="AI61" s="55">
        <f t="shared" si="55"/>
        <v>0</v>
      </c>
      <c r="AJ61" s="55">
        <f t="shared" si="55"/>
        <v>0</v>
      </c>
      <c r="AK61" s="55">
        <f t="shared" si="55"/>
        <v>0</v>
      </c>
      <c r="AL61" s="55">
        <f t="shared" si="55"/>
        <v>0</v>
      </c>
      <c r="AM61" s="55">
        <f t="shared" si="55"/>
        <v>0</v>
      </c>
      <c r="AN61" s="106">
        <f t="shared" si="55"/>
        <v>0</v>
      </c>
      <c r="AO61" s="55">
        <f t="shared" si="55"/>
        <v>0</v>
      </c>
      <c r="AP61" s="55">
        <f t="shared" si="55"/>
        <v>0</v>
      </c>
      <c r="AQ61" s="55">
        <f t="shared" si="55"/>
        <v>0</v>
      </c>
      <c r="AR61" s="55">
        <f t="shared" si="55"/>
        <v>0</v>
      </c>
      <c r="AS61" s="55">
        <f t="shared" si="55"/>
        <v>0</v>
      </c>
      <c r="AT61" s="55">
        <f t="shared" si="55"/>
        <v>0</v>
      </c>
      <c r="AU61" s="55">
        <f t="shared" si="55"/>
        <v>0</v>
      </c>
      <c r="AV61" s="55">
        <f t="shared" si="55"/>
        <v>0</v>
      </c>
      <c r="AW61" s="55">
        <f t="shared" si="55"/>
        <v>0</v>
      </c>
      <c r="AX61" s="55">
        <f t="shared" si="55"/>
        <v>0</v>
      </c>
      <c r="AY61" s="55">
        <f t="shared" si="55"/>
        <v>0</v>
      </c>
      <c r="AZ61" s="106">
        <f t="shared" si="55"/>
        <v>0</v>
      </c>
      <c r="BA61" s="55">
        <f t="shared" si="55"/>
        <v>0</v>
      </c>
      <c r="BB61" s="55">
        <f t="shared" si="55"/>
        <v>0</v>
      </c>
      <c r="BC61" s="55">
        <f t="shared" si="55"/>
        <v>0</v>
      </c>
      <c r="BD61" s="55">
        <f t="shared" si="55"/>
        <v>0</v>
      </c>
      <c r="BE61" s="55">
        <f t="shared" si="55"/>
        <v>0</v>
      </c>
      <c r="BF61" s="55">
        <f t="shared" si="55"/>
        <v>0</v>
      </c>
      <c r="BG61" s="55">
        <f t="shared" si="55"/>
        <v>0</v>
      </c>
      <c r="BH61" s="55">
        <f t="shared" si="55"/>
        <v>0</v>
      </c>
      <c r="BI61" s="55">
        <f t="shared" si="55"/>
        <v>0</v>
      </c>
      <c r="BJ61" s="55">
        <f t="shared" si="55"/>
        <v>0</v>
      </c>
      <c r="BK61" s="55">
        <f t="shared" si="55"/>
        <v>0</v>
      </c>
      <c r="BL61" s="106">
        <f t="shared" si="55"/>
        <v>0</v>
      </c>
      <c r="BM61" s="55">
        <f t="shared" si="55"/>
        <v>0</v>
      </c>
      <c r="BN61" s="55">
        <f t="shared" si="55"/>
        <v>0</v>
      </c>
      <c r="BO61" s="55">
        <f t="shared" si="55"/>
        <v>0</v>
      </c>
      <c r="BP61" s="55">
        <f t="shared" si="55"/>
        <v>0</v>
      </c>
      <c r="BQ61" s="55">
        <f t="shared" si="55"/>
        <v>0</v>
      </c>
      <c r="BR61" s="55">
        <f t="shared" si="55"/>
        <v>0</v>
      </c>
      <c r="BS61" s="55">
        <f t="shared" si="55"/>
        <v>0</v>
      </c>
      <c r="BT61" s="55">
        <f t="shared" si="55"/>
        <v>0</v>
      </c>
      <c r="BU61" s="55">
        <f t="shared" si="55"/>
        <v>0</v>
      </c>
      <c r="BV61" s="55">
        <f t="shared" si="55"/>
        <v>0</v>
      </c>
      <c r="BW61" s="55">
        <f t="shared" si="55"/>
        <v>0</v>
      </c>
      <c r="BX61" s="106">
        <f t="shared" si="55"/>
        <v>0</v>
      </c>
      <c r="BY61" s="55">
        <f t="shared" si="55"/>
        <v>0</v>
      </c>
      <c r="BZ61" s="55">
        <f t="shared" si="55"/>
        <v>0</v>
      </c>
      <c r="CA61" s="55">
        <f t="shared" si="55"/>
        <v>0</v>
      </c>
      <c r="CB61" s="55">
        <f t="shared" si="55"/>
        <v>0</v>
      </c>
      <c r="CC61" s="55">
        <f t="shared" si="55"/>
        <v>0</v>
      </c>
      <c r="CD61" s="55">
        <f t="shared" si="55"/>
        <v>0</v>
      </c>
      <c r="CE61" s="55">
        <f t="shared" si="55"/>
        <v>0</v>
      </c>
      <c r="CF61" s="55">
        <f t="shared" si="55"/>
        <v>0</v>
      </c>
      <c r="CG61" s="55">
        <f t="shared" si="55"/>
        <v>0</v>
      </c>
      <c r="CH61" s="55">
        <f t="shared" si="55"/>
        <v>0</v>
      </c>
      <c r="CI61" s="55">
        <f t="shared" si="55"/>
        <v>0</v>
      </c>
      <c r="CJ61" s="106">
        <f t="shared" si="55"/>
        <v>0</v>
      </c>
      <c r="CK61" s="55">
        <f t="shared" si="55"/>
        <v>0</v>
      </c>
      <c r="CL61" s="55">
        <f t="shared" si="55"/>
        <v>0</v>
      </c>
      <c r="CM61" s="55">
        <f t="shared" si="55"/>
        <v>0</v>
      </c>
      <c r="CN61" s="55">
        <f t="shared" si="55"/>
        <v>0</v>
      </c>
      <c r="CO61" s="55">
        <f t="shared" si="55"/>
        <v>0</v>
      </c>
      <c r="CP61" s="55">
        <f t="shared" si="55"/>
        <v>0</v>
      </c>
      <c r="CQ61" s="55">
        <f t="shared" si="55"/>
        <v>0</v>
      </c>
      <c r="CR61" s="55">
        <f t="shared" si="53"/>
        <v>0</v>
      </c>
      <c r="CS61" s="55">
        <f t="shared" si="53"/>
        <v>0</v>
      </c>
      <c r="CT61" s="55">
        <f t="shared" si="53"/>
        <v>0</v>
      </c>
      <c r="CU61" s="55">
        <f t="shared" si="53"/>
        <v>0</v>
      </c>
      <c r="CV61" s="106">
        <f t="shared" si="53"/>
        <v>0</v>
      </c>
      <c r="CW61" s="55">
        <f t="shared" si="53"/>
        <v>0</v>
      </c>
      <c r="CX61" s="55">
        <f t="shared" si="53"/>
        <v>0</v>
      </c>
      <c r="CY61" s="55">
        <f t="shared" si="53"/>
        <v>0</v>
      </c>
      <c r="CZ61" s="55">
        <f t="shared" si="53"/>
        <v>0</v>
      </c>
      <c r="DA61" s="55">
        <f t="shared" si="53"/>
        <v>0</v>
      </c>
      <c r="DB61" s="55">
        <f t="shared" si="53"/>
        <v>0</v>
      </c>
      <c r="DC61" s="55">
        <f t="shared" si="53"/>
        <v>0</v>
      </c>
      <c r="DD61" s="55">
        <f t="shared" si="53"/>
        <v>0</v>
      </c>
      <c r="DE61" s="55">
        <f t="shared" ref="DE61:FH64" si="56">$D61*DE$32</f>
        <v>0</v>
      </c>
      <c r="DF61" s="55">
        <f t="shared" si="56"/>
        <v>0</v>
      </c>
      <c r="DG61" s="55">
        <f t="shared" si="56"/>
        <v>0</v>
      </c>
      <c r="DH61" s="106">
        <f t="shared" si="56"/>
        <v>0</v>
      </c>
      <c r="DI61" s="55">
        <f t="shared" si="56"/>
        <v>0</v>
      </c>
      <c r="DJ61" s="55">
        <f t="shared" si="56"/>
        <v>0</v>
      </c>
      <c r="DK61" s="55">
        <f t="shared" si="56"/>
        <v>0</v>
      </c>
      <c r="DL61" s="55">
        <f t="shared" si="56"/>
        <v>0</v>
      </c>
      <c r="DM61" s="55">
        <f t="shared" si="56"/>
        <v>0</v>
      </c>
      <c r="DN61" s="55">
        <f t="shared" si="56"/>
        <v>0</v>
      </c>
      <c r="DO61" s="55">
        <f t="shared" si="56"/>
        <v>0</v>
      </c>
      <c r="DP61" s="55">
        <f t="shared" si="56"/>
        <v>0</v>
      </c>
      <c r="DQ61" s="55">
        <f t="shared" si="56"/>
        <v>0</v>
      </c>
      <c r="DR61" s="55">
        <f t="shared" si="56"/>
        <v>0</v>
      </c>
      <c r="DS61" s="55">
        <f t="shared" si="56"/>
        <v>0</v>
      </c>
      <c r="DT61" s="55">
        <f t="shared" si="56"/>
        <v>0</v>
      </c>
      <c r="DU61" s="124">
        <f t="shared" si="50"/>
        <v>0</v>
      </c>
      <c r="DV61" s="125">
        <f t="shared" si="50"/>
        <v>0</v>
      </c>
      <c r="DW61" s="125">
        <f t="shared" si="50"/>
        <v>0</v>
      </c>
      <c r="DX61" s="125">
        <f t="shared" si="50"/>
        <v>0</v>
      </c>
      <c r="DY61" s="125">
        <f t="shared" si="50"/>
        <v>0</v>
      </c>
      <c r="DZ61" s="125">
        <f t="shared" si="50"/>
        <v>0</v>
      </c>
      <c r="EA61" s="125">
        <f t="shared" si="50"/>
        <v>0</v>
      </c>
      <c r="EB61" s="125">
        <f t="shared" si="50"/>
        <v>0</v>
      </c>
      <c r="EC61" s="125">
        <f t="shared" si="50"/>
        <v>0</v>
      </c>
      <c r="ED61" s="126">
        <f t="shared" si="50"/>
        <v>0</v>
      </c>
      <c r="EE61" s="126">
        <f t="shared" si="51"/>
        <v>0</v>
      </c>
    </row>
    <row r="62" spans="2:135">
      <c r="B62" s="67" t="str">
        <f>Capex_summary_F!B27</f>
        <v>EML - Underground</v>
      </c>
      <c r="C62" s="151" t="str">
        <f>Capex_summary_F!C27</f>
        <v>HEAVY DUTY OSP TONABLE 288 COUNT</v>
      </c>
      <c r="D62" s="55">
        <f>Capex_summary_F!H27</f>
        <v>0</v>
      </c>
      <c r="E62" s="55">
        <f t="shared" si="52"/>
        <v>0</v>
      </c>
      <c r="F62" s="55">
        <f t="shared" si="52"/>
        <v>0</v>
      </c>
      <c r="G62" s="55">
        <f t="shared" si="52"/>
        <v>0</v>
      </c>
      <c r="H62" s="55">
        <f t="shared" si="52"/>
        <v>0</v>
      </c>
      <c r="I62" s="55">
        <f t="shared" si="52"/>
        <v>0</v>
      </c>
      <c r="J62" s="55">
        <f t="shared" si="52"/>
        <v>0</v>
      </c>
      <c r="K62" s="55">
        <f t="shared" si="52"/>
        <v>0</v>
      </c>
      <c r="L62" s="55">
        <f t="shared" si="52"/>
        <v>0</v>
      </c>
      <c r="M62" s="55">
        <f t="shared" si="52"/>
        <v>0</v>
      </c>
      <c r="N62" s="55">
        <f t="shared" si="52"/>
        <v>0</v>
      </c>
      <c r="O62" s="55">
        <f t="shared" si="52"/>
        <v>0</v>
      </c>
      <c r="P62" s="106">
        <f t="shared" si="52"/>
        <v>0</v>
      </c>
      <c r="Q62" s="55">
        <f t="shared" si="52"/>
        <v>0</v>
      </c>
      <c r="R62" s="55">
        <f t="shared" si="52"/>
        <v>0</v>
      </c>
      <c r="S62" s="55">
        <f t="shared" si="52"/>
        <v>0</v>
      </c>
      <c r="T62" s="55">
        <f t="shared" si="52"/>
        <v>0</v>
      </c>
      <c r="U62" s="55">
        <f t="shared" ref="U62:CF66" si="57">$D62*U$32</f>
        <v>0</v>
      </c>
      <c r="V62" s="55">
        <f t="shared" si="57"/>
        <v>0</v>
      </c>
      <c r="W62" s="55">
        <f t="shared" si="57"/>
        <v>0</v>
      </c>
      <c r="X62" s="55">
        <f t="shared" si="57"/>
        <v>0</v>
      </c>
      <c r="Y62" s="55">
        <f t="shared" si="57"/>
        <v>0</v>
      </c>
      <c r="Z62" s="55">
        <f t="shared" si="57"/>
        <v>0</v>
      </c>
      <c r="AA62" s="55">
        <f t="shared" si="57"/>
        <v>0</v>
      </c>
      <c r="AB62" s="106">
        <f t="shared" si="57"/>
        <v>0</v>
      </c>
      <c r="AC62" s="55">
        <f t="shared" si="57"/>
        <v>0</v>
      </c>
      <c r="AD62" s="55">
        <f t="shared" si="57"/>
        <v>0</v>
      </c>
      <c r="AE62" s="55">
        <f t="shared" si="57"/>
        <v>0</v>
      </c>
      <c r="AF62" s="55">
        <f t="shared" si="57"/>
        <v>0</v>
      </c>
      <c r="AG62" s="55">
        <f t="shared" si="57"/>
        <v>0</v>
      </c>
      <c r="AH62" s="55">
        <f t="shared" si="57"/>
        <v>0</v>
      </c>
      <c r="AI62" s="55">
        <f t="shared" si="57"/>
        <v>0</v>
      </c>
      <c r="AJ62" s="55">
        <f t="shared" si="57"/>
        <v>0</v>
      </c>
      <c r="AK62" s="55">
        <f t="shared" si="57"/>
        <v>0</v>
      </c>
      <c r="AL62" s="55">
        <f t="shared" si="57"/>
        <v>0</v>
      </c>
      <c r="AM62" s="55">
        <f t="shared" si="57"/>
        <v>0</v>
      </c>
      <c r="AN62" s="106">
        <f t="shared" si="57"/>
        <v>0</v>
      </c>
      <c r="AO62" s="55">
        <f t="shared" si="57"/>
        <v>0</v>
      </c>
      <c r="AP62" s="55">
        <f t="shared" si="57"/>
        <v>0</v>
      </c>
      <c r="AQ62" s="55">
        <f t="shared" si="57"/>
        <v>0</v>
      </c>
      <c r="AR62" s="55">
        <f t="shared" si="57"/>
        <v>0</v>
      </c>
      <c r="AS62" s="55">
        <f t="shared" si="57"/>
        <v>0</v>
      </c>
      <c r="AT62" s="55">
        <f t="shared" si="57"/>
        <v>0</v>
      </c>
      <c r="AU62" s="55">
        <f t="shared" si="57"/>
        <v>0</v>
      </c>
      <c r="AV62" s="55">
        <f t="shared" si="57"/>
        <v>0</v>
      </c>
      <c r="AW62" s="55">
        <f t="shared" si="57"/>
        <v>0</v>
      </c>
      <c r="AX62" s="55">
        <f t="shared" si="57"/>
        <v>0</v>
      </c>
      <c r="AY62" s="55">
        <f t="shared" si="57"/>
        <v>0</v>
      </c>
      <c r="AZ62" s="106">
        <f t="shared" si="57"/>
        <v>0</v>
      </c>
      <c r="BA62" s="55">
        <f t="shared" si="57"/>
        <v>0</v>
      </c>
      <c r="BB62" s="55">
        <f t="shared" si="57"/>
        <v>0</v>
      </c>
      <c r="BC62" s="55">
        <f t="shared" si="57"/>
        <v>0</v>
      </c>
      <c r="BD62" s="55">
        <f t="shared" si="57"/>
        <v>0</v>
      </c>
      <c r="BE62" s="55">
        <f t="shared" si="57"/>
        <v>0</v>
      </c>
      <c r="BF62" s="55">
        <f t="shared" si="57"/>
        <v>0</v>
      </c>
      <c r="BG62" s="55">
        <f t="shared" si="57"/>
        <v>0</v>
      </c>
      <c r="BH62" s="55">
        <f t="shared" si="57"/>
        <v>0</v>
      </c>
      <c r="BI62" s="55">
        <f t="shared" si="57"/>
        <v>0</v>
      </c>
      <c r="BJ62" s="55">
        <f t="shared" si="57"/>
        <v>0</v>
      </c>
      <c r="BK62" s="55">
        <f t="shared" si="57"/>
        <v>0</v>
      </c>
      <c r="BL62" s="106">
        <f t="shared" si="57"/>
        <v>0</v>
      </c>
      <c r="BM62" s="55">
        <f t="shared" si="57"/>
        <v>0</v>
      </c>
      <c r="BN62" s="55">
        <f t="shared" si="57"/>
        <v>0</v>
      </c>
      <c r="BO62" s="55">
        <f t="shared" si="57"/>
        <v>0</v>
      </c>
      <c r="BP62" s="55">
        <f t="shared" si="57"/>
        <v>0</v>
      </c>
      <c r="BQ62" s="55">
        <f t="shared" si="57"/>
        <v>0</v>
      </c>
      <c r="BR62" s="55">
        <f t="shared" si="55"/>
        <v>0</v>
      </c>
      <c r="BS62" s="55">
        <f t="shared" si="55"/>
        <v>0</v>
      </c>
      <c r="BT62" s="55">
        <f t="shared" si="55"/>
        <v>0</v>
      </c>
      <c r="BU62" s="55">
        <f t="shared" si="55"/>
        <v>0</v>
      </c>
      <c r="BV62" s="55">
        <f t="shared" si="55"/>
        <v>0</v>
      </c>
      <c r="BW62" s="55">
        <f t="shared" si="55"/>
        <v>0</v>
      </c>
      <c r="BX62" s="106">
        <f t="shared" si="55"/>
        <v>0</v>
      </c>
      <c r="BY62" s="55">
        <f t="shared" si="55"/>
        <v>0</v>
      </c>
      <c r="BZ62" s="55">
        <f t="shared" si="55"/>
        <v>0</v>
      </c>
      <c r="CA62" s="55">
        <f t="shared" si="55"/>
        <v>0</v>
      </c>
      <c r="CB62" s="55">
        <f t="shared" si="55"/>
        <v>0</v>
      </c>
      <c r="CC62" s="55">
        <f t="shared" si="55"/>
        <v>0</v>
      </c>
      <c r="CD62" s="55">
        <f t="shared" si="55"/>
        <v>0</v>
      </c>
      <c r="CE62" s="55">
        <f t="shared" si="55"/>
        <v>0</v>
      </c>
      <c r="CF62" s="55">
        <f t="shared" si="55"/>
        <v>0</v>
      </c>
      <c r="CG62" s="55">
        <f t="shared" si="55"/>
        <v>0</v>
      </c>
      <c r="CH62" s="55">
        <f t="shared" si="55"/>
        <v>0</v>
      </c>
      <c r="CI62" s="55">
        <f t="shared" si="55"/>
        <v>0</v>
      </c>
      <c r="CJ62" s="106">
        <f t="shared" si="55"/>
        <v>0</v>
      </c>
      <c r="CK62" s="55">
        <f t="shared" si="55"/>
        <v>0</v>
      </c>
      <c r="CL62" s="55">
        <f t="shared" si="55"/>
        <v>0</v>
      </c>
      <c r="CM62" s="55">
        <f t="shared" si="55"/>
        <v>0</v>
      </c>
      <c r="CN62" s="55">
        <f t="shared" si="55"/>
        <v>0</v>
      </c>
      <c r="CO62" s="55">
        <f t="shared" si="55"/>
        <v>0</v>
      </c>
      <c r="CP62" s="55">
        <f t="shared" si="55"/>
        <v>0</v>
      </c>
      <c r="CQ62" s="55">
        <f t="shared" si="55"/>
        <v>0</v>
      </c>
      <c r="CR62" s="55">
        <f t="shared" ref="CR62:EU65" si="58">$D62*CR$32</f>
        <v>0</v>
      </c>
      <c r="CS62" s="55">
        <f t="shared" si="58"/>
        <v>0</v>
      </c>
      <c r="CT62" s="55">
        <f t="shared" si="58"/>
        <v>0</v>
      </c>
      <c r="CU62" s="55">
        <f t="shared" si="58"/>
        <v>0</v>
      </c>
      <c r="CV62" s="106">
        <f t="shared" si="58"/>
        <v>0</v>
      </c>
      <c r="CW62" s="55">
        <f t="shared" si="58"/>
        <v>0</v>
      </c>
      <c r="CX62" s="55">
        <f t="shared" si="58"/>
        <v>0</v>
      </c>
      <c r="CY62" s="55">
        <f t="shared" si="58"/>
        <v>0</v>
      </c>
      <c r="CZ62" s="55">
        <f t="shared" si="58"/>
        <v>0</v>
      </c>
      <c r="DA62" s="55">
        <f t="shared" si="58"/>
        <v>0</v>
      </c>
      <c r="DB62" s="55">
        <f t="shared" si="58"/>
        <v>0</v>
      </c>
      <c r="DC62" s="55">
        <f t="shared" si="58"/>
        <v>0</v>
      </c>
      <c r="DD62" s="55">
        <f t="shared" si="58"/>
        <v>0</v>
      </c>
      <c r="DE62" s="55">
        <f t="shared" si="58"/>
        <v>0</v>
      </c>
      <c r="DF62" s="55">
        <f t="shared" si="58"/>
        <v>0</v>
      </c>
      <c r="DG62" s="55">
        <f t="shared" si="58"/>
        <v>0</v>
      </c>
      <c r="DH62" s="106">
        <f t="shared" si="58"/>
        <v>0</v>
      </c>
      <c r="DI62" s="55">
        <f t="shared" si="58"/>
        <v>0</v>
      </c>
      <c r="DJ62" s="55">
        <f t="shared" si="58"/>
        <v>0</v>
      </c>
      <c r="DK62" s="55">
        <f t="shared" si="58"/>
        <v>0</v>
      </c>
      <c r="DL62" s="55">
        <f t="shared" si="58"/>
        <v>0</v>
      </c>
      <c r="DM62" s="55">
        <f t="shared" si="58"/>
        <v>0</v>
      </c>
      <c r="DN62" s="55">
        <f t="shared" si="58"/>
        <v>0</v>
      </c>
      <c r="DO62" s="55">
        <f t="shared" si="58"/>
        <v>0</v>
      </c>
      <c r="DP62" s="55">
        <f t="shared" si="58"/>
        <v>0</v>
      </c>
      <c r="DQ62" s="55">
        <f t="shared" si="58"/>
        <v>0</v>
      </c>
      <c r="DR62" s="55">
        <f t="shared" si="58"/>
        <v>0</v>
      </c>
      <c r="DS62" s="55">
        <f t="shared" si="58"/>
        <v>0</v>
      </c>
      <c r="DT62" s="55">
        <f t="shared" si="58"/>
        <v>0</v>
      </c>
      <c r="DU62" s="124">
        <f t="shared" si="50"/>
        <v>0</v>
      </c>
      <c r="DV62" s="125">
        <f t="shared" si="50"/>
        <v>0</v>
      </c>
      <c r="DW62" s="125">
        <f t="shared" si="50"/>
        <v>0</v>
      </c>
      <c r="DX62" s="125">
        <f t="shared" si="50"/>
        <v>0</v>
      </c>
      <c r="DY62" s="125">
        <f t="shared" si="50"/>
        <v>0</v>
      </c>
      <c r="DZ62" s="125">
        <f t="shared" si="50"/>
        <v>0</v>
      </c>
      <c r="EA62" s="125">
        <f t="shared" si="50"/>
        <v>0</v>
      </c>
      <c r="EB62" s="125">
        <f t="shared" si="50"/>
        <v>0</v>
      </c>
      <c r="EC62" s="125">
        <f t="shared" si="50"/>
        <v>0</v>
      </c>
      <c r="ED62" s="126">
        <f t="shared" si="50"/>
        <v>0</v>
      </c>
      <c r="EE62" s="126">
        <f t="shared" si="51"/>
        <v>0</v>
      </c>
    </row>
    <row r="63" spans="2:135">
      <c r="B63" s="67" t="s">
        <v>20</v>
      </c>
      <c r="C63" s="151" t="s">
        <v>103</v>
      </c>
      <c r="D63" s="55">
        <f>Capex_summary_F!H29</f>
        <v>25790.260000000002</v>
      </c>
      <c r="E63" s="55">
        <f t="shared" si="52"/>
        <v>0</v>
      </c>
      <c r="F63" s="55">
        <f t="shared" si="52"/>
        <v>0</v>
      </c>
      <c r="G63" s="55">
        <f t="shared" si="52"/>
        <v>0</v>
      </c>
      <c r="H63" s="55">
        <f t="shared" si="52"/>
        <v>3833.6872972972978</v>
      </c>
      <c r="I63" s="55">
        <f t="shared" si="52"/>
        <v>4007.9458108108111</v>
      </c>
      <c r="J63" s="55">
        <f t="shared" si="52"/>
        <v>3659.4287837837837</v>
      </c>
      <c r="K63" s="55">
        <f t="shared" si="52"/>
        <v>3659.4287837837837</v>
      </c>
      <c r="L63" s="55">
        <f t="shared" si="52"/>
        <v>3833.6872972972978</v>
      </c>
      <c r="M63" s="55">
        <f t="shared" si="52"/>
        <v>4182.2043243243252</v>
      </c>
      <c r="N63" s="55">
        <f t="shared" si="52"/>
        <v>2613.8777027027018</v>
      </c>
      <c r="O63" s="55">
        <f t="shared" si="52"/>
        <v>0</v>
      </c>
      <c r="P63" s="106">
        <f t="shared" si="52"/>
        <v>0</v>
      </c>
      <c r="Q63" s="55">
        <f t="shared" si="52"/>
        <v>0</v>
      </c>
      <c r="R63" s="55">
        <f t="shared" si="52"/>
        <v>0</v>
      </c>
      <c r="S63" s="55">
        <f t="shared" si="52"/>
        <v>0</v>
      </c>
      <c r="T63" s="55">
        <f t="shared" si="52"/>
        <v>0</v>
      </c>
      <c r="U63" s="55">
        <f t="shared" si="57"/>
        <v>0</v>
      </c>
      <c r="V63" s="55">
        <f t="shared" si="57"/>
        <v>0</v>
      </c>
      <c r="W63" s="55">
        <f t="shared" si="57"/>
        <v>0</v>
      </c>
      <c r="X63" s="55">
        <f t="shared" si="57"/>
        <v>0</v>
      </c>
      <c r="Y63" s="55">
        <f t="shared" si="57"/>
        <v>0</v>
      </c>
      <c r="Z63" s="55">
        <f t="shared" si="57"/>
        <v>0</v>
      </c>
      <c r="AA63" s="55">
        <f t="shared" si="57"/>
        <v>0</v>
      </c>
      <c r="AB63" s="106">
        <f t="shared" si="57"/>
        <v>0</v>
      </c>
      <c r="AC63" s="55">
        <f t="shared" si="57"/>
        <v>0</v>
      </c>
      <c r="AD63" s="55">
        <f t="shared" si="57"/>
        <v>0</v>
      </c>
      <c r="AE63" s="55">
        <f t="shared" si="57"/>
        <v>0</v>
      </c>
      <c r="AF63" s="55">
        <f t="shared" si="57"/>
        <v>0</v>
      </c>
      <c r="AG63" s="55">
        <f t="shared" si="57"/>
        <v>0</v>
      </c>
      <c r="AH63" s="55">
        <f t="shared" si="57"/>
        <v>0</v>
      </c>
      <c r="AI63" s="55">
        <f t="shared" si="57"/>
        <v>0</v>
      </c>
      <c r="AJ63" s="55">
        <f t="shared" si="57"/>
        <v>0</v>
      </c>
      <c r="AK63" s="55">
        <f t="shared" si="57"/>
        <v>0</v>
      </c>
      <c r="AL63" s="55">
        <f t="shared" si="57"/>
        <v>0</v>
      </c>
      <c r="AM63" s="55">
        <f t="shared" si="57"/>
        <v>0</v>
      </c>
      <c r="AN63" s="106">
        <f t="shared" si="57"/>
        <v>0</v>
      </c>
      <c r="AO63" s="55">
        <f t="shared" si="57"/>
        <v>0</v>
      </c>
      <c r="AP63" s="55">
        <f t="shared" si="57"/>
        <v>0</v>
      </c>
      <c r="AQ63" s="55">
        <f t="shared" si="57"/>
        <v>0</v>
      </c>
      <c r="AR63" s="55">
        <f t="shared" si="57"/>
        <v>0</v>
      </c>
      <c r="AS63" s="55">
        <f t="shared" si="57"/>
        <v>0</v>
      </c>
      <c r="AT63" s="55">
        <f t="shared" si="57"/>
        <v>0</v>
      </c>
      <c r="AU63" s="55">
        <f t="shared" si="57"/>
        <v>0</v>
      </c>
      <c r="AV63" s="55">
        <f t="shared" si="57"/>
        <v>0</v>
      </c>
      <c r="AW63" s="55">
        <f t="shared" si="57"/>
        <v>0</v>
      </c>
      <c r="AX63" s="55">
        <f t="shared" si="57"/>
        <v>0</v>
      </c>
      <c r="AY63" s="55">
        <f t="shared" si="57"/>
        <v>0</v>
      </c>
      <c r="AZ63" s="106">
        <f t="shared" si="57"/>
        <v>0</v>
      </c>
      <c r="BA63" s="55">
        <f t="shared" si="57"/>
        <v>0</v>
      </c>
      <c r="BB63" s="55">
        <f t="shared" si="57"/>
        <v>0</v>
      </c>
      <c r="BC63" s="55">
        <f t="shared" si="57"/>
        <v>0</v>
      </c>
      <c r="BD63" s="55">
        <f t="shared" si="57"/>
        <v>0</v>
      </c>
      <c r="BE63" s="55">
        <f t="shared" si="57"/>
        <v>0</v>
      </c>
      <c r="BF63" s="55">
        <f t="shared" si="57"/>
        <v>0</v>
      </c>
      <c r="BG63" s="55">
        <f t="shared" si="57"/>
        <v>0</v>
      </c>
      <c r="BH63" s="55">
        <f t="shared" si="57"/>
        <v>0</v>
      </c>
      <c r="BI63" s="55">
        <f t="shared" si="57"/>
        <v>0</v>
      </c>
      <c r="BJ63" s="55">
        <f t="shared" si="57"/>
        <v>0</v>
      </c>
      <c r="BK63" s="55">
        <f t="shared" si="57"/>
        <v>0</v>
      </c>
      <c r="BL63" s="106">
        <f t="shared" si="57"/>
        <v>0</v>
      </c>
      <c r="BM63" s="55">
        <f t="shared" si="57"/>
        <v>0</v>
      </c>
      <c r="BN63" s="55">
        <f t="shared" si="57"/>
        <v>0</v>
      </c>
      <c r="BO63" s="55">
        <f t="shared" si="57"/>
        <v>0</v>
      </c>
      <c r="BP63" s="55">
        <f t="shared" si="57"/>
        <v>0</v>
      </c>
      <c r="BQ63" s="55">
        <f t="shared" si="57"/>
        <v>0</v>
      </c>
      <c r="BR63" s="55">
        <f t="shared" si="55"/>
        <v>0</v>
      </c>
      <c r="BS63" s="55">
        <f t="shared" si="55"/>
        <v>0</v>
      </c>
      <c r="BT63" s="55">
        <f t="shared" si="55"/>
        <v>0</v>
      </c>
      <c r="BU63" s="55">
        <f t="shared" si="55"/>
        <v>0</v>
      </c>
      <c r="BV63" s="55">
        <f t="shared" si="55"/>
        <v>0</v>
      </c>
      <c r="BW63" s="55">
        <f t="shared" si="55"/>
        <v>0</v>
      </c>
      <c r="BX63" s="106">
        <f t="shared" si="55"/>
        <v>0</v>
      </c>
      <c r="BY63" s="55">
        <f t="shared" si="55"/>
        <v>0</v>
      </c>
      <c r="BZ63" s="55">
        <f t="shared" si="55"/>
        <v>0</v>
      </c>
      <c r="CA63" s="55">
        <f t="shared" si="55"/>
        <v>0</v>
      </c>
      <c r="CB63" s="55">
        <f t="shared" si="55"/>
        <v>0</v>
      </c>
      <c r="CC63" s="55">
        <f t="shared" si="55"/>
        <v>0</v>
      </c>
      <c r="CD63" s="55">
        <f t="shared" si="55"/>
        <v>0</v>
      </c>
      <c r="CE63" s="55">
        <f t="shared" si="55"/>
        <v>0</v>
      </c>
      <c r="CF63" s="55">
        <f t="shared" si="55"/>
        <v>0</v>
      </c>
      <c r="CG63" s="55">
        <f t="shared" si="55"/>
        <v>0</v>
      </c>
      <c r="CH63" s="55">
        <f t="shared" si="55"/>
        <v>0</v>
      </c>
      <c r="CI63" s="55">
        <f t="shared" si="55"/>
        <v>0</v>
      </c>
      <c r="CJ63" s="106">
        <f t="shared" si="55"/>
        <v>0</v>
      </c>
      <c r="CK63" s="55">
        <f t="shared" si="55"/>
        <v>0</v>
      </c>
      <c r="CL63" s="55">
        <f t="shared" si="55"/>
        <v>0</v>
      </c>
      <c r="CM63" s="55">
        <f t="shared" si="55"/>
        <v>0</v>
      </c>
      <c r="CN63" s="55">
        <f t="shared" si="55"/>
        <v>0</v>
      </c>
      <c r="CO63" s="55">
        <f t="shared" si="55"/>
        <v>0</v>
      </c>
      <c r="CP63" s="55">
        <f t="shared" si="55"/>
        <v>0</v>
      </c>
      <c r="CQ63" s="55">
        <f t="shared" si="55"/>
        <v>0</v>
      </c>
      <c r="CR63" s="55">
        <f t="shared" si="58"/>
        <v>0</v>
      </c>
      <c r="CS63" s="55">
        <f t="shared" si="58"/>
        <v>0</v>
      </c>
      <c r="CT63" s="55">
        <f t="shared" si="58"/>
        <v>0</v>
      </c>
      <c r="CU63" s="55">
        <f t="shared" si="58"/>
        <v>0</v>
      </c>
      <c r="CV63" s="106">
        <f t="shared" si="58"/>
        <v>0</v>
      </c>
      <c r="CW63" s="55">
        <f t="shared" si="58"/>
        <v>0</v>
      </c>
      <c r="CX63" s="55">
        <f t="shared" si="58"/>
        <v>0</v>
      </c>
      <c r="CY63" s="55">
        <f t="shared" si="58"/>
        <v>0</v>
      </c>
      <c r="CZ63" s="55">
        <f t="shared" si="58"/>
        <v>0</v>
      </c>
      <c r="DA63" s="55">
        <f t="shared" si="58"/>
        <v>0</v>
      </c>
      <c r="DB63" s="55">
        <f t="shared" si="58"/>
        <v>0</v>
      </c>
      <c r="DC63" s="55">
        <f t="shared" si="58"/>
        <v>0</v>
      </c>
      <c r="DD63" s="55">
        <f t="shared" si="58"/>
        <v>0</v>
      </c>
      <c r="DE63" s="55">
        <f t="shared" si="58"/>
        <v>0</v>
      </c>
      <c r="DF63" s="55">
        <f t="shared" si="58"/>
        <v>0</v>
      </c>
      <c r="DG63" s="55">
        <f t="shared" si="58"/>
        <v>0</v>
      </c>
      <c r="DH63" s="106">
        <f t="shared" si="58"/>
        <v>0</v>
      </c>
      <c r="DI63" s="55">
        <f t="shared" si="58"/>
        <v>0</v>
      </c>
      <c r="DJ63" s="55">
        <f t="shared" si="58"/>
        <v>0</v>
      </c>
      <c r="DK63" s="55">
        <f t="shared" si="58"/>
        <v>0</v>
      </c>
      <c r="DL63" s="55">
        <f t="shared" si="58"/>
        <v>0</v>
      </c>
      <c r="DM63" s="55">
        <f t="shared" si="58"/>
        <v>0</v>
      </c>
      <c r="DN63" s="55">
        <f t="shared" si="58"/>
        <v>0</v>
      </c>
      <c r="DO63" s="55">
        <f t="shared" si="58"/>
        <v>0</v>
      </c>
      <c r="DP63" s="55">
        <f t="shared" si="58"/>
        <v>0</v>
      </c>
      <c r="DQ63" s="55">
        <f t="shared" si="58"/>
        <v>0</v>
      </c>
      <c r="DR63" s="55">
        <f t="shared" si="58"/>
        <v>0</v>
      </c>
      <c r="DS63" s="55">
        <f t="shared" si="58"/>
        <v>0</v>
      </c>
      <c r="DT63" s="55">
        <f t="shared" si="58"/>
        <v>0</v>
      </c>
      <c r="DU63" s="124">
        <f t="shared" si="50"/>
        <v>25790.260000000002</v>
      </c>
      <c r="DV63" s="125">
        <f t="shared" si="50"/>
        <v>0</v>
      </c>
      <c r="DW63" s="125">
        <f t="shared" si="50"/>
        <v>0</v>
      </c>
      <c r="DX63" s="125">
        <f t="shared" si="50"/>
        <v>0</v>
      </c>
      <c r="DY63" s="125">
        <f t="shared" si="50"/>
        <v>0</v>
      </c>
      <c r="DZ63" s="125">
        <f t="shared" si="50"/>
        <v>0</v>
      </c>
      <c r="EA63" s="125">
        <f t="shared" si="50"/>
        <v>0</v>
      </c>
      <c r="EB63" s="125">
        <f t="shared" si="50"/>
        <v>0</v>
      </c>
      <c r="EC63" s="125">
        <f t="shared" si="50"/>
        <v>0</v>
      </c>
      <c r="ED63" s="126">
        <f t="shared" si="50"/>
        <v>0</v>
      </c>
      <c r="EE63" s="126">
        <f t="shared" si="51"/>
        <v>25790.260000000002</v>
      </c>
    </row>
    <row r="64" spans="2:135">
      <c r="B64" s="67" t="s">
        <v>20</v>
      </c>
      <c r="C64" s="151" t="s">
        <v>35</v>
      </c>
      <c r="D64" s="55">
        <f>Capex_summary_F!H30</f>
        <v>267.29946539999997</v>
      </c>
      <c r="E64" s="55">
        <f t="shared" si="52"/>
        <v>0</v>
      </c>
      <c r="F64" s="55">
        <f t="shared" si="52"/>
        <v>0</v>
      </c>
      <c r="G64" s="55">
        <f t="shared" si="52"/>
        <v>0</v>
      </c>
      <c r="H64" s="55">
        <f t="shared" si="52"/>
        <v>39.733704316216212</v>
      </c>
      <c r="I64" s="55">
        <f t="shared" si="52"/>
        <v>41.539781785135126</v>
      </c>
      <c r="J64" s="55">
        <f t="shared" si="52"/>
        <v>37.92762684729729</v>
      </c>
      <c r="K64" s="55">
        <f t="shared" si="52"/>
        <v>37.92762684729729</v>
      </c>
      <c r="L64" s="55">
        <f t="shared" si="52"/>
        <v>39.733704316216212</v>
      </c>
      <c r="M64" s="55">
        <f t="shared" si="52"/>
        <v>43.345859254054055</v>
      </c>
      <c r="N64" s="55">
        <f t="shared" si="52"/>
        <v>27.091162033783771</v>
      </c>
      <c r="O64" s="55">
        <f t="shared" si="52"/>
        <v>0</v>
      </c>
      <c r="P64" s="106">
        <f t="shared" si="52"/>
        <v>0</v>
      </c>
      <c r="Q64" s="55">
        <f t="shared" si="52"/>
        <v>0</v>
      </c>
      <c r="R64" s="55">
        <f t="shared" si="52"/>
        <v>0</v>
      </c>
      <c r="S64" s="55">
        <f t="shared" si="52"/>
        <v>0</v>
      </c>
      <c r="T64" s="55">
        <f t="shared" si="52"/>
        <v>0</v>
      </c>
      <c r="U64" s="55">
        <f t="shared" si="57"/>
        <v>0</v>
      </c>
      <c r="V64" s="55">
        <f t="shared" si="57"/>
        <v>0</v>
      </c>
      <c r="W64" s="55">
        <f t="shared" si="57"/>
        <v>0</v>
      </c>
      <c r="X64" s="55">
        <f t="shared" si="57"/>
        <v>0</v>
      </c>
      <c r="Y64" s="55">
        <f t="shared" si="57"/>
        <v>0</v>
      </c>
      <c r="Z64" s="55">
        <f t="shared" si="57"/>
        <v>0</v>
      </c>
      <c r="AA64" s="55">
        <f t="shared" si="57"/>
        <v>0</v>
      </c>
      <c r="AB64" s="106">
        <f t="shared" si="57"/>
        <v>0</v>
      </c>
      <c r="AC64" s="55">
        <f t="shared" si="57"/>
        <v>0</v>
      </c>
      <c r="AD64" s="55">
        <f t="shared" si="57"/>
        <v>0</v>
      </c>
      <c r="AE64" s="55">
        <f t="shared" si="57"/>
        <v>0</v>
      </c>
      <c r="AF64" s="55">
        <f t="shared" si="57"/>
        <v>0</v>
      </c>
      <c r="AG64" s="55">
        <f t="shared" si="57"/>
        <v>0</v>
      </c>
      <c r="AH64" s="55">
        <f t="shared" si="57"/>
        <v>0</v>
      </c>
      <c r="AI64" s="55">
        <f t="shared" si="57"/>
        <v>0</v>
      </c>
      <c r="AJ64" s="55">
        <f t="shared" si="57"/>
        <v>0</v>
      </c>
      <c r="AK64" s="55">
        <f t="shared" si="57"/>
        <v>0</v>
      </c>
      <c r="AL64" s="55">
        <f t="shared" si="57"/>
        <v>0</v>
      </c>
      <c r="AM64" s="55">
        <f t="shared" si="57"/>
        <v>0</v>
      </c>
      <c r="AN64" s="106">
        <f t="shared" si="57"/>
        <v>0</v>
      </c>
      <c r="AO64" s="55">
        <f t="shared" si="57"/>
        <v>0</v>
      </c>
      <c r="AP64" s="55">
        <f t="shared" si="57"/>
        <v>0</v>
      </c>
      <c r="AQ64" s="55">
        <f t="shared" si="57"/>
        <v>0</v>
      </c>
      <c r="AR64" s="55">
        <f t="shared" si="57"/>
        <v>0</v>
      </c>
      <c r="AS64" s="55">
        <f t="shared" si="57"/>
        <v>0</v>
      </c>
      <c r="AT64" s="55">
        <f t="shared" si="57"/>
        <v>0</v>
      </c>
      <c r="AU64" s="55">
        <f t="shared" si="57"/>
        <v>0</v>
      </c>
      <c r="AV64" s="55">
        <f t="shared" si="57"/>
        <v>0</v>
      </c>
      <c r="AW64" s="55">
        <f t="shared" si="57"/>
        <v>0</v>
      </c>
      <c r="AX64" s="55">
        <f t="shared" si="57"/>
        <v>0</v>
      </c>
      <c r="AY64" s="55">
        <f t="shared" si="57"/>
        <v>0</v>
      </c>
      <c r="AZ64" s="106">
        <f t="shared" si="57"/>
        <v>0</v>
      </c>
      <c r="BA64" s="55">
        <f t="shared" si="57"/>
        <v>0</v>
      </c>
      <c r="BB64" s="55">
        <f t="shared" si="57"/>
        <v>0</v>
      </c>
      <c r="BC64" s="55">
        <f t="shared" si="57"/>
        <v>0</v>
      </c>
      <c r="BD64" s="55">
        <f t="shared" si="57"/>
        <v>0</v>
      </c>
      <c r="BE64" s="55">
        <f t="shared" si="57"/>
        <v>0</v>
      </c>
      <c r="BF64" s="55">
        <f t="shared" si="57"/>
        <v>0</v>
      </c>
      <c r="BG64" s="55">
        <f t="shared" si="57"/>
        <v>0</v>
      </c>
      <c r="BH64" s="55">
        <f t="shared" si="57"/>
        <v>0</v>
      </c>
      <c r="BI64" s="55">
        <f t="shared" si="57"/>
        <v>0</v>
      </c>
      <c r="BJ64" s="55">
        <f t="shared" si="57"/>
        <v>0</v>
      </c>
      <c r="BK64" s="55">
        <f t="shared" si="57"/>
        <v>0</v>
      </c>
      <c r="BL64" s="106">
        <f t="shared" si="57"/>
        <v>0</v>
      </c>
      <c r="BM64" s="55">
        <f t="shared" si="57"/>
        <v>0</v>
      </c>
      <c r="BN64" s="55">
        <f t="shared" si="57"/>
        <v>0</v>
      </c>
      <c r="BO64" s="55">
        <f t="shared" si="57"/>
        <v>0</v>
      </c>
      <c r="BP64" s="55">
        <f t="shared" si="57"/>
        <v>0</v>
      </c>
      <c r="BQ64" s="55">
        <f t="shared" si="57"/>
        <v>0</v>
      </c>
      <c r="BR64" s="55">
        <f t="shared" si="55"/>
        <v>0</v>
      </c>
      <c r="BS64" s="55">
        <f t="shared" si="55"/>
        <v>0</v>
      </c>
      <c r="BT64" s="55">
        <f t="shared" si="55"/>
        <v>0</v>
      </c>
      <c r="BU64" s="55">
        <f t="shared" si="55"/>
        <v>0</v>
      </c>
      <c r="BV64" s="55">
        <f t="shared" si="55"/>
        <v>0</v>
      </c>
      <c r="BW64" s="55">
        <f t="shared" si="55"/>
        <v>0</v>
      </c>
      <c r="BX64" s="106">
        <f t="shared" si="55"/>
        <v>0</v>
      </c>
      <c r="BY64" s="55">
        <f t="shared" si="55"/>
        <v>0</v>
      </c>
      <c r="BZ64" s="55">
        <f t="shared" si="55"/>
        <v>0</v>
      </c>
      <c r="CA64" s="55">
        <f t="shared" si="55"/>
        <v>0</v>
      </c>
      <c r="CB64" s="55">
        <f t="shared" si="55"/>
        <v>0</v>
      </c>
      <c r="CC64" s="55">
        <f t="shared" si="55"/>
        <v>0</v>
      </c>
      <c r="CD64" s="55">
        <f t="shared" si="55"/>
        <v>0</v>
      </c>
      <c r="CE64" s="55">
        <f t="shared" si="55"/>
        <v>0</v>
      </c>
      <c r="CF64" s="55">
        <f t="shared" si="55"/>
        <v>0</v>
      </c>
      <c r="CG64" s="55">
        <f t="shared" si="55"/>
        <v>0</v>
      </c>
      <c r="CH64" s="55">
        <f t="shared" si="55"/>
        <v>0</v>
      </c>
      <c r="CI64" s="55">
        <f t="shared" si="55"/>
        <v>0</v>
      </c>
      <c r="CJ64" s="106">
        <f t="shared" si="55"/>
        <v>0</v>
      </c>
      <c r="CK64" s="55">
        <f t="shared" si="55"/>
        <v>0</v>
      </c>
      <c r="CL64" s="55">
        <f t="shared" si="55"/>
        <v>0</v>
      </c>
      <c r="CM64" s="55">
        <f t="shared" si="55"/>
        <v>0</v>
      </c>
      <c r="CN64" s="55">
        <f t="shared" si="55"/>
        <v>0</v>
      </c>
      <c r="CO64" s="55">
        <f t="shared" si="55"/>
        <v>0</v>
      </c>
      <c r="CP64" s="55">
        <f t="shared" si="55"/>
        <v>0</v>
      </c>
      <c r="CQ64" s="55">
        <f t="shared" si="55"/>
        <v>0</v>
      </c>
      <c r="CR64" s="55">
        <f t="shared" si="58"/>
        <v>0</v>
      </c>
      <c r="CS64" s="55">
        <f t="shared" si="58"/>
        <v>0</v>
      </c>
      <c r="CT64" s="55">
        <f t="shared" si="58"/>
        <v>0</v>
      </c>
      <c r="CU64" s="55">
        <f t="shared" si="58"/>
        <v>0</v>
      </c>
      <c r="CV64" s="106">
        <f t="shared" si="58"/>
        <v>0</v>
      </c>
      <c r="CW64" s="55">
        <f t="shared" si="58"/>
        <v>0</v>
      </c>
      <c r="CX64" s="55">
        <f t="shared" si="58"/>
        <v>0</v>
      </c>
      <c r="CY64" s="55">
        <f t="shared" si="58"/>
        <v>0</v>
      </c>
      <c r="CZ64" s="55">
        <f t="shared" si="58"/>
        <v>0</v>
      </c>
      <c r="DA64" s="55">
        <f t="shared" si="58"/>
        <v>0</v>
      </c>
      <c r="DB64" s="55">
        <f t="shared" si="58"/>
        <v>0</v>
      </c>
      <c r="DC64" s="55">
        <f t="shared" si="58"/>
        <v>0</v>
      </c>
      <c r="DD64" s="55">
        <f t="shared" si="58"/>
        <v>0</v>
      </c>
      <c r="DE64" s="55">
        <f t="shared" si="58"/>
        <v>0</v>
      </c>
      <c r="DF64" s="55">
        <f t="shared" si="58"/>
        <v>0</v>
      </c>
      <c r="DG64" s="55">
        <f t="shared" si="58"/>
        <v>0</v>
      </c>
      <c r="DH64" s="106">
        <f t="shared" si="58"/>
        <v>0</v>
      </c>
      <c r="DI64" s="55">
        <f t="shared" si="58"/>
        <v>0</v>
      </c>
      <c r="DJ64" s="55">
        <f t="shared" si="58"/>
        <v>0</v>
      </c>
      <c r="DK64" s="55">
        <f t="shared" si="58"/>
        <v>0</v>
      </c>
      <c r="DL64" s="55">
        <f t="shared" si="58"/>
        <v>0</v>
      </c>
      <c r="DM64" s="55">
        <f t="shared" si="58"/>
        <v>0</v>
      </c>
      <c r="DN64" s="55">
        <f t="shared" si="58"/>
        <v>0</v>
      </c>
      <c r="DO64" s="55">
        <f t="shared" si="58"/>
        <v>0</v>
      </c>
      <c r="DP64" s="55">
        <f t="shared" si="58"/>
        <v>0</v>
      </c>
      <c r="DQ64" s="55">
        <f t="shared" si="58"/>
        <v>0</v>
      </c>
      <c r="DR64" s="55">
        <f t="shared" si="58"/>
        <v>0</v>
      </c>
      <c r="DS64" s="55">
        <f t="shared" si="58"/>
        <v>0</v>
      </c>
      <c r="DT64" s="55">
        <f t="shared" si="58"/>
        <v>0</v>
      </c>
      <c r="DU64" s="124">
        <f t="shared" si="50"/>
        <v>267.29946539999997</v>
      </c>
      <c r="DV64" s="125">
        <f t="shared" si="50"/>
        <v>0</v>
      </c>
      <c r="DW64" s="125">
        <f t="shared" si="50"/>
        <v>0</v>
      </c>
      <c r="DX64" s="125">
        <f t="shared" si="50"/>
        <v>0</v>
      </c>
      <c r="DY64" s="125">
        <f t="shared" si="50"/>
        <v>0</v>
      </c>
      <c r="DZ64" s="125">
        <f t="shared" si="50"/>
        <v>0</v>
      </c>
      <c r="EA64" s="125">
        <f t="shared" si="50"/>
        <v>0</v>
      </c>
      <c r="EB64" s="125">
        <f t="shared" si="50"/>
        <v>0</v>
      </c>
      <c r="EC64" s="125">
        <f t="shared" si="50"/>
        <v>0</v>
      </c>
      <c r="ED64" s="126">
        <f t="shared" si="50"/>
        <v>0</v>
      </c>
      <c r="EE64" s="126">
        <f t="shared" si="51"/>
        <v>267.29946539999997</v>
      </c>
    </row>
    <row r="65" spans="2:135">
      <c r="B65" s="67" t="s">
        <v>20</v>
      </c>
      <c r="C65" s="151" t="s">
        <v>37</v>
      </c>
      <c r="D65" s="55">
        <f>Capex_summary_F!H31</f>
        <v>1943.128253994536</v>
      </c>
      <c r="E65" s="55">
        <f t="shared" si="52"/>
        <v>0</v>
      </c>
      <c r="F65" s="55">
        <f t="shared" si="52"/>
        <v>0</v>
      </c>
      <c r="G65" s="55">
        <f t="shared" si="52"/>
        <v>0</v>
      </c>
      <c r="H65" s="55">
        <f t="shared" si="52"/>
        <v>288.84338910729588</v>
      </c>
      <c r="I65" s="55">
        <f t="shared" si="52"/>
        <v>301.9726340667184</v>
      </c>
      <c r="J65" s="55">
        <f t="shared" si="52"/>
        <v>275.71414414787336</v>
      </c>
      <c r="K65" s="55">
        <f t="shared" si="52"/>
        <v>275.71414414787336</v>
      </c>
      <c r="L65" s="55">
        <f t="shared" si="52"/>
        <v>288.84338910729588</v>
      </c>
      <c r="M65" s="55">
        <f t="shared" si="52"/>
        <v>315.10187902614098</v>
      </c>
      <c r="N65" s="55">
        <f t="shared" si="52"/>
        <v>196.93867439133803</v>
      </c>
      <c r="O65" s="55">
        <f t="shared" si="52"/>
        <v>0</v>
      </c>
      <c r="P65" s="106">
        <f t="shared" si="52"/>
        <v>0</v>
      </c>
      <c r="Q65" s="55">
        <f t="shared" si="52"/>
        <v>0</v>
      </c>
      <c r="R65" s="55">
        <f t="shared" si="52"/>
        <v>0</v>
      </c>
      <c r="S65" s="55">
        <f t="shared" si="52"/>
        <v>0</v>
      </c>
      <c r="T65" s="55">
        <f t="shared" si="52"/>
        <v>0</v>
      </c>
      <c r="U65" s="55">
        <f t="shared" si="57"/>
        <v>0</v>
      </c>
      <c r="V65" s="55">
        <f t="shared" si="57"/>
        <v>0</v>
      </c>
      <c r="W65" s="55">
        <f t="shared" si="57"/>
        <v>0</v>
      </c>
      <c r="X65" s="55">
        <f t="shared" si="57"/>
        <v>0</v>
      </c>
      <c r="Y65" s="55">
        <f t="shared" si="57"/>
        <v>0</v>
      </c>
      <c r="Z65" s="55">
        <f t="shared" si="57"/>
        <v>0</v>
      </c>
      <c r="AA65" s="55">
        <f t="shared" si="57"/>
        <v>0</v>
      </c>
      <c r="AB65" s="106">
        <f t="shared" si="57"/>
        <v>0</v>
      </c>
      <c r="AC65" s="55">
        <f t="shared" si="57"/>
        <v>0</v>
      </c>
      <c r="AD65" s="55">
        <f t="shared" si="57"/>
        <v>0</v>
      </c>
      <c r="AE65" s="55">
        <f t="shared" si="57"/>
        <v>0</v>
      </c>
      <c r="AF65" s="55">
        <f t="shared" si="57"/>
        <v>0</v>
      </c>
      <c r="AG65" s="55">
        <f t="shared" si="57"/>
        <v>0</v>
      </c>
      <c r="AH65" s="55">
        <f t="shared" si="57"/>
        <v>0</v>
      </c>
      <c r="AI65" s="55">
        <f t="shared" si="57"/>
        <v>0</v>
      </c>
      <c r="AJ65" s="55">
        <f t="shared" si="57"/>
        <v>0</v>
      </c>
      <c r="AK65" s="55">
        <f t="shared" si="57"/>
        <v>0</v>
      </c>
      <c r="AL65" s="55">
        <f t="shared" si="57"/>
        <v>0</v>
      </c>
      <c r="AM65" s="55">
        <f t="shared" si="57"/>
        <v>0</v>
      </c>
      <c r="AN65" s="106">
        <f t="shared" si="57"/>
        <v>0</v>
      </c>
      <c r="AO65" s="55">
        <f t="shared" si="57"/>
        <v>0</v>
      </c>
      <c r="AP65" s="55">
        <f t="shared" si="57"/>
        <v>0</v>
      </c>
      <c r="AQ65" s="55">
        <f t="shared" si="57"/>
        <v>0</v>
      </c>
      <c r="AR65" s="55">
        <f t="shared" si="57"/>
        <v>0</v>
      </c>
      <c r="AS65" s="55">
        <f t="shared" si="57"/>
        <v>0</v>
      </c>
      <c r="AT65" s="55">
        <f t="shared" si="57"/>
        <v>0</v>
      </c>
      <c r="AU65" s="55">
        <f t="shared" si="57"/>
        <v>0</v>
      </c>
      <c r="AV65" s="55">
        <f t="shared" si="57"/>
        <v>0</v>
      </c>
      <c r="AW65" s="55">
        <f t="shared" si="57"/>
        <v>0</v>
      </c>
      <c r="AX65" s="55">
        <f t="shared" si="57"/>
        <v>0</v>
      </c>
      <c r="AY65" s="55">
        <f t="shared" si="57"/>
        <v>0</v>
      </c>
      <c r="AZ65" s="106">
        <f t="shared" si="57"/>
        <v>0</v>
      </c>
      <c r="BA65" s="55">
        <f t="shared" si="57"/>
        <v>0</v>
      </c>
      <c r="BB65" s="55">
        <f t="shared" si="57"/>
        <v>0</v>
      </c>
      <c r="BC65" s="55">
        <f t="shared" si="57"/>
        <v>0</v>
      </c>
      <c r="BD65" s="55">
        <f t="shared" si="57"/>
        <v>0</v>
      </c>
      <c r="BE65" s="55">
        <f t="shared" si="57"/>
        <v>0</v>
      </c>
      <c r="BF65" s="55">
        <f t="shared" si="57"/>
        <v>0</v>
      </c>
      <c r="BG65" s="55">
        <f t="shared" si="57"/>
        <v>0</v>
      </c>
      <c r="BH65" s="55">
        <f t="shared" si="57"/>
        <v>0</v>
      </c>
      <c r="BI65" s="55">
        <f t="shared" si="57"/>
        <v>0</v>
      </c>
      <c r="BJ65" s="55">
        <f t="shared" si="57"/>
        <v>0</v>
      </c>
      <c r="BK65" s="55">
        <f t="shared" si="57"/>
        <v>0</v>
      </c>
      <c r="BL65" s="106">
        <f t="shared" si="57"/>
        <v>0</v>
      </c>
      <c r="BM65" s="55">
        <f t="shared" si="57"/>
        <v>0</v>
      </c>
      <c r="BN65" s="55">
        <f t="shared" si="57"/>
        <v>0</v>
      </c>
      <c r="BO65" s="55">
        <f t="shared" si="57"/>
        <v>0</v>
      </c>
      <c r="BP65" s="55">
        <f t="shared" si="57"/>
        <v>0</v>
      </c>
      <c r="BQ65" s="55">
        <f t="shared" si="57"/>
        <v>0</v>
      </c>
      <c r="BR65" s="55">
        <f t="shared" si="57"/>
        <v>0</v>
      </c>
      <c r="BS65" s="55">
        <f t="shared" si="57"/>
        <v>0</v>
      </c>
      <c r="BT65" s="55">
        <f t="shared" si="57"/>
        <v>0</v>
      </c>
      <c r="BU65" s="55">
        <f t="shared" si="57"/>
        <v>0</v>
      </c>
      <c r="BV65" s="55">
        <f t="shared" si="57"/>
        <v>0</v>
      </c>
      <c r="BW65" s="55">
        <f t="shared" si="57"/>
        <v>0</v>
      </c>
      <c r="BX65" s="106">
        <f t="shared" si="57"/>
        <v>0</v>
      </c>
      <c r="BY65" s="55">
        <f t="shared" si="57"/>
        <v>0</v>
      </c>
      <c r="BZ65" s="55">
        <f t="shared" si="57"/>
        <v>0</v>
      </c>
      <c r="CA65" s="55">
        <f t="shared" si="57"/>
        <v>0</v>
      </c>
      <c r="CB65" s="55">
        <f t="shared" si="57"/>
        <v>0</v>
      </c>
      <c r="CC65" s="55">
        <f t="shared" si="57"/>
        <v>0</v>
      </c>
      <c r="CD65" s="55">
        <f t="shared" si="57"/>
        <v>0</v>
      </c>
      <c r="CE65" s="55">
        <f t="shared" si="57"/>
        <v>0</v>
      </c>
      <c r="CF65" s="55">
        <f t="shared" si="57"/>
        <v>0</v>
      </c>
      <c r="CG65" s="55">
        <f t="shared" si="55"/>
        <v>0</v>
      </c>
      <c r="CH65" s="55">
        <f t="shared" si="55"/>
        <v>0</v>
      </c>
      <c r="CI65" s="55">
        <f t="shared" si="55"/>
        <v>0</v>
      </c>
      <c r="CJ65" s="106">
        <f t="shared" si="55"/>
        <v>0</v>
      </c>
      <c r="CK65" s="55">
        <f t="shared" si="55"/>
        <v>0</v>
      </c>
      <c r="CL65" s="55">
        <f t="shared" si="55"/>
        <v>0</v>
      </c>
      <c r="CM65" s="55">
        <f t="shared" si="55"/>
        <v>0</v>
      </c>
      <c r="CN65" s="55">
        <f t="shared" si="55"/>
        <v>0</v>
      </c>
      <c r="CO65" s="55">
        <f t="shared" si="55"/>
        <v>0</v>
      </c>
      <c r="CP65" s="55">
        <f t="shared" si="55"/>
        <v>0</v>
      </c>
      <c r="CQ65" s="55">
        <f t="shared" si="55"/>
        <v>0</v>
      </c>
      <c r="CR65" s="55">
        <f t="shared" si="58"/>
        <v>0</v>
      </c>
      <c r="CS65" s="55">
        <f t="shared" si="58"/>
        <v>0</v>
      </c>
      <c r="CT65" s="55">
        <f t="shared" si="58"/>
        <v>0</v>
      </c>
      <c r="CU65" s="55">
        <f t="shared" si="58"/>
        <v>0</v>
      </c>
      <c r="CV65" s="106">
        <f t="shared" si="58"/>
        <v>0</v>
      </c>
      <c r="CW65" s="55">
        <f t="shared" si="58"/>
        <v>0</v>
      </c>
      <c r="CX65" s="55">
        <f t="shared" si="58"/>
        <v>0</v>
      </c>
      <c r="CY65" s="55">
        <f t="shared" si="58"/>
        <v>0</v>
      </c>
      <c r="CZ65" s="55">
        <f t="shared" si="58"/>
        <v>0</v>
      </c>
      <c r="DA65" s="55">
        <f t="shared" si="58"/>
        <v>0</v>
      </c>
      <c r="DB65" s="55">
        <f t="shared" si="58"/>
        <v>0</v>
      </c>
      <c r="DC65" s="55">
        <f t="shared" si="58"/>
        <v>0</v>
      </c>
      <c r="DD65" s="55">
        <f t="shared" si="58"/>
        <v>0</v>
      </c>
      <c r="DE65" s="55">
        <f t="shared" si="58"/>
        <v>0</v>
      </c>
      <c r="DF65" s="55">
        <f t="shared" si="58"/>
        <v>0</v>
      </c>
      <c r="DG65" s="55">
        <f t="shared" si="58"/>
        <v>0</v>
      </c>
      <c r="DH65" s="106">
        <f t="shared" si="58"/>
        <v>0</v>
      </c>
      <c r="DI65" s="55">
        <f t="shared" si="58"/>
        <v>0</v>
      </c>
      <c r="DJ65" s="55">
        <f t="shared" si="58"/>
        <v>0</v>
      </c>
      <c r="DK65" s="55">
        <f t="shared" si="58"/>
        <v>0</v>
      </c>
      <c r="DL65" s="55">
        <f t="shared" si="58"/>
        <v>0</v>
      </c>
      <c r="DM65" s="55">
        <f t="shared" si="58"/>
        <v>0</v>
      </c>
      <c r="DN65" s="55">
        <f t="shared" si="58"/>
        <v>0</v>
      </c>
      <c r="DO65" s="55">
        <f t="shared" si="58"/>
        <v>0</v>
      </c>
      <c r="DP65" s="55">
        <f t="shared" si="58"/>
        <v>0</v>
      </c>
      <c r="DQ65" s="55">
        <f t="shared" si="58"/>
        <v>0</v>
      </c>
      <c r="DR65" s="55">
        <f t="shared" si="58"/>
        <v>0</v>
      </c>
      <c r="DS65" s="55">
        <f t="shared" si="58"/>
        <v>0</v>
      </c>
      <c r="DT65" s="55">
        <f t="shared" si="58"/>
        <v>0</v>
      </c>
      <c r="DU65" s="124">
        <f t="shared" si="50"/>
        <v>1943.128253994536</v>
      </c>
      <c r="DV65" s="125">
        <f t="shared" si="50"/>
        <v>0</v>
      </c>
      <c r="DW65" s="125">
        <f t="shared" si="50"/>
        <v>0</v>
      </c>
      <c r="DX65" s="125">
        <f t="shared" si="50"/>
        <v>0</v>
      </c>
      <c r="DY65" s="125">
        <f t="shared" si="50"/>
        <v>0</v>
      </c>
      <c r="DZ65" s="125">
        <f t="shared" si="50"/>
        <v>0</v>
      </c>
      <c r="EA65" s="125">
        <f t="shared" si="50"/>
        <v>0</v>
      </c>
      <c r="EB65" s="125">
        <f t="shared" si="50"/>
        <v>0</v>
      </c>
      <c r="EC65" s="125">
        <f t="shared" si="50"/>
        <v>0</v>
      </c>
      <c r="ED65" s="126">
        <f t="shared" si="50"/>
        <v>0</v>
      </c>
      <c r="EE65" s="126">
        <f t="shared" si="51"/>
        <v>1943.128253994536</v>
      </c>
    </row>
    <row r="66" spans="2:135">
      <c r="B66" s="67" t="s">
        <v>20</v>
      </c>
      <c r="C66" s="151" t="s">
        <v>38</v>
      </c>
      <c r="D66" s="55">
        <f>Capex_summary_F!H32</f>
        <v>3725</v>
      </c>
      <c r="E66" s="55">
        <f t="shared" si="52"/>
        <v>0</v>
      </c>
      <c r="F66" s="55">
        <f t="shared" si="52"/>
        <v>0</v>
      </c>
      <c r="G66" s="55">
        <f t="shared" si="52"/>
        <v>0</v>
      </c>
      <c r="H66" s="55">
        <f t="shared" si="52"/>
        <v>553.71621621621625</v>
      </c>
      <c r="I66" s="55">
        <f t="shared" si="52"/>
        <v>578.8851351351351</v>
      </c>
      <c r="J66" s="55">
        <f t="shared" si="52"/>
        <v>528.54729729729729</v>
      </c>
      <c r="K66" s="55">
        <f t="shared" si="52"/>
        <v>528.54729729729729</v>
      </c>
      <c r="L66" s="55">
        <f t="shared" si="52"/>
        <v>553.71621621621625</v>
      </c>
      <c r="M66" s="55">
        <f t="shared" si="52"/>
        <v>604.05405405405406</v>
      </c>
      <c r="N66" s="55">
        <f t="shared" si="52"/>
        <v>377.53378378378363</v>
      </c>
      <c r="O66" s="55">
        <f t="shared" si="52"/>
        <v>0</v>
      </c>
      <c r="P66" s="106">
        <f t="shared" si="52"/>
        <v>0</v>
      </c>
      <c r="Q66" s="55">
        <f t="shared" si="52"/>
        <v>0</v>
      </c>
      <c r="R66" s="55">
        <f t="shared" si="52"/>
        <v>0</v>
      </c>
      <c r="S66" s="55">
        <f t="shared" si="52"/>
        <v>0</v>
      </c>
      <c r="T66" s="55">
        <f t="shared" si="52"/>
        <v>0</v>
      </c>
      <c r="U66" s="55">
        <f t="shared" si="57"/>
        <v>0</v>
      </c>
      <c r="V66" s="55">
        <f t="shared" si="57"/>
        <v>0</v>
      </c>
      <c r="W66" s="55">
        <f t="shared" si="57"/>
        <v>0</v>
      </c>
      <c r="X66" s="55">
        <f t="shared" si="57"/>
        <v>0</v>
      </c>
      <c r="Y66" s="55">
        <f t="shared" si="57"/>
        <v>0</v>
      </c>
      <c r="Z66" s="55">
        <f t="shared" si="57"/>
        <v>0</v>
      </c>
      <c r="AA66" s="55">
        <f t="shared" si="57"/>
        <v>0</v>
      </c>
      <c r="AB66" s="106">
        <f t="shared" si="57"/>
        <v>0</v>
      </c>
      <c r="AC66" s="55">
        <f t="shared" si="57"/>
        <v>0</v>
      </c>
      <c r="AD66" s="55">
        <f t="shared" si="57"/>
        <v>0</v>
      </c>
      <c r="AE66" s="55">
        <f t="shared" si="57"/>
        <v>0</v>
      </c>
      <c r="AF66" s="55">
        <f t="shared" si="57"/>
        <v>0</v>
      </c>
      <c r="AG66" s="55">
        <f t="shared" si="57"/>
        <v>0</v>
      </c>
      <c r="AH66" s="55">
        <f t="shared" si="57"/>
        <v>0</v>
      </c>
      <c r="AI66" s="55">
        <f t="shared" si="57"/>
        <v>0</v>
      </c>
      <c r="AJ66" s="55">
        <f t="shared" si="57"/>
        <v>0</v>
      </c>
      <c r="AK66" s="55">
        <f t="shared" si="57"/>
        <v>0</v>
      </c>
      <c r="AL66" s="55">
        <f t="shared" si="57"/>
        <v>0</v>
      </c>
      <c r="AM66" s="55">
        <f t="shared" si="57"/>
        <v>0</v>
      </c>
      <c r="AN66" s="106">
        <f t="shared" si="57"/>
        <v>0</v>
      </c>
      <c r="AO66" s="55">
        <f t="shared" si="57"/>
        <v>0</v>
      </c>
      <c r="AP66" s="55">
        <f t="shared" si="57"/>
        <v>0</v>
      </c>
      <c r="AQ66" s="55">
        <f t="shared" si="57"/>
        <v>0</v>
      </c>
      <c r="AR66" s="55">
        <f t="shared" si="57"/>
        <v>0</v>
      </c>
      <c r="AS66" s="55">
        <f t="shared" si="57"/>
        <v>0</v>
      </c>
      <c r="AT66" s="55">
        <f t="shared" si="57"/>
        <v>0</v>
      </c>
      <c r="AU66" s="55">
        <f t="shared" si="57"/>
        <v>0</v>
      </c>
      <c r="AV66" s="55">
        <f t="shared" si="57"/>
        <v>0</v>
      </c>
      <c r="AW66" s="55">
        <f t="shared" si="57"/>
        <v>0</v>
      </c>
      <c r="AX66" s="55">
        <f t="shared" si="57"/>
        <v>0</v>
      </c>
      <c r="AY66" s="55">
        <f t="shared" si="57"/>
        <v>0</v>
      </c>
      <c r="AZ66" s="106">
        <f t="shared" si="57"/>
        <v>0</v>
      </c>
      <c r="BA66" s="55">
        <f t="shared" si="57"/>
        <v>0</v>
      </c>
      <c r="BB66" s="55">
        <f t="shared" si="57"/>
        <v>0</v>
      </c>
      <c r="BC66" s="55">
        <f t="shared" si="57"/>
        <v>0</v>
      </c>
      <c r="BD66" s="55">
        <f t="shared" si="57"/>
        <v>0</v>
      </c>
      <c r="BE66" s="55">
        <f t="shared" si="57"/>
        <v>0</v>
      </c>
      <c r="BF66" s="55">
        <f t="shared" si="57"/>
        <v>0</v>
      </c>
      <c r="BG66" s="55">
        <f t="shared" si="57"/>
        <v>0</v>
      </c>
      <c r="BH66" s="55">
        <f t="shared" si="57"/>
        <v>0</v>
      </c>
      <c r="BI66" s="55">
        <f t="shared" si="57"/>
        <v>0</v>
      </c>
      <c r="BJ66" s="55">
        <f t="shared" si="57"/>
        <v>0</v>
      </c>
      <c r="BK66" s="55">
        <f t="shared" si="57"/>
        <v>0</v>
      </c>
      <c r="BL66" s="106">
        <f t="shared" si="57"/>
        <v>0</v>
      </c>
      <c r="BM66" s="55">
        <f t="shared" ref="BM66:DX69" si="59">$D66*BM$32</f>
        <v>0</v>
      </c>
      <c r="BN66" s="55">
        <f t="shared" si="59"/>
        <v>0</v>
      </c>
      <c r="BO66" s="55">
        <f t="shared" si="59"/>
        <v>0</v>
      </c>
      <c r="BP66" s="55">
        <f t="shared" si="59"/>
        <v>0</v>
      </c>
      <c r="BQ66" s="55">
        <f t="shared" si="59"/>
        <v>0</v>
      </c>
      <c r="BR66" s="55">
        <f t="shared" si="59"/>
        <v>0</v>
      </c>
      <c r="BS66" s="55">
        <f t="shared" si="59"/>
        <v>0</v>
      </c>
      <c r="BT66" s="55">
        <f t="shared" si="59"/>
        <v>0</v>
      </c>
      <c r="BU66" s="55">
        <f t="shared" si="59"/>
        <v>0</v>
      </c>
      <c r="BV66" s="55">
        <f t="shared" si="59"/>
        <v>0</v>
      </c>
      <c r="BW66" s="55">
        <f t="shared" si="59"/>
        <v>0</v>
      </c>
      <c r="BX66" s="106">
        <f t="shared" si="59"/>
        <v>0</v>
      </c>
      <c r="BY66" s="55">
        <f t="shared" si="59"/>
        <v>0</v>
      </c>
      <c r="BZ66" s="55">
        <f t="shared" si="59"/>
        <v>0</v>
      </c>
      <c r="CA66" s="55">
        <f t="shared" si="59"/>
        <v>0</v>
      </c>
      <c r="CB66" s="55">
        <f t="shared" si="59"/>
        <v>0</v>
      </c>
      <c r="CC66" s="55">
        <f t="shared" si="59"/>
        <v>0</v>
      </c>
      <c r="CD66" s="55">
        <f t="shared" si="59"/>
        <v>0</v>
      </c>
      <c r="CE66" s="55">
        <f t="shared" si="59"/>
        <v>0</v>
      </c>
      <c r="CF66" s="55">
        <f t="shared" si="59"/>
        <v>0</v>
      </c>
      <c r="CG66" s="55">
        <f t="shared" si="59"/>
        <v>0</v>
      </c>
      <c r="CH66" s="55">
        <f t="shared" si="59"/>
        <v>0</v>
      </c>
      <c r="CI66" s="55">
        <f t="shared" si="59"/>
        <v>0</v>
      </c>
      <c r="CJ66" s="106">
        <f t="shared" si="59"/>
        <v>0</v>
      </c>
      <c r="CK66" s="55">
        <f t="shared" si="59"/>
        <v>0</v>
      </c>
      <c r="CL66" s="55">
        <f t="shared" si="59"/>
        <v>0</v>
      </c>
      <c r="CM66" s="55">
        <f t="shared" si="59"/>
        <v>0</v>
      </c>
      <c r="CN66" s="55">
        <f t="shared" si="59"/>
        <v>0</v>
      </c>
      <c r="CO66" s="55">
        <f t="shared" si="59"/>
        <v>0</v>
      </c>
      <c r="CP66" s="55">
        <f t="shared" si="59"/>
        <v>0</v>
      </c>
      <c r="CQ66" s="55">
        <f t="shared" si="59"/>
        <v>0</v>
      </c>
      <c r="CR66" s="55">
        <f t="shared" si="59"/>
        <v>0</v>
      </c>
      <c r="CS66" s="55">
        <f t="shared" si="59"/>
        <v>0</v>
      </c>
      <c r="CT66" s="55">
        <f t="shared" si="59"/>
        <v>0</v>
      </c>
      <c r="CU66" s="55">
        <f t="shared" si="59"/>
        <v>0</v>
      </c>
      <c r="CV66" s="106">
        <f t="shared" si="59"/>
        <v>0</v>
      </c>
      <c r="CW66" s="55">
        <f t="shared" si="59"/>
        <v>0</v>
      </c>
      <c r="CX66" s="55">
        <f t="shared" si="59"/>
        <v>0</v>
      </c>
      <c r="CY66" s="55">
        <f t="shared" si="59"/>
        <v>0</v>
      </c>
      <c r="CZ66" s="55">
        <f t="shared" si="59"/>
        <v>0</v>
      </c>
      <c r="DA66" s="55">
        <f t="shared" si="59"/>
        <v>0</v>
      </c>
      <c r="DB66" s="55">
        <f t="shared" si="59"/>
        <v>0</v>
      </c>
      <c r="DC66" s="55">
        <f t="shared" si="59"/>
        <v>0</v>
      </c>
      <c r="DD66" s="55">
        <f t="shared" si="59"/>
        <v>0</v>
      </c>
      <c r="DE66" s="55">
        <f t="shared" si="59"/>
        <v>0</v>
      </c>
      <c r="DF66" s="55">
        <f t="shared" si="59"/>
        <v>0</v>
      </c>
      <c r="DG66" s="55">
        <f t="shared" si="59"/>
        <v>0</v>
      </c>
      <c r="DH66" s="106">
        <f t="shared" si="59"/>
        <v>0</v>
      </c>
      <c r="DI66" s="55">
        <f t="shared" si="59"/>
        <v>0</v>
      </c>
      <c r="DJ66" s="55">
        <f t="shared" si="59"/>
        <v>0</v>
      </c>
      <c r="DK66" s="55">
        <f t="shared" si="59"/>
        <v>0</v>
      </c>
      <c r="DL66" s="55">
        <f t="shared" si="59"/>
        <v>0</v>
      </c>
      <c r="DM66" s="55">
        <f t="shared" si="59"/>
        <v>0</v>
      </c>
      <c r="DN66" s="55">
        <f t="shared" si="59"/>
        <v>0</v>
      </c>
      <c r="DO66" s="55">
        <f t="shared" si="59"/>
        <v>0</v>
      </c>
      <c r="DP66" s="55">
        <f t="shared" si="59"/>
        <v>0</v>
      </c>
      <c r="DQ66" s="55">
        <f t="shared" si="59"/>
        <v>0</v>
      </c>
      <c r="DR66" s="55">
        <f t="shared" si="59"/>
        <v>0</v>
      </c>
      <c r="DS66" s="55">
        <f t="shared" si="59"/>
        <v>0</v>
      </c>
      <c r="DT66" s="55">
        <f t="shared" si="59"/>
        <v>0</v>
      </c>
      <c r="DU66" s="124">
        <f t="shared" si="50"/>
        <v>3725</v>
      </c>
      <c r="DV66" s="125">
        <f t="shared" si="50"/>
        <v>0</v>
      </c>
      <c r="DW66" s="125">
        <f t="shared" si="50"/>
        <v>0</v>
      </c>
      <c r="DX66" s="125">
        <f t="shared" si="50"/>
        <v>0</v>
      </c>
      <c r="DY66" s="125">
        <f t="shared" si="50"/>
        <v>0</v>
      </c>
      <c r="DZ66" s="125">
        <f t="shared" si="50"/>
        <v>0</v>
      </c>
      <c r="EA66" s="125">
        <f t="shared" si="50"/>
        <v>0</v>
      </c>
      <c r="EB66" s="125">
        <f t="shared" si="50"/>
        <v>0</v>
      </c>
      <c r="EC66" s="125">
        <f t="shared" si="50"/>
        <v>0</v>
      </c>
      <c r="ED66" s="126">
        <f t="shared" si="50"/>
        <v>0</v>
      </c>
      <c r="EE66" s="126">
        <f t="shared" si="51"/>
        <v>3725</v>
      </c>
    </row>
    <row r="67" spans="2:135" hidden="1" outlineLevel="1">
      <c r="B67" s="67" t="s">
        <v>20</v>
      </c>
      <c r="C67" s="151" t="s">
        <v>40</v>
      </c>
      <c r="D67" s="55">
        <f>Capex_summary_F!H33</f>
        <v>0</v>
      </c>
      <c r="E67" s="55">
        <f t="shared" si="52"/>
        <v>0</v>
      </c>
      <c r="F67" s="55">
        <f t="shared" si="52"/>
        <v>0</v>
      </c>
      <c r="G67" s="55">
        <f t="shared" si="52"/>
        <v>0</v>
      </c>
      <c r="H67" s="55">
        <f t="shared" si="52"/>
        <v>0</v>
      </c>
      <c r="I67" s="55">
        <f t="shared" si="52"/>
        <v>0</v>
      </c>
      <c r="J67" s="55">
        <f t="shared" si="52"/>
        <v>0</v>
      </c>
      <c r="K67" s="55">
        <f t="shared" si="52"/>
        <v>0</v>
      </c>
      <c r="L67" s="55">
        <f t="shared" si="52"/>
        <v>0</v>
      </c>
      <c r="M67" s="55">
        <f t="shared" si="52"/>
        <v>0</v>
      </c>
      <c r="N67" s="55">
        <f t="shared" si="52"/>
        <v>0</v>
      </c>
      <c r="O67" s="55">
        <f t="shared" si="52"/>
        <v>0</v>
      </c>
      <c r="P67" s="106">
        <f t="shared" si="52"/>
        <v>0</v>
      </c>
      <c r="Q67" s="55">
        <f t="shared" si="52"/>
        <v>0</v>
      </c>
      <c r="R67" s="55">
        <f t="shared" si="52"/>
        <v>0</v>
      </c>
      <c r="S67" s="55">
        <f t="shared" si="52"/>
        <v>0</v>
      </c>
      <c r="T67" s="55">
        <f t="shared" si="52"/>
        <v>0</v>
      </c>
      <c r="U67" s="55">
        <f t="shared" ref="U67:CF70" si="60">$D67*U$32</f>
        <v>0</v>
      </c>
      <c r="V67" s="55">
        <f t="shared" si="60"/>
        <v>0</v>
      </c>
      <c r="W67" s="55">
        <f t="shared" si="60"/>
        <v>0</v>
      </c>
      <c r="X67" s="55">
        <f t="shared" si="60"/>
        <v>0</v>
      </c>
      <c r="Y67" s="55">
        <f t="shared" si="60"/>
        <v>0</v>
      </c>
      <c r="Z67" s="55">
        <f t="shared" si="60"/>
        <v>0</v>
      </c>
      <c r="AA67" s="55">
        <f t="shared" si="60"/>
        <v>0</v>
      </c>
      <c r="AB67" s="106">
        <f t="shared" si="60"/>
        <v>0</v>
      </c>
      <c r="AC67" s="55">
        <f t="shared" si="60"/>
        <v>0</v>
      </c>
      <c r="AD67" s="55">
        <f t="shared" si="60"/>
        <v>0</v>
      </c>
      <c r="AE67" s="55">
        <f t="shared" si="60"/>
        <v>0</v>
      </c>
      <c r="AF67" s="55">
        <f t="shared" si="60"/>
        <v>0</v>
      </c>
      <c r="AG67" s="55">
        <f t="shared" si="60"/>
        <v>0</v>
      </c>
      <c r="AH67" s="55">
        <f t="shared" si="60"/>
        <v>0</v>
      </c>
      <c r="AI67" s="55">
        <f t="shared" si="60"/>
        <v>0</v>
      </c>
      <c r="AJ67" s="55">
        <f t="shared" si="60"/>
        <v>0</v>
      </c>
      <c r="AK67" s="55">
        <f t="shared" si="60"/>
        <v>0</v>
      </c>
      <c r="AL67" s="55">
        <f t="shared" si="60"/>
        <v>0</v>
      </c>
      <c r="AM67" s="55">
        <f t="shared" si="60"/>
        <v>0</v>
      </c>
      <c r="AN67" s="106">
        <f t="shared" si="60"/>
        <v>0</v>
      </c>
      <c r="AO67" s="55">
        <f t="shared" si="60"/>
        <v>0</v>
      </c>
      <c r="AP67" s="55">
        <f t="shared" si="60"/>
        <v>0</v>
      </c>
      <c r="AQ67" s="55">
        <f t="shared" si="60"/>
        <v>0</v>
      </c>
      <c r="AR67" s="55">
        <f t="shared" si="60"/>
        <v>0</v>
      </c>
      <c r="AS67" s="55">
        <f t="shared" si="60"/>
        <v>0</v>
      </c>
      <c r="AT67" s="55">
        <f t="shared" si="60"/>
        <v>0</v>
      </c>
      <c r="AU67" s="55">
        <f t="shared" si="60"/>
        <v>0</v>
      </c>
      <c r="AV67" s="55">
        <f t="shared" si="60"/>
        <v>0</v>
      </c>
      <c r="AW67" s="55">
        <f t="shared" si="60"/>
        <v>0</v>
      </c>
      <c r="AX67" s="55">
        <f t="shared" si="60"/>
        <v>0</v>
      </c>
      <c r="AY67" s="55">
        <f t="shared" si="60"/>
        <v>0</v>
      </c>
      <c r="AZ67" s="106">
        <f t="shared" si="60"/>
        <v>0</v>
      </c>
      <c r="BA67" s="55">
        <f t="shared" si="60"/>
        <v>0</v>
      </c>
      <c r="BB67" s="55">
        <f t="shared" si="60"/>
        <v>0</v>
      </c>
      <c r="BC67" s="55">
        <f t="shared" si="60"/>
        <v>0</v>
      </c>
      <c r="BD67" s="55">
        <f t="shared" si="60"/>
        <v>0</v>
      </c>
      <c r="BE67" s="55">
        <f t="shared" si="60"/>
        <v>0</v>
      </c>
      <c r="BF67" s="55">
        <f t="shared" si="60"/>
        <v>0</v>
      </c>
      <c r="BG67" s="55">
        <f t="shared" si="60"/>
        <v>0</v>
      </c>
      <c r="BH67" s="55">
        <f t="shared" si="60"/>
        <v>0</v>
      </c>
      <c r="BI67" s="55">
        <f t="shared" si="60"/>
        <v>0</v>
      </c>
      <c r="BJ67" s="55">
        <f t="shared" si="60"/>
        <v>0</v>
      </c>
      <c r="BK67" s="55">
        <f t="shared" si="60"/>
        <v>0</v>
      </c>
      <c r="BL67" s="106">
        <f t="shared" si="60"/>
        <v>0</v>
      </c>
      <c r="BM67" s="55">
        <f t="shared" si="60"/>
        <v>0</v>
      </c>
      <c r="BN67" s="55">
        <f t="shared" si="60"/>
        <v>0</v>
      </c>
      <c r="BO67" s="55">
        <f t="shared" si="60"/>
        <v>0</v>
      </c>
      <c r="BP67" s="55">
        <f t="shared" si="60"/>
        <v>0</v>
      </c>
      <c r="BQ67" s="55">
        <f t="shared" si="60"/>
        <v>0</v>
      </c>
      <c r="BR67" s="55">
        <f t="shared" si="59"/>
        <v>0</v>
      </c>
      <c r="BS67" s="55">
        <f t="shared" si="59"/>
        <v>0</v>
      </c>
      <c r="BT67" s="55">
        <f t="shared" si="59"/>
        <v>0</v>
      </c>
      <c r="BU67" s="55">
        <f t="shared" si="59"/>
        <v>0</v>
      </c>
      <c r="BV67" s="55">
        <f t="shared" si="59"/>
        <v>0</v>
      </c>
      <c r="BW67" s="55">
        <f t="shared" si="59"/>
        <v>0</v>
      </c>
      <c r="BX67" s="106">
        <f t="shared" si="59"/>
        <v>0</v>
      </c>
      <c r="BY67" s="55">
        <f t="shared" si="59"/>
        <v>0</v>
      </c>
      <c r="BZ67" s="55">
        <f t="shared" si="59"/>
        <v>0</v>
      </c>
      <c r="CA67" s="55">
        <f t="shared" si="59"/>
        <v>0</v>
      </c>
      <c r="CB67" s="55">
        <f t="shared" si="59"/>
        <v>0</v>
      </c>
      <c r="CC67" s="55">
        <f t="shared" si="59"/>
        <v>0</v>
      </c>
      <c r="CD67" s="55">
        <f t="shared" si="59"/>
        <v>0</v>
      </c>
      <c r="CE67" s="55">
        <f t="shared" si="59"/>
        <v>0</v>
      </c>
      <c r="CF67" s="55">
        <f t="shared" si="59"/>
        <v>0</v>
      </c>
      <c r="CG67" s="55">
        <f t="shared" si="59"/>
        <v>0</v>
      </c>
      <c r="CH67" s="55">
        <f t="shared" si="59"/>
        <v>0</v>
      </c>
      <c r="CI67" s="55">
        <f t="shared" si="59"/>
        <v>0</v>
      </c>
      <c r="CJ67" s="106">
        <f t="shared" si="59"/>
        <v>0</v>
      </c>
      <c r="CK67" s="55">
        <f t="shared" si="59"/>
        <v>0</v>
      </c>
      <c r="CL67" s="55">
        <f t="shared" si="59"/>
        <v>0</v>
      </c>
      <c r="CM67" s="55">
        <f t="shared" si="59"/>
        <v>0</v>
      </c>
      <c r="CN67" s="55">
        <f t="shared" si="59"/>
        <v>0</v>
      </c>
      <c r="CO67" s="55">
        <f t="shared" si="59"/>
        <v>0</v>
      </c>
      <c r="CP67" s="55">
        <f t="shared" si="59"/>
        <v>0</v>
      </c>
      <c r="CQ67" s="55">
        <f t="shared" si="59"/>
        <v>0</v>
      </c>
      <c r="CR67" s="55">
        <f t="shared" si="59"/>
        <v>0</v>
      </c>
      <c r="CS67" s="55">
        <f t="shared" si="59"/>
        <v>0</v>
      </c>
      <c r="CT67" s="55">
        <f t="shared" si="59"/>
        <v>0</v>
      </c>
      <c r="CU67" s="55">
        <f t="shared" si="59"/>
        <v>0</v>
      </c>
      <c r="CV67" s="106">
        <f t="shared" si="59"/>
        <v>0</v>
      </c>
      <c r="CW67" s="55">
        <f t="shared" si="59"/>
        <v>0</v>
      </c>
      <c r="CX67" s="55">
        <f t="shared" si="59"/>
        <v>0</v>
      </c>
      <c r="CY67" s="55">
        <f t="shared" si="59"/>
        <v>0</v>
      </c>
      <c r="CZ67" s="55">
        <f t="shared" si="59"/>
        <v>0</v>
      </c>
      <c r="DA67" s="55">
        <f t="shared" si="59"/>
        <v>0</v>
      </c>
      <c r="DB67" s="55">
        <f t="shared" si="59"/>
        <v>0</v>
      </c>
      <c r="DC67" s="55">
        <f t="shared" si="59"/>
        <v>0</v>
      </c>
      <c r="DD67" s="55">
        <f t="shared" si="59"/>
        <v>0</v>
      </c>
      <c r="DE67" s="55">
        <f t="shared" si="59"/>
        <v>0</v>
      </c>
      <c r="DF67" s="55">
        <f t="shared" si="59"/>
        <v>0</v>
      </c>
      <c r="DG67" s="55">
        <f t="shared" si="59"/>
        <v>0</v>
      </c>
      <c r="DH67" s="106">
        <f t="shared" si="59"/>
        <v>0</v>
      </c>
      <c r="DI67" s="55">
        <f t="shared" si="59"/>
        <v>0</v>
      </c>
      <c r="DJ67" s="55">
        <f t="shared" si="59"/>
        <v>0</v>
      </c>
      <c r="DK67" s="55">
        <f t="shared" si="59"/>
        <v>0</v>
      </c>
      <c r="DL67" s="55">
        <f t="shared" si="59"/>
        <v>0</v>
      </c>
      <c r="DM67" s="55">
        <f t="shared" si="59"/>
        <v>0</v>
      </c>
      <c r="DN67" s="55">
        <f t="shared" si="59"/>
        <v>0</v>
      </c>
      <c r="DO67" s="55">
        <f t="shared" si="59"/>
        <v>0</v>
      </c>
      <c r="DP67" s="55">
        <f t="shared" si="59"/>
        <v>0</v>
      </c>
      <c r="DQ67" s="55">
        <f t="shared" si="59"/>
        <v>0</v>
      </c>
      <c r="DR67" s="55">
        <f t="shared" si="59"/>
        <v>0</v>
      </c>
      <c r="DS67" s="55">
        <f t="shared" si="59"/>
        <v>0</v>
      </c>
      <c r="DT67" s="55">
        <f t="shared" si="59"/>
        <v>0</v>
      </c>
      <c r="DU67" s="124">
        <f t="shared" si="50"/>
        <v>0</v>
      </c>
      <c r="DV67" s="125">
        <f t="shared" si="50"/>
        <v>0</v>
      </c>
      <c r="DW67" s="125">
        <f t="shared" si="50"/>
        <v>0</v>
      </c>
      <c r="DX67" s="125">
        <f t="shared" si="50"/>
        <v>0</v>
      </c>
      <c r="DY67" s="125">
        <f t="shared" si="50"/>
        <v>0</v>
      </c>
      <c r="DZ67" s="125">
        <f t="shared" si="50"/>
        <v>0</v>
      </c>
      <c r="EA67" s="125">
        <f t="shared" si="50"/>
        <v>0</v>
      </c>
      <c r="EB67" s="125">
        <f t="shared" si="50"/>
        <v>0</v>
      </c>
      <c r="EC67" s="125">
        <f t="shared" si="50"/>
        <v>0</v>
      </c>
      <c r="ED67" s="126">
        <f t="shared" si="50"/>
        <v>0</v>
      </c>
      <c r="EE67" s="126">
        <f t="shared" si="51"/>
        <v>0</v>
      </c>
    </row>
    <row r="68" spans="2:135" collapsed="1">
      <c r="B68" s="67" t="s">
        <v>20</v>
      </c>
      <c r="C68" s="151" t="s">
        <v>41</v>
      </c>
      <c r="D68" s="55">
        <f>Capex_summary_F!H34</f>
        <v>1330.3600000000001</v>
      </c>
      <c r="E68" s="55">
        <f t="shared" si="52"/>
        <v>0</v>
      </c>
      <c r="F68" s="55">
        <f t="shared" si="52"/>
        <v>0</v>
      </c>
      <c r="G68" s="55">
        <f t="shared" si="52"/>
        <v>0</v>
      </c>
      <c r="H68" s="55">
        <f t="shared" si="52"/>
        <v>197.75621621621625</v>
      </c>
      <c r="I68" s="55">
        <f t="shared" si="52"/>
        <v>206.74513513513514</v>
      </c>
      <c r="J68" s="55">
        <f t="shared" si="52"/>
        <v>188.76729729729732</v>
      </c>
      <c r="K68" s="55">
        <f t="shared" si="52"/>
        <v>188.76729729729732</v>
      </c>
      <c r="L68" s="55">
        <f t="shared" si="52"/>
        <v>197.75621621621625</v>
      </c>
      <c r="M68" s="55">
        <f t="shared" si="52"/>
        <v>215.7340540540541</v>
      </c>
      <c r="N68" s="55">
        <f t="shared" si="52"/>
        <v>134.83378378378376</v>
      </c>
      <c r="O68" s="55">
        <f t="shared" si="52"/>
        <v>0</v>
      </c>
      <c r="P68" s="106">
        <f t="shared" si="52"/>
        <v>0</v>
      </c>
      <c r="Q68" s="55">
        <f t="shared" si="52"/>
        <v>0</v>
      </c>
      <c r="R68" s="55">
        <f t="shared" si="52"/>
        <v>0</v>
      </c>
      <c r="S68" s="55">
        <f t="shared" si="52"/>
        <v>0</v>
      </c>
      <c r="T68" s="55">
        <f t="shared" si="52"/>
        <v>0</v>
      </c>
      <c r="U68" s="55">
        <f t="shared" si="60"/>
        <v>0</v>
      </c>
      <c r="V68" s="55">
        <f t="shared" si="60"/>
        <v>0</v>
      </c>
      <c r="W68" s="55">
        <f t="shared" si="60"/>
        <v>0</v>
      </c>
      <c r="X68" s="55">
        <f t="shared" si="60"/>
        <v>0</v>
      </c>
      <c r="Y68" s="55">
        <f t="shared" si="60"/>
        <v>0</v>
      </c>
      <c r="Z68" s="55">
        <f t="shared" si="60"/>
        <v>0</v>
      </c>
      <c r="AA68" s="55">
        <f t="shared" si="60"/>
        <v>0</v>
      </c>
      <c r="AB68" s="106">
        <f t="shared" si="60"/>
        <v>0</v>
      </c>
      <c r="AC68" s="55">
        <f t="shared" si="60"/>
        <v>0</v>
      </c>
      <c r="AD68" s="55">
        <f t="shared" si="60"/>
        <v>0</v>
      </c>
      <c r="AE68" s="55">
        <f t="shared" si="60"/>
        <v>0</v>
      </c>
      <c r="AF68" s="55">
        <f t="shared" si="60"/>
        <v>0</v>
      </c>
      <c r="AG68" s="55">
        <f t="shared" si="60"/>
        <v>0</v>
      </c>
      <c r="AH68" s="55">
        <f t="shared" si="60"/>
        <v>0</v>
      </c>
      <c r="AI68" s="55">
        <f t="shared" si="60"/>
        <v>0</v>
      </c>
      <c r="AJ68" s="55">
        <f t="shared" si="60"/>
        <v>0</v>
      </c>
      <c r="AK68" s="55">
        <f t="shared" si="60"/>
        <v>0</v>
      </c>
      <c r="AL68" s="55">
        <f t="shared" si="60"/>
        <v>0</v>
      </c>
      <c r="AM68" s="55">
        <f t="shared" si="60"/>
        <v>0</v>
      </c>
      <c r="AN68" s="106">
        <f t="shared" si="60"/>
        <v>0</v>
      </c>
      <c r="AO68" s="55">
        <f t="shared" si="60"/>
        <v>0</v>
      </c>
      <c r="AP68" s="55">
        <f t="shared" si="60"/>
        <v>0</v>
      </c>
      <c r="AQ68" s="55">
        <f t="shared" si="60"/>
        <v>0</v>
      </c>
      <c r="AR68" s="55">
        <f t="shared" si="60"/>
        <v>0</v>
      </c>
      <c r="AS68" s="55">
        <f t="shared" si="60"/>
        <v>0</v>
      </c>
      <c r="AT68" s="55">
        <f t="shared" si="60"/>
        <v>0</v>
      </c>
      <c r="AU68" s="55">
        <f t="shared" si="60"/>
        <v>0</v>
      </c>
      <c r="AV68" s="55">
        <f t="shared" si="60"/>
        <v>0</v>
      </c>
      <c r="AW68" s="55">
        <f t="shared" si="60"/>
        <v>0</v>
      </c>
      <c r="AX68" s="55">
        <f t="shared" si="60"/>
        <v>0</v>
      </c>
      <c r="AY68" s="55">
        <f t="shared" si="60"/>
        <v>0</v>
      </c>
      <c r="AZ68" s="106">
        <f t="shared" si="60"/>
        <v>0</v>
      </c>
      <c r="BA68" s="55">
        <f t="shared" si="60"/>
        <v>0</v>
      </c>
      <c r="BB68" s="55">
        <f t="shared" si="60"/>
        <v>0</v>
      </c>
      <c r="BC68" s="55">
        <f t="shared" si="60"/>
        <v>0</v>
      </c>
      <c r="BD68" s="55">
        <f t="shared" si="60"/>
        <v>0</v>
      </c>
      <c r="BE68" s="55">
        <f t="shared" si="60"/>
        <v>0</v>
      </c>
      <c r="BF68" s="55">
        <f t="shared" si="60"/>
        <v>0</v>
      </c>
      <c r="BG68" s="55">
        <f t="shared" si="60"/>
        <v>0</v>
      </c>
      <c r="BH68" s="55">
        <f t="shared" si="60"/>
        <v>0</v>
      </c>
      <c r="BI68" s="55">
        <f t="shared" si="60"/>
        <v>0</v>
      </c>
      <c r="BJ68" s="55">
        <f t="shared" si="60"/>
        <v>0</v>
      </c>
      <c r="BK68" s="55">
        <f t="shared" si="60"/>
        <v>0</v>
      </c>
      <c r="BL68" s="106">
        <f t="shared" si="60"/>
        <v>0</v>
      </c>
      <c r="BM68" s="55">
        <f t="shared" si="60"/>
        <v>0</v>
      </c>
      <c r="BN68" s="55">
        <f t="shared" si="60"/>
        <v>0</v>
      </c>
      <c r="BO68" s="55">
        <f t="shared" si="60"/>
        <v>0</v>
      </c>
      <c r="BP68" s="55">
        <f t="shared" si="60"/>
        <v>0</v>
      </c>
      <c r="BQ68" s="55">
        <f t="shared" si="60"/>
        <v>0</v>
      </c>
      <c r="BR68" s="55">
        <f t="shared" si="59"/>
        <v>0</v>
      </c>
      <c r="BS68" s="55">
        <f t="shared" si="59"/>
        <v>0</v>
      </c>
      <c r="BT68" s="55">
        <f t="shared" si="59"/>
        <v>0</v>
      </c>
      <c r="BU68" s="55">
        <f t="shared" si="59"/>
        <v>0</v>
      </c>
      <c r="BV68" s="55">
        <f t="shared" si="59"/>
        <v>0</v>
      </c>
      <c r="BW68" s="55">
        <f t="shared" si="59"/>
        <v>0</v>
      </c>
      <c r="BX68" s="106">
        <f t="shared" si="59"/>
        <v>0</v>
      </c>
      <c r="BY68" s="55">
        <f t="shared" si="59"/>
        <v>0</v>
      </c>
      <c r="BZ68" s="55">
        <f t="shared" si="59"/>
        <v>0</v>
      </c>
      <c r="CA68" s="55">
        <f t="shared" si="59"/>
        <v>0</v>
      </c>
      <c r="CB68" s="55">
        <f t="shared" si="59"/>
        <v>0</v>
      </c>
      <c r="CC68" s="55">
        <f t="shared" si="59"/>
        <v>0</v>
      </c>
      <c r="CD68" s="55">
        <f t="shared" si="59"/>
        <v>0</v>
      </c>
      <c r="CE68" s="55">
        <f t="shared" si="59"/>
        <v>0</v>
      </c>
      <c r="CF68" s="55">
        <f t="shared" si="59"/>
        <v>0</v>
      </c>
      <c r="CG68" s="55">
        <f t="shared" si="59"/>
        <v>0</v>
      </c>
      <c r="CH68" s="55">
        <f t="shared" si="59"/>
        <v>0</v>
      </c>
      <c r="CI68" s="55">
        <f t="shared" si="59"/>
        <v>0</v>
      </c>
      <c r="CJ68" s="106">
        <f t="shared" si="59"/>
        <v>0</v>
      </c>
      <c r="CK68" s="55">
        <f t="shared" si="59"/>
        <v>0</v>
      </c>
      <c r="CL68" s="55">
        <f t="shared" si="59"/>
        <v>0</v>
      </c>
      <c r="CM68" s="55">
        <f t="shared" si="59"/>
        <v>0</v>
      </c>
      <c r="CN68" s="55">
        <f t="shared" si="59"/>
        <v>0</v>
      </c>
      <c r="CO68" s="55">
        <f t="shared" si="59"/>
        <v>0</v>
      </c>
      <c r="CP68" s="55">
        <f t="shared" si="59"/>
        <v>0</v>
      </c>
      <c r="CQ68" s="55">
        <f t="shared" si="59"/>
        <v>0</v>
      </c>
      <c r="CR68" s="55">
        <f t="shared" si="59"/>
        <v>0</v>
      </c>
      <c r="CS68" s="55">
        <f t="shared" si="59"/>
        <v>0</v>
      </c>
      <c r="CT68" s="55">
        <f t="shared" si="59"/>
        <v>0</v>
      </c>
      <c r="CU68" s="55">
        <f t="shared" si="59"/>
        <v>0</v>
      </c>
      <c r="CV68" s="106">
        <f t="shared" si="59"/>
        <v>0</v>
      </c>
      <c r="CW68" s="55">
        <f t="shared" si="59"/>
        <v>0</v>
      </c>
      <c r="CX68" s="55">
        <f t="shared" si="59"/>
        <v>0</v>
      </c>
      <c r="CY68" s="55">
        <f t="shared" si="59"/>
        <v>0</v>
      </c>
      <c r="CZ68" s="55">
        <f t="shared" si="59"/>
        <v>0</v>
      </c>
      <c r="DA68" s="55">
        <f t="shared" si="59"/>
        <v>0</v>
      </c>
      <c r="DB68" s="55">
        <f t="shared" si="59"/>
        <v>0</v>
      </c>
      <c r="DC68" s="55">
        <f t="shared" si="59"/>
        <v>0</v>
      </c>
      <c r="DD68" s="55">
        <f t="shared" si="59"/>
        <v>0</v>
      </c>
      <c r="DE68" s="55">
        <f t="shared" si="59"/>
        <v>0</v>
      </c>
      <c r="DF68" s="55">
        <f t="shared" si="59"/>
        <v>0</v>
      </c>
      <c r="DG68" s="55">
        <f t="shared" si="59"/>
        <v>0</v>
      </c>
      <c r="DH68" s="106">
        <f t="shared" si="59"/>
        <v>0</v>
      </c>
      <c r="DI68" s="55">
        <f t="shared" si="59"/>
        <v>0</v>
      </c>
      <c r="DJ68" s="55">
        <f t="shared" si="59"/>
        <v>0</v>
      </c>
      <c r="DK68" s="55">
        <f t="shared" si="59"/>
        <v>0</v>
      </c>
      <c r="DL68" s="55">
        <f t="shared" si="59"/>
        <v>0</v>
      </c>
      <c r="DM68" s="55">
        <f t="shared" si="59"/>
        <v>0</v>
      </c>
      <c r="DN68" s="55">
        <f t="shared" si="59"/>
        <v>0</v>
      </c>
      <c r="DO68" s="55">
        <f t="shared" si="59"/>
        <v>0</v>
      </c>
      <c r="DP68" s="55">
        <f t="shared" si="59"/>
        <v>0</v>
      </c>
      <c r="DQ68" s="55">
        <f t="shared" si="59"/>
        <v>0</v>
      </c>
      <c r="DR68" s="55">
        <f t="shared" si="59"/>
        <v>0</v>
      </c>
      <c r="DS68" s="55">
        <f t="shared" si="59"/>
        <v>0</v>
      </c>
      <c r="DT68" s="55">
        <f t="shared" si="59"/>
        <v>0</v>
      </c>
      <c r="DU68" s="124">
        <f t="shared" si="50"/>
        <v>1330.36</v>
      </c>
      <c r="DV68" s="125">
        <f t="shared" si="50"/>
        <v>0</v>
      </c>
      <c r="DW68" s="125">
        <f t="shared" si="50"/>
        <v>0</v>
      </c>
      <c r="DX68" s="125">
        <f t="shared" si="50"/>
        <v>0</v>
      </c>
      <c r="DY68" s="125">
        <f t="shared" si="50"/>
        <v>0</v>
      </c>
      <c r="DZ68" s="125">
        <f t="shared" si="50"/>
        <v>0</v>
      </c>
      <c r="EA68" s="125">
        <f t="shared" si="50"/>
        <v>0</v>
      </c>
      <c r="EB68" s="125">
        <f t="shared" si="50"/>
        <v>0</v>
      </c>
      <c r="EC68" s="125">
        <f t="shared" si="50"/>
        <v>0</v>
      </c>
      <c r="ED68" s="126">
        <f t="shared" si="50"/>
        <v>0</v>
      </c>
      <c r="EE68" s="126">
        <f t="shared" si="51"/>
        <v>1330.36</v>
      </c>
    </row>
    <row r="69" spans="2:135">
      <c r="B69" s="72" t="s">
        <v>20</v>
      </c>
      <c r="C69" s="152" t="s">
        <v>43</v>
      </c>
      <c r="D69" s="111">
        <f>Capex_summary_F!H35</f>
        <v>0</v>
      </c>
      <c r="E69" s="111">
        <f t="shared" ref="E69:T80" si="61">$D69*E$32</f>
        <v>0</v>
      </c>
      <c r="F69" s="111">
        <f t="shared" si="61"/>
        <v>0</v>
      </c>
      <c r="G69" s="111">
        <f t="shared" si="61"/>
        <v>0</v>
      </c>
      <c r="H69" s="111">
        <f t="shared" si="61"/>
        <v>0</v>
      </c>
      <c r="I69" s="111">
        <f t="shared" si="61"/>
        <v>0</v>
      </c>
      <c r="J69" s="111">
        <f t="shared" si="61"/>
        <v>0</v>
      </c>
      <c r="K69" s="111">
        <f t="shared" si="61"/>
        <v>0</v>
      </c>
      <c r="L69" s="111">
        <f t="shared" si="61"/>
        <v>0</v>
      </c>
      <c r="M69" s="111">
        <f t="shared" si="61"/>
        <v>0</v>
      </c>
      <c r="N69" s="111">
        <f t="shared" si="61"/>
        <v>0</v>
      </c>
      <c r="O69" s="111">
        <f t="shared" si="61"/>
        <v>0</v>
      </c>
      <c r="P69" s="138">
        <f t="shared" si="61"/>
        <v>0</v>
      </c>
      <c r="Q69" s="111">
        <f t="shared" si="61"/>
        <v>0</v>
      </c>
      <c r="R69" s="111">
        <f t="shared" si="61"/>
        <v>0</v>
      </c>
      <c r="S69" s="111">
        <f t="shared" si="61"/>
        <v>0</v>
      </c>
      <c r="T69" s="111">
        <f t="shared" si="61"/>
        <v>0</v>
      </c>
      <c r="U69" s="111">
        <f t="shared" si="60"/>
        <v>0</v>
      </c>
      <c r="V69" s="111">
        <f t="shared" si="60"/>
        <v>0</v>
      </c>
      <c r="W69" s="111">
        <f t="shared" si="60"/>
        <v>0</v>
      </c>
      <c r="X69" s="111">
        <f t="shared" si="60"/>
        <v>0</v>
      </c>
      <c r="Y69" s="111">
        <f t="shared" si="60"/>
        <v>0</v>
      </c>
      <c r="Z69" s="111">
        <f t="shared" si="60"/>
        <v>0</v>
      </c>
      <c r="AA69" s="111">
        <f t="shared" si="60"/>
        <v>0</v>
      </c>
      <c r="AB69" s="138">
        <f t="shared" si="60"/>
        <v>0</v>
      </c>
      <c r="AC69" s="111">
        <f t="shared" si="60"/>
        <v>0</v>
      </c>
      <c r="AD69" s="111">
        <f t="shared" si="60"/>
        <v>0</v>
      </c>
      <c r="AE69" s="111">
        <f t="shared" si="60"/>
        <v>0</v>
      </c>
      <c r="AF69" s="111">
        <f t="shared" si="60"/>
        <v>0</v>
      </c>
      <c r="AG69" s="111">
        <f t="shared" si="60"/>
        <v>0</v>
      </c>
      <c r="AH69" s="111">
        <f t="shared" si="60"/>
        <v>0</v>
      </c>
      <c r="AI69" s="111">
        <f t="shared" si="60"/>
        <v>0</v>
      </c>
      <c r="AJ69" s="111">
        <f t="shared" si="60"/>
        <v>0</v>
      </c>
      <c r="AK69" s="111">
        <f t="shared" si="60"/>
        <v>0</v>
      </c>
      <c r="AL69" s="111">
        <f t="shared" si="60"/>
        <v>0</v>
      </c>
      <c r="AM69" s="111">
        <f t="shared" si="60"/>
        <v>0</v>
      </c>
      <c r="AN69" s="138">
        <f t="shared" si="60"/>
        <v>0</v>
      </c>
      <c r="AO69" s="111">
        <f t="shared" si="60"/>
        <v>0</v>
      </c>
      <c r="AP69" s="111">
        <f t="shared" si="60"/>
        <v>0</v>
      </c>
      <c r="AQ69" s="111">
        <f t="shared" si="60"/>
        <v>0</v>
      </c>
      <c r="AR69" s="111">
        <f t="shared" si="60"/>
        <v>0</v>
      </c>
      <c r="AS69" s="111">
        <f t="shared" si="60"/>
        <v>0</v>
      </c>
      <c r="AT69" s="111">
        <f t="shared" si="60"/>
        <v>0</v>
      </c>
      <c r="AU69" s="111">
        <f t="shared" si="60"/>
        <v>0</v>
      </c>
      <c r="AV69" s="111">
        <f t="shared" si="60"/>
        <v>0</v>
      </c>
      <c r="AW69" s="111">
        <f t="shared" si="60"/>
        <v>0</v>
      </c>
      <c r="AX69" s="111">
        <f t="shared" si="60"/>
        <v>0</v>
      </c>
      <c r="AY69" s="111">
        <f t="shared" si="60"/>
        <v>0</v>
      </c>
      <c r="AZ69" s="138">
        <f t="shared" si="60"/>
        <v>0</v>
      </c>
      <c r="BA69" s="111">
        <f t="shared" si="60"/>
        <v>0</v>
      </c>
      <c r="BB69" s="111">
        <f t="shared" si="60"/>
        <v>0</v>
      </c>
      <c r="BC69" s="111">
        <f t="shared" si="60"/>
        <v>0</v>
      </c>
      <c r="BD69" s="111">
        <f t="shared" si="60"/>
        <v>0</v>
      </c>
      <c r="BE69" s="111">
        <f t="shared" si="60"/>
        <v>0</v>
      </c>
      <c r="BF69" s="111">
        <f t="shared" si="60"/>
        <v>0</v>
      </c>
      <c r="BG69" s="111">
        <f t="shared" si="60"/>
        <v>0</v>
      </c>
      <c r="BH69" s="111">
        <f t="shared" si="60"/>
        <v>0</v>
      </c>
      <c r="BI69" s="111">
        <f t="shared" si="60"/>
        <v>0</v>
      </c>
      <c r="BJ69" s="111">
        <f t="shared" si="60"/>
        <v>0</v>
      </c>
      <c r="BK69" s="111">
        <f t="shared" si="60"/>
        <v>0</v>
      </c>
      <c r="BL69" s="138">
        <f t="shared" si="60"/>
        <v>0</v>
      </c>
      <c r="BM69" s="111">
        <f t="shared" si="60"/>
        <v>0</v>
      </c>
      <c r="BN69" s="111">
        <f t="shared" si="60"/>
        <v>0</v>
      </c>
      <c r="BO69" s="111">
        <f t="shared" si="60"/>
        <v>0</v>
      </c>
      <c r="BP69" s="111">
        <f t="shared" si="60"/>
        <v>0</v>
      </c>
      <c r="BQ69" s="111">
        <f t="shared" si="60"/>
        <v>0</v>
      </c>
      <c r="BR69" s="111">
        <f t="shared" si="60"/>
        <v>0</v>
      </c>
      <c r="BS69" s="111">
        <f t="shared" si="60"/>
        <v>0</v>
      </c>
      <c r="BT69" s="111">
        <f t="shared" si="60"/>
        <v>0</v>
      </c>
      <c r="BU69" s="111">
        <f t="shared" si="60"/>
        <v>0</v>
      </c>
      <c r="BV69" s="111">
        <f t="shared" si="60"/>
        <v>0</v>
      </c>
      <c r="BW69" s="111">
        <f t="shared" si="60"/>
        <v>0</v>
      </c>
      <c r="BX69" s="138">
        <f t="shared" si="60"/>
        <v>0</v>
      </c>
      <c r="BY69" s="111">
        <f t="shared" si="60"/>
        <v>0</v>
      </c>
      <c r="BZ69" s="111">
        <f t="shared" si="60"/>
        <v>0</v>
      </c>
      <c r="CA69" s="111">
        <f t="shared" si="60"/>
        <v>0</v>
      </c>
      <c r="CB69" s="111">
        <f t="shared" si="60"/>
        <v>0</v>
      </c>
      <c r="CC69" s="111">
        <f t="shared" si="60"/>
        <v>0</v>
      </c>
      <c r="CD69" s="111">
        <f t="shared" si="60"/>
        <v>0</v>
      </c>
      <c r="CE69" s="111">
        <f t="shared" si="60"/>
        <v>0</v>
      </c>
      <c r="CF69" s="111">
        <f t="shared" si="60"/>
        <v>0</v>
      </c>
      <c r="CG69" s="111">
        <f t="shared" si="59"/>
        <v>0</v>
      </c>
      <c r="CH69" s="111">
        <f t="shared" si="59"/>
        <v>0</v>
      </c>
      <c r="CI69" s="111">
        <f t="shared" si="59"/>
        <v>0</v>
      </c>
      <c r="CJ69" s="138">
        <f t="shared" si="59"/>
        <v>0</v>
      </c>
      <c r="CK69" s="111">
        <f t="shared" si="59"/>
        <v>0</v>
      </c>
      <c r="CL69" s="111">
        <f t="shared" si="59"/>
        <v>0</v>
      </c>
      <c r="CM69" s="111">
        <f t="shared" si="59"/>
        <v>0</v>
      </c>
      <c r="CN69" s="111">
        <f t="shared" si="59"/>
        <v>0</v>
      </c>
      <c r="CO69" s="111">
        <f t="shared" si="59"/>
        <v>0</v>
      </c>
      <c r="CP69" s="111">
        <f t="shared" si="59"/>
        <v>0</v>
      </c>
      <c r="CQ69" s="111">
        <f t="shared" si="59"/>
        <v>0</v>
      </c>
      <c r="CR69" s="111">
        <f t="shared" si="59"/>
        <v>0</v>
      </c>
      <c r="CS69" s="111">
        <f t="shared" si="59"/>
        <v>0</v>
      </c>
      <c r="CT69" s="111">
        <f t="shared" si="59"/>
        <v>0</v>
      </c>
      <c r="CU69" s="111">
        <f t="shared" si="59"/>
        <v>0</v>
      </c>
      <c r="CV69" s="138">
        <f t="shared" si="59"/>
        <v>0</v>
      </c>
      <c r="CW69" s="111">
        <f t="shared" si="59"/>
        <v>0</v>
      </c>
      <c r="CX69" s="111">
        <f t="shared" si="59"/>
        <v>0</v>
      </c>
      <c r="CY69" s="111">
        <f t="shared" si="59"/>
        <v>0</v>
      </c>
      <c r="CZ69" s="111">
        <f t="shared" si="59"/>
        <v>0</v>
      </c>
      <c r="DA69" s="111">
        <f t="shared" si="59"/>
        <v>0</v>
      </c>
      <c r="DB69" s="111">
        <f t="shared" si="59"/>
        <v>0</v>
      </c>
      <c r="DC69" s="111">
        <f t="shared" si="59"/>
        <v>0</v>
      </c>
      <c r="DD69" s="111">
        <f t="shared" si="59"/>
        <v>0</v>
      </c>
      <c r="DE69" s="111">
        <f t="shared" si="59"/>
        <v>0</v>
      </c>
      <c r="DF69" s="111">
        <f t="shared" si="59"/>
        <v>0</v>
      </c>
      <c r="DG69" s="111">
        <f t="shared" si="59"/>
        <v>0</v>
      </c>
      <c r="DH69" s="138">
        <f t="shared" si="59"/>
        <v>0</v>
      </c>
      <c r="DI69" s="111">
        <f t="shared" si="59"/>
        <v>0</v>
      </c>
      <c r="DJ69" s="111">
        <f t="shared" si="59"/>
        <v>0</v>
      </c>
      <c r="DK69" s="111">
        <f t="shared" si="59"/>
        <v>0</v>
      </c>
      <c r="DL69" s="111">
        <f t="shared" si="59"/>
        <v>0</v>
      </c>
      <c r="DM69" s="111">
        <f t="shared" si="59"/>
        <v>0</v>
      </c>
      <c r="DN69" s="111">
        <f t="shared" si="59"/>
        <v>0</v>
      </c>
      <c r="DO69" s="111">
        <f t="shared" si="59"/>
        <v>0</v>
      </c>
      <c r="DP69" s="111">
        <f t="shared" si="59"/>
        <v>0</v>
      </c>
      <c r="DQ69" s="111">
        <f t="shared" si="59"/>
        <v>0</v>
      </c>
      <c r="DR69" s="111">
        <f t="shared" si="59"/>
        <v>0</v>
      </c>
      <c r="DS69" s="111">
        <f t="shared" si="59"/>
        <v>0</v>
      </c>
      <c r="DT69" s="111">
        <f t="shared" si="59"/>
        <v>0</v>
      </c>
      <c r="DU69" s="140">
        <f t="shared" si="50"/>
        <v>0</v>
      </c>
      <c r="DV69" s="141">
        <f t="shared" si="50"/>
        <v>0</v>
      </c>
      <c r="DW69" s="141">
        <f t="shared" si="50"/>
        <v>0</v>
      </c>
      <c r="DX69" s="141">
        <f t="shared" si="50"/>
        <v>0</v>
      </c>
      <c r="DY69" s="141">
        <f t="shared" si="50"/>
        <v>0</v>
      </c>
      <c r="DZ69" s="141">
        <f t="shared" si="50"/>
        <v>0</v>
      </c>
      <c r="EA69" s="141">
        <f t="shared" si="50"/>
        <v>0</v>
      </c>
      <c r="EB69" s="141">
        <f t="shared" si="50"/>
        <v>0</v>
      </c>
      <c r="EC69" s="141">
        <f t="shared" si="50"/>
        <v>0</v>
      </c>
      <c r="ED69" s="142">
        <f t="shared" si="50"/>
        <v>0</v>
      </c>
      <c r="EE69" s="142">
        <f t="shared" si="51"/>
        <v>0</v>
      </c>
    </row>
    <row r="70" spans="2:135" s="84" customFormat="1">
      <c r="B70" s="110" t="s">
        <v>44</v>
      </c>
      <c r="C70" s="153" t="s">
        <v>104</v>
      </c>
      <c r="D70" s="144">
        <f t="shared" ref="D70:BO70" si="62">SUBTOTAL(9,D52:D69)</f>
        <v>63814.966670194539</v>
      </c>
      <c r="E70" s="144">
        <f t="shared" si="62"/>
        <v>0</v>
      </c>
      <c r="F70" s="144">
        <f t="shared" si="62"/>
        <v>0</v>
      </c>
      <c r="G70" s="144">
        <f t="shared" si="62"/>
        <v>0</v>
      </c>
      <c r="H70" s="144">
        <f t="shared" si="62"/>
        <v>9486.0085590829731</v>
      </c>
      <c r="I70" s="144">
        <f t="shared" si="62"/>
        <v>9917.1907663140173</v>
      </c>
      <c r="J70" s="144">
        <f t="shared" si="62"/>
        <v>9054.826351851927</v>
      </c>
      <c r="K70" s="144">
        <f t="shared" si="62"/>
        <v>9054.826351851927</v>
      </c>
      <c r="L70" s="144">
        <f t="shared" si="62"/>
        <v>9486.0085590829731</v>
      </c>
      <c r="M70" s="144">
        <f t="shared" si="62"/>
        <v>10348.37297354506</v>
      </c>
      <c r="N70" s="144">
        <f t="shared" si="62"/>
        <v>6467.7331084656598</v>
      </c>
      <c r="O70" s="144">
        <f t="shared" si="62"/>
        <v>0</v>
      </c>
      <c r="P70" s="145">
        <f t="shared" si="62"/>
        <v>0</v>
      </c>
      <c r="Q70" s="144">
        <f t="shared" si="62"/>
        <v>0</v>
      </c>
      <c r="R70" s="144">
        <f t="shared" si="62"/>
        <v>0</v>
      </c>
      <c r="S70" s="144">
        <f t="shared" si="62"/>
        <v>0</v>
      </c>
      <c r="T70" s="144">
        <f t="shared" si="62"/>
        <v>0</v>
      </c>
      <c r="U70" s="144">
        <f t="shared" si="62"/>
        <v>0</v>
      </c>
      <c r="V70" s="144">
        <f t="shared" si="62"/>
        <v>0</v>
      </c>
      <c r="W70" s="144">
        <f t="shared" si="62"/>
        <v>0</v>
      </c>
      <c r="X70" s="144">
        <f t="shared" si="62"/>
        <v>0</v>
      </c>
      <c r="Y70" s="144">
        <f t="shared" si="62"/>
        <v>0</v>
      </c>
      <c r="Z70" s="144">
        <f t="shared" si="62"/>
        <v>0</v>
      </c>
      <c r="AA70" s="144">
        <f t="shared" si="62"/>
        <v>0</v>
      </c>
      <c r="AB70" s="145">
        <f t="shared" si="62"/>
        <v>0</v>
      </c>
      <c r="AC70" s="144">
        <f t="shared" si="62"/>
        <v>0</v>
      </c>
      <c r="AD70" s="144">
        <f t="shared" si="62"/>
        <v>0</v>
      </c>
      <c r="AE70" s="144">
        <f t="shared" si="62"/>
        <v>0</v>
      </c>
      <c r="AF70" s="144">
        <f t="shared" si="62"/>
        <v>0</v>
      </c>
      <c r="AG70" s="144">
        <f t="shared" si="62"/>
        <v>0</v>
      </c>
      <c r="AH70" s="144">
        <f t="shared" si="62"/>
        <v>0</v>
      </c>
      <c r="AI70" s="144">
        <f t="shared" si="62"/>
        <v>0</v>
      </c>
      <c r="AJ70" s="144">
        <f t="shared" si="62"/>
        <v>0</v>
      </c>
      <c r="AK70" s="144">
        <f t="shared" si="62"/>
        <v>0</v>
      </c>
      <c r="AL70" s="144">
        <f t="shared" si="62"/>
        <v>0</v>
      </c>
      <c r="AM70" s="144">
        <f t="shared" si="62"/>
        <v>0</v>
      </c>
      <c r="AN70" s="145">
        <f t="shared" si="62"/>
        <v>0</v>
      </c>
      <c r="AO70" s="144">
        <f t="shared" si="62"/>
        <v>0</v>
      </c>
      <c r="AP70" s="144">
        <f t="shared" si="62"/>
        <v>0</v>
      </c>
      <c r="AQ70" s="144">
        <f t="shared" si="62"/>
        <v>0</v>
      </c>
      <c r="AR70" s="144">
        <f t="shared" si="62"/>
        <v>0</v>
      </c>
      <c r="AS70" s="144">
        <f t="shared" si="62"/>
        <v>0</v>
      </c>
      <c r="AT70" s="144">
        <f t="shared" si="62"/>
        <v>0</v>
      </c>
      <c r="AU70" s="144">
        <f t="shared" si="62"/>
        <v>0</v>
      </c>
      <c r="AV70" s="144">
        <f t="shared" si="62"/>
        <v>0</v>
      </c>
      <c r="AW70" s="144">
        <f t="shared" si="62"/>
        <v>0</v>
      </c>
      <c r="AX70" s="144">
        <f t="shared" si="62"/>
        <v>0</v>
      </c>
      <c r="AY70" s="144">
        <f t="shared" si="62"/>
        <v>0</v>
      </c>
      <c r="AZ70" s="145">
        <f t="shared" si="62"/>
        <v>0</v>
      </c>
      <c r="BA70" s="144">
        <f t="shared" si="62"/>
        <v>0</v>
      </c>
      <c r="BB70" s="144">
        <f t="shared" si="62"/>
        <v>0</v>
      </c>
      <c r="BC70" s="144">
        <f t="shared" si="62"/>
        <v>0</v>
      </c>
      <c r="BD70" s="144">
        <f t="shared" si="62"/>
        <v>0</v>
      </c>
      <c r="BE70" s="144">
        <f t="shared" si="62"/>
        <v>0</v>
      </c>
      <c r="BF70" s="144">
        <f t="shared" si="62"/>
        <v>0</v>
      </c>
      <c r="BG70" s="144">
        <f t="shared" si="62"/>
        <v>0</v>
      </c>
      <c r="BH70" s="144">
        <f t="shared" si="62"/>
        <v>0</v>
      </c>
      <c r="BI70" s="144">
        <f t="shared" si="62"/>
        <v>0</v>
      </c>
      <c r="BJ70" s="144">
        <f t="shared" si="62"/>
        <v>0</v>
      </c>
      <c r="BK70" s="144">
        <f t="shared" si="62"/>
        <v>0</v>
      </c>
      <c r="BL70" s="145">
        <f t="shared" si="62"/>
        <v>0</v>
      </c>
      <c r="BM70" s="144">
        <f t="shared" si="62"/>
        <v>0</v>
      </c>
      <c r="BN70" s="144">
        <f t="shared" si="62"/>
        <v>0</v>
      </c>
      <c r="BO70" s="144">
        <f t="shared" si="62"/>
        <v>0</v>
      </c>
      <c r="BP70" s="144">
        <f t="shared" ref="BP70:DT70" si="63">SUBTOTAL(9,BP52:BP69)</f>
        <v>0</v>
      </c>
      <c r="BQ70" s="144">
        <f t="shared" si="63"/>
        <v>0</v>
      </c>
      <c r="BR70" s="144">
        <f t="shared" si="63"/>
        <v>0</v>
      </c>
      <c r="BS70" s="144">
        <f t="shared" si="63"/>
        <v>0</v>
      </c>
      <c r="BT70" s="144">
        <f t="shared" si="63"/>
        <v>0</v>
      </c>
      <c r="BU70" s="144">
        <f t="shared" si="63"/>
        <v>0</v>
      </c>
      <c r="BV70" s="144">
        <f t="shared" si="63"/>
        <v>0</v>
      </c>
      <c r="BW70" s="144">
        <f t="shared" si="63"/>
        <v>0</v>
      </c>
      <c r="BX70" s="145">
        <f t="shared" si="63"/>
        <v>0</v>
      </c>
      <c r="BY70" s="144">
        <f t="shared" si="63"/>
        <v>0</v>
      </c>
      <c r="BZ70" s="144">
        <f t="shared" si="63"/>
        <v>0</v>
      </c>
      <c r="CA70" s="144">
        <f t="shared" si="63"/>
        <v>0</v>
      </c>
      <c r="CB70" s="144">
        <f t="shared" si="63"/>
        <v>0</v>
      </c>
      <c r="CC70" s="144">
        <f t="shared" si="63"/>
        <v>0</v>
      </c>
      <c r="CD70" s="144">
        <f t="shared" si="63"/>
        <v>0</v>
      </c>
      <c r="CE70" s="144">
        <f t="shared" si="63"/>
        <v>0</v>
      </c>
      <c r="CF70" s="144">
        <f t="shared" si="63"/>
        <v>0</v>
      </c>
      <c r="CG70" s="144">
        <f t="shared" si="63"/>
        <v>0</v>
      </c>
      <c r="CH70" s="144">
        <f t="shared" si="63"/>
        <v>0</v>
      </c>
      <c r="CI70" s="144">
        <f t="shared" si="63"/>
        <v>0</v>
      </c>
      <c r="CJ70" s="145">
        <f t="shared" si="63"/>
        <v>0</v>
      </c>
      <c r="CK70" s="144">
        <f t="shared" si="63"/>
        <v>0</v>
      </c>
      <c r="CL70" s="144">
        <f t="shared" si="63"/>
        <v>0</v>
      </c>
      <c r="CM70" s="144">
        <f t="shared" si="63"/>
        <v>0</v>
      </c>
      <c r="CN70" s="144">
        <f t="shared" si="63"/>
        <v>0</v>
      </c>
      <c r="CO70" s="144">
        <f t="shared" si="63"/>
        <v>0</v>
      </c>
      <c r="CP70" s="144">
        <f t="shared" si="63"/>
        <v>0</v>
      </c>
      <c r="CQ70" s="144">
        <f t="shared" si="63"/>
        <v>0</v>
      </c>
      <c r="CR70" s="144">
        <f t="shared" si="63"/>
        <v>0</v>
      </c>
      <c r="CS70" s="144">
        <f t="shared" si="63"/>
        <v>0</v>
      </c>
      <c r="CT70" s="144">
        <f t="shared" si="63"/>
        <v>0</v>
      </c>
      <c r="CU70" s="144">
        <f t="shared" si="63"/>
        <v>0</v>
      </c>
      <c r="CV70" s="145">
        <f t="shared" si="63"/>
        <v>0</v>
      </c>
      <c r="CW70" s="144">
        <f t="shared" si="63"/>
        <v>0</v>
      </c>
      <c r="CX70" s="144">
        <f t="shared" si="63"/>
        <v>0</v>
      </c>
      <c r="CY70" s="144">
        <f t="shared" si="63"/>
        <v>0</v>
      </c>
      <c r="CZ70" s="144">
        <f t="shared" si="63"/>
        <v>0</v>
      </c>
      <c r="DA70" s="144">
        <f t="shared" si="63"/>
        <v>0</v>
      </c>
      <c r="DB70" s="144">
        <f t="shared" si="63"/>
        <v>0</v>
      </c>
      <c r="DC70" s="144">
        <f t="shared" si="63"/>
        <v>0</v>
      </c>
      <c r="DD70" s="144">
        <f t="shared" si="63"/>
        <v>0</v>
      </c>
      <c r="DE70" s="144">
        <f t="shared" si="63"/>
        <v>0</v>
      </c>
      <c r="DF70" s="144">
        <f t="shared" si="63"/>
        <v>0</v>
      </c>
      <c r="DG70" s="144">
        <f t="shared" si="63"/>
        <v>0</v>
      </c>
      <c r="DH70" s="145">
        <f t="shared" si="63"/>
        <v>0</v>
      </c>
      <c r="DI70" s="144">
        <f t="shared" si="63"/>
        <v>0</v>
      </c>
      <c r="DJ70" s="144">
        <f t="shared" si="63"/>
        <v>0</v>
      </c>
      <c r="DK70" s="144">
        <f t="shared" si="63"/>
        <v>0</v>
      </c>
      <c r="DL70" s="144">
        <f t="shared" si="63"/>
        <v>0</v>
      </c>
      <c r="DM70" s="144">
        <f t="shared" si="63"/>
        <v>0</v>
      </c>
      <c r="DN70" s="144">
        <f t="shared" si="63"/>
        <v>0</v>
      </c>
      <c r="DO70" s="144">
        <f t="shared" si="63"/>
        <v>0</v>
      </c>
      <c r="DP70" s="144">
        <f t="shared" si="63"/>
        <v>0</v>
      </c>
      <c r="DQ70" s="144">
        <f t="shared" si="63"/>
        <v>0</v>
      </c>
      <c r="DR70" s="144">
        <f t="shared" si="63"/>
        <v>0</v>
      </c>
      <c r="DS70" s="144">
        <f t="shared" si="63"/>
        <v>0</v>
      </c>
      <c r="DT70" s="144">
        <f t="shared" si="63"/>
        <v>0</v>
      </c>
      <c r="DU70" s="148">
        <f t="shared" si="50"/>
        <v>63814.966670194539</v>
      </c>
      <c r="DV70" s="149">
        <f t="shared" si="50"/>
        <v>0</v>
      </c>
      <c r="DW70" s="149">
        <f t="shared" si="50"/>
        <v>0</v>
      </c>
      <c r="DX70" s="149">
        <f t="shared" si="50"/>
        <v>0</v>
      </c>
      <c r="DY70" s="149">
        <f t="shared" si="50"/>
        <v>0</v>
      </c>
      <c r="DZ70" s="149">
        <f t="shared" si="50"/>
        <v>0</v>
      </c>
      <c r="EA70" s="149">
        <f t="shared" si="50"/>
        <v>0</v>
      </c>
      <c r="EB70" s="149">
        <f t="shared" si="50"/>
        <v>0</v>
      </c>
      <c r="EC70" s="149">
        <f t="shared" si="50"/>
        <v>0</v>
      </c>
      <c r="ED70" s="150">
        <f t="shared" si="50"/>
        <v>0</v>
      </c>
      <c r="EE70" s="150">
        <f t="shared" si="51"/>
        <v>63814.966670194539</v>
      </c>
    </row>
    <row r="71" spans="2:135">
      <c r="B71" s="67"/>
      <c r="D71" s="61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106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106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106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106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106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106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106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106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106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107"/>
      <c r="DV71" s="108"/>
      <c r="DW71" s="108"/>
      <c r="DX71" s="108"/>
      <c r="DY71" s="108"/>
      <c r="DZ71" s="108"/>
      <c r="EA71" s="108"/>
      <c r="EB71" s="108"/>
      <c r="EC71" s="108"/>
      <c r="ED71" s="109"/>
      <c r="EE71" s="109"/>
    </row>
    <row r="72" spans="2:135" ht="15.75" thickBot="1">
      <c r="B72" s="154" t="s">
        <v>105</v>
      </c>
      <c r="C72" s="155"/>
      <c r="D72" s="155"/>
      <c r="E72" s="156">
        <f t="shared" ref="E72:BP72" si="64">E70+E50+E45+E43</f>
        <v>0</v>
      </c>
      <c r="F72" s="156">
        <f t="shared" si="64"/>
        <v>0</v>
      </c>
      <c r="G72" s="156">
        <f t="shared" si="64"/>
        <v>0</v>
      </c>
      <c r="H72" s="156">
        <f t="shared" si="64"/>
        <v>34780.793638055948</v>
      </c>
      <c r="I72" s="156">
        <f t="shared" si="64"/>
        <v>37976.905515922124</v>
      </c>
      <c r="J72" s="156">
        <f t="shared" si="64"/>
        <v>35184.681760189764</v>
      </c>
      <c r="K72" s="156">
        <f t="shared" si="64"/>
        <v>35184.681760189764</v>
      </c>
      <c r="L72" s="156">
        <f t="shared" si="64"/>
        <v>32514.461313055948</v>
      </c>
      <c r="M72" s="156">
        <f t="shared" si="64"/>
        <v>35306.685068788305</v>
      </c>
      <c r="N72" s="156">
        <f t="shared" si="64"/>
        <v>22741.678167992679</v>
      </c>
      <c r="O72" s="156">
        <f t="shared" si="64"/>
        <v>0</v>
      </c>
      <c r="P72" s="156">
        <f t="shared" si="64"/>
        <v>0</v>
      </c>
      <c r="Q72" s="156">
        <f t="shared" si="64"/>
        <v>0</v>
      </c>
      <c r="R72" s="156">
        <f t="shared" si="64"/>
        <v>0</v>
      </c>
      <c r="S72" s="156">
        <f t="shared" si="64"/>
        <v>0</v>
      </c>
      <c r="T72" s="156">
        <f t="shared" si="64"/>
        <v>0</v>
      </c>
      <c r="U72" s="156">
        <f t="shared" si="64"/>
        <v>0</v>
      </c>
      <c r="V72" s="156">
        <f t="shared" si="64"/>
        <v>0</v>
      </c>
      <c r="W72" s="156">
        <f t="shared" si="64"/>
        <v>0</v>
      </c>
      <c r="X72" s="156">
        <f t="shared" si="64"/>
        <v>0</v>
      </c>
      <c r="Y72" s="156">
        <f t="shared" si="64"/>
        <v>0</v>
      </c>
      <c r="Z72" s="156">
        <f t="shared" si="64"/>
        <v>0</v>
      </c>
      <c r="AA72" s="156">
        <f t="shared" si="64"/>
        <v>0</v>
      </c>
      <c r="AB72" s="156">
        <f t="shared" si="64"/>
        <v>0</v>
      </c>
      <c r="AC72" s="156">
        <f t="shared" si="64"/>
        <v>0</v>
      </c>
      <c r="AD72" s="156">
        <f t="shared" si="64"/>
        <v>0</v>
      </c>
      <c r="AE72" s="156">
        <f t="shared" si="64"/>
        <v>0</v>
      </c>
      <c r="AF72" s="156">
        <f t="shared" si="64"/>
        <v>0</v>
      </c>
      <c r="AG72" s="156">
        <f t="shared" si="64"/>
        <v>0</v>
      </c>
      <c r="AH72" s="156">
        <f t="shared" si="64"/>
        <v>0</v>
      </c>
      <c r="AI72" s="156">
        <f t="shared" si="64"/>
        <v>0</v>
      </c>
      <c r="AJ72" s="156">
        <f t="shared" si="64"/>
        <v>0</v>
      </c>
      <c r="AK72" s="156">
        <f t="shared" si="64"/>
        <v>0</v>
      </c>
      <c r="AL72" s="156">
        <f t="shared" si="64"/>
        <v>0</v>
      </c>
      <c r="AM72" s="156">
        <f t="shared" si="64"/>
        <v>0</v>
      </c>
      <c r="AN72" s="156">
        <f t="shared" si="64"/>
        <v>0</v>
      </c>
      <c r="AO72" s="156">
        <f t="shared" si="64"/>
        <v>0</v>
      </c>
      <c r="AP72" s="156">
        <f t="shared" si="64"/>
        <v>0</v>
      </c>
      <c r="AQ72" s="156">
        <f t="shared" si="64"/>
        <v>0</v>
      </c>
      <c r="AR72" s="156">
        <f t="shared" si="64"/>
        <v>0</v>
      </c>
      <c r="AS72" s="156">
        <f t="shared" si="64"/>
        <v>0</v>
      </c>
      <c r="AT72" s="156">
        <f t="shared" si="64"/>
        <v>0</v>
      </c>
      <c r="AU72" s="156">
        <f t="shared" si="64"/>
        <v>0</v>
      </c>
      <c r="AV72" s="156">
        <f t="shared" si="64"/>
        <v>0</v>
      </c>
      <c r="AW72" s="156">
        <f t="shared" si="64"/>
        <v>0</v>
      </c>
      <c r="AX72" s="156">
        <f t="shared" si="64"/>
        <v>0</v>
      </c>
      <c r="AY72" s="156">
        <f t="shared" si="64"/>
        <v>0</v>
      </c>
      <c r="AZ72" s="156">
        <f t="shared" si="64"/>
        <v>0</v>
      </c>
      <c r="BA72" s="156">
        <f t="shared" si="64"/>
        <v>0</v>
      </c>
      <c r="BB72" s="156">
        <f t="shared" si="64"/>
        <v>0</v>
      </c>
      <c r="BC72" s="156">
        <f t="shared" si="64"/>
        <v>0</v>
      </c>
      <c r="BD72" s="156">
        <f t="shared" si="64"/>
        <v>0</v>
      </c>
      <c r="BE72" s="156">
        <f t="shared" si="64"/>
        <v>0</v>
      </c>
      <c r="BF72" s="156">
        <f t="shared" si="64"/>
        <v>0</v>
      </c>
      <c r="BG72" s="156">
        <f t="shared" si="64"/>
        <v>0</v>
      </c>
      <c r="BH72" s="156">
        <f t="shared" si="64"/>
        <v>0</v>
      </c>
      <c r="BI72" s="156">
        <f t="shared" si="64"/>
        <v>0</v>
      </c>
      <c r="BJ72" s="156">
        <f t="shared" si="64"/>
        <v>0</v>
      </c>
      <c r="BK72" s="156">
        <f t="shared" si="64"/>
        <v>0</v>
      </c>
      <c r="BL72" s="156">
        <f t="shared" si="64"/>
        <v>0</v>
      </c>
      <c r="BM72" s="156">
        <f t="shared" si="64"/>
        <v>0</v>
      </c>
      <c r="BN72" s="156">
        <f t="shared" si="64"/>
        <v>0</v>
      </c>
      <c r="BO72" s="156">
        <f t="shared" si="64"/>
        <v>0</v>
      </c>
      <c r="BP72" s="156">
        <f t="shared" si="64"/>
        <v>0</v>
      </c>
      <c r="BQ72" s="156">
        <f t="shared" ref="BQ72:DT72" si="65">BQ70+BQ50+BQ45+BQ43</f>
        <v>0</v>
      </c>
      <c r="BR72" s="156">
        <f t="shared" si="65"/>
        <v>0</v>
      </c>
      <c r="BS72" s="156">
        <f t="shared" si="65"/>
        <v>0</v>
      </c>
      <c r="BT72" s="156">
        <f t="shared" si="65"/>
        <v>0</v>
      </c>
      <c r="BU72" s="156">
        <f t="shared" si="65"/>
        <v>0</v>
      </c>
      <c r="BV72" s="156">
        <f t="shared" si="65"/>
        <v>0</v>
      </c>
      <c r="BW72" s="156">
        <f t="shared" si="65"/>
        <v>0</v>
      </c>
      <c r="BX72" s="156">
        <f t="shared" si="65"/>
        <v>0</v>
      </c>
      <c r="BY72" s="156">
        <f t="shared" si="65"/>
        <v>0</v>
      </c>
      <c r="BZ72" s="156">
        <f t="shared" si="65"/>
        <v>0</v>
      </c>
      <c r="CA72" s="156">
        <f t="shared" si="65"/>
        <v>0</v>
      </c>
      <c r="CB72" s="156">
        <f t="shared" si="65"/>
        <v>0</v>
      </c>
      <c r="CC72" s="156">
        <f t="shared" si="65"/>
        <v>0</v>
      </c>
      <c r="CD72" s="156">
        <f t="shared" si="65"/>
        <v>0</v>
      </c>
      <c r="CE72" s="156">
        <f t="shared" si="65"/>
        <v>0</v>
      </c>
      <c r="CF72" s="156">
        <f t="shared" si="65"/>
        <v>0</v>
      </c>
      <c r="CG72" s="156">
        <f t="shared" si="65"/>
        <v>0</v>
      </c>
      <c r="CH72" s="156">
        <f t="shared" si="65"/>
        <v>0</v>
      </c>
      <c r="CI72" s="156">
        <f t="shared" si="65"/>
        <v>0</v>
      </c>
      <c r="CJ72" s="156">
        <f t="shared" si="65"/>
        <v>0</v>
      </c>
      <c r="CK72" s="156">
        <f t="shared" si="65"/>
        <v>0</v>
      </c>
      <c r="CL72" s="156">
        <f t="shared" si="65"/>
        <v>0</v>
      </c>
      <c r="CM72" s="156">
        <f t="shared" si="65"/>
        <v>0</v>
      </c>
      <c r="CN72" s="156">
        <f t="shared" si="65"/>
        <v>0</v>
      </c>
      <c r="CO72" s="156">
        <f t="shared" si="65"/>
        <v>0</v>
      </c>
      <c r="CP72" s="156">
        <f t="shared" si="65"/>
        <v>0</v>
      </c>
      <c r="CQ72" s="156">
        <f t="shared" si="65"/>
        <v>0</v>
      </c>
      <c r="CR72" s="156">
        <f t="shared" si="65"/>
        <v>0</v>
      </c>
      <c r="CS72" s="156">
        <f t="shared" si="65"/>
        <v>0</v>
      </c>
      <c r="CT72" s="156">
        <f t="shared" si="65"/>
        <v>0</v>
      </c>
      <c r="CU72" s="156">
        <f t="shared" si="65"/>
        <v>0</v>
      </c>
      <c r="CV72" s="156">
        <f t="shared" si="65"/>
        <v>0</v>
      </c>
      <c r="CW72" s="156">
        <f t="shared" si="65"/>
        <v>0</v>
      </c>
      <c r="CX72" s="156">
        <f t="shared" si="65"/>
        <v>0</v>
      </c>
      <c r="CY72" s="156">
        <f t="shared" si="65"/>
        <v>0</v>
      </c>
      <c r="CZ72" s="156">
        <f t="shared" si="65"/>
        <v>0</v>
      </c>
      <c r="DA72" s="156">
        <f t="shared" si="65"/>
        <v>0</v>
      </c>
      <c r="DB72" s="156">
        <f t="shared" si="65"/>
        <v>0</v>
      </c>
      <c r="DC72" s="156">
        <f t="shared" si="65"/>
        <v>0</v>
      </c>
      <c r="DD72" s="156">
        <f t="shared" si="65"/>
        <v>0</v>
      </c>
      <c r="DE72" s="156">
        <f t="shared" si="65"/>
        <v>0</v>
      </c>
      <c r="DF72" s="156">
        <f t="shared" si="65"/>
        <v>0</v>
      </c>
      <c r="DG72" s="156">
        <f t="shared" si="65"/>
        <v>0</v>
      </c>
      <c r="DH72" s="156">
        <f t="shared" si="65"/>
        <v>0</v>
      </c>
      <c r="DI72" s="156">
        <f t="shared" si="65"/>
        <v>0</v>
      </c>
      <c r="DJ72" s="156">
        <f t="shared" si="65"/>
        <v>0</v>
      </c>
      <c r="DK72" s="156">
        <f t="shared" si="65"/>
        <v>0</v>
      </c>
      <c r="DL72" s="156">
        <f t="shared" si="65"/>
        <v>0</v>
      </c>
      <c r="DM72" s="156">
        <f t="shared" si="65"/>
        <v>0</v>
      </c>
      <c r="DN72" s="156">
        <f t="shared" si="65"/>
        <v>0</v>
      </c>
      <c r="DO72" s="156">
        <f t="shared" si="65"/>
        <v>0</v>
      </c>
      <c r="DP72" s="156">
        <f t="shared" si="65"/>
        <v>0</v>
      </c>
      <c r="DQ72" s="156">
        <f t="shared" si="65"/>
        <v>0</v>
      </c>
      <c r="DR72" s="156">
        <f t="shared" si="65"/>
        <v>0</v>
      </c>
      <c r="DS72" s="156">
        <f t="shared" si="65"/>
        <v>0</v>
      </c>
      <c r="DT72" s="157">
        <f t="shared" si="65"/>
        <v>0</v>
      </c>
      <c r="DU72" s="156">
        <f t="shared" ref="DU72:ED72" si="66">SUMIF($E$29:$DT$29,DU$29,$E72:$DT72)</f>
        <v>233689.88722419454</v>
      </c>
      <c r="DV72" s="156">
        <f t="shared" si="66"/>
        <v>0</v>
      </c>
      <c r="DW72" s="156">
        <f t="shared" si="66"/>
        <v>0</v>
      </c>
      <c r="DX72" s="156">
        <f t="shared" si="66"/>
        <v>0</v>
      </c>
      <c r="DY72" s="156">
        <f t="shared" si="66"/>
        <v>0</v>
      </c>
      <c r="DZ72" s="156">
        <f t="shared" si="66"/>
        <v>0</v>
      </c>
      <c r="EA72" s="156">
        <f t="shared" si="66"/>
        <v>0</v>
      </c>
      <c r="EB72" s="156">
        <f t="shared" si="66"/>
        <v>0</v>
      </c>
      <c r="EC72" s="156">
        <f t="shared" si="66"/>
        <v>0</v>
      </c>
      <c r="ED72" s="157">
        <f t="shared" si="66"/>
        <v>0</v>
      </c>
      <c r="EE72" s="157">
        <f t="shared" ref="EE72" si="67">SUM(DU72:ED72)</f>
        <v>233689.88722419454</v>
      </c>
    </row>
    <row r="73" spans="2:135" hidden="1" outlineLevel="1">
      <c r="B73" s="67"/>
      <c r="D73" s="61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106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106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106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106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106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106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106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106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106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107"/>
      <c r="DV73" s="108"/>
      <c r="DW73" s="108"/>
      <c r="DX73" s="108"/>
      <c r="DY73" s="108"/>
      <c r="DZ73" s="108"/>
      <c r="EA73" s="108"/>
      <c r="EB73" s="108"/>
      <c r="EC73" s="108"/>
      <c r="ED73" s="109"/>
      <c r="EE73" s="109"/>
    </row>
    <row r="74" spans="2:135" hidden="1" outlineLevel="1">
      <c r="B74" s="110" t="s">
        <v>55</v>
      </c>
      <c r="D74" s="61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106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106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106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106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106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106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106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106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106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107"/>
      <c r="DV74" s="108"/>
      <c r="DW74" s="108"/>
      <c r="DX74" s="108"/>
      <c r="DY74" s="108"/>
      <c r="DZ74" s="108"/>
      <c r="EA74" s="108"/>
      <c r="EB74" s="108"/>
      <c r="EC74" s="108"/>
      <c r="ED74" s="109"/>
      <c r="EE74" s="109"/>
    </row>
    <row r="75" spans="2:135" hidden="1" outlineLevel="1">
      <c r="B75" s="67" t="s">
        <v>106</v>
      </c>
      <c r="C75" s="158" t="s">
        <v>107</v>
      </c>
      <c r="D75" s="61"/>
      <c r="E75" s="55">
        <f t="shared" ref="E75:BP75" si="68">2*E40</f>
        <v>2</v>
      </c>
      <c r="F75" s="55">
        <f t="shared" si="68"/>
        <v>86</v>
      </c>
      <c r="G75" s="55">
        <f t="shared" si="68"/>
        <v>44</v>
      </c>
      <c r="H75" s="55">
        <f t="shared" si="68"/>
        <v>44</v>
      </c>
      <c r="I75" s="55">
        <f t="shared" si="68"/>
        <v>46</v>
      </c>
      <c r="J75" s="55">
        <f t="shared" si="68"/>
        <v>42</v>
      </c>
      <c r="K75" s="55">
        <f t="shared" si="68"/>
        <v>42</v>
      </c>
      <c r="L75" s="55">
        <f t="shared" si="68"/>
        <v>44</v>
      </c>
      <c r="M75" s="55">
        <f t="shared" si="68"/>
        <v>48</v>
      </c>
      <c r="N75" s="55">
        <f t="shared" si="68"/>
        <v>42</v>
      </c>
      <c r="O75" s="55">
        <f t="shared" si="68"/>
        <v>44</v>
      </c>
      <c r="P75" s="106">
        <f t="shared" si="68"/>
        <v>46</v>
      </c>
      <c r="Q75" s="55">
        <f t="shared" si="68"/>
        <v>40</v>
      </c>
      <c r="R75" s="55">
        <f t="shared" si="68"/>
        <v>48</v>
      </c>
      <c r="S75" s="55">
        <f t="shared" si="68"/>
        <v>42</v>
      </c>
      <c r="T75" s="55">
        <f t="shared" si="68"/>
        <v>44</v>
      </c>
      <c r="U75" s="55">
        <f t="shared" si="68"/>
        <v>48</v>
      </c>
      <c r="V75" s="55">
        <f t="shared" si="68"/>
        <v>40</v>
      </c>
      <c r="W75" s="55">
        <f t="shared" si="68"/>
        <v>42</v>
      </c>
      <c r="X75" s="55">
        <f t="shared" si="68"/>
        <v>46</v>
      </c>
      <c r="Y75" s="55">
        <f t="shared" si="68"/>
        <v>46</v>
      </c>
      <c r="Z75" s="55">
        <f t="shared" si="68"/>
        <v>42</v>
      </c>
      <c r="AA75" s="55">
        <f t="shared" si="68"/>
        <v>46</v>
      </c>
      <c r="AB75" s="106">
        <f t="shared" si="68"/>
        <v>44</v>
      </c>
      <c r="AC75" s="55">
        <f t="shared" si="68"/>
        <v>42</v>
      </c>
      <c r="AD75" s="55">
        <f t="shared" si="68"/>
        <v>48</v>
      </c>
      <c r="AE75" s="55">
        <f t="shared" si="68"/>
        <v>40</v>
      </c>
      <c r="AF75" s="55">
        <f t="shared" si="68"/>
        <v>46</v>
      </c>
      <c r="AG75" s="55">
        <f t="shared" si="68"/>
        <v>46</v>
      </c>
      <c r="AH75" s="55">
        <f t="shared" si="68"/>
        <v>38</v>
      </c>
      <c r="AI75" s="55">
        <f t="shared" si="68"/>
        <v>42</v>
      </c>
      <c r="AJ75" s="55">
        <f t="shared" si="68"/>
        <v>46</v>
      </c>
      <c r="AK75" s="55">
        <f t="shared" si="68"/>
        <v>44</v>
      </c>
      <c r="AL75" s="55">
        <f t="shared" si="68"/>
        <v>44</v>
      </c>
      <c r="AM75" s="55">
        <f t="shared" si="68"/>
        <v>46</v>
      </c>
      <c r="AN75" s="106">
        <f t="shared" si="68"/>
        <v>44</v>
      </c>
      <c r="AO75" s="55">
        <f t="shared" si="68"/>
        <v>44</v>
      </c>
      <c r="AP75" s="55">
        <f t="shared" si="68"/>
        <v>46</v>
      </c>
      <c r="AQ75" s="55">
        <f t="shared" si="68"/>
        <v>40</v>
      </c>
      <c r="AR75" s="55">
        <f t="shared" si="68"/>
        <v>48</v>
      </c>
      <c r="AS75" s="55">
        <f t="shared" si="68"/>
        <v>44</v>
      </c>
      <c r="AT75" s="55">
        <f t="shared" si="68"/>
        <v>38</v>
      </c>
      <c r="AU75" s="55">
        <f t="shared" si="68"/>
        <v>44</v>
      </c>
      <c r="AV75" s="55">
        <f t="shared" si="68"/>
        <v>46</v>
      </c>
      <c r="AW75" s="55">
        <f t="shared" si="68"/>
        <v>44</v>
      </c>
      <c r="AX75" s="55">
        <f t="shared" si="68"/>
        <v>46</v>
      </c>
      <c r="AY75" s="55">
        <f t="shared" si="68"/>
        <v>44</v>
      </c>
      <c r="AZ75" s="106">
        <f t="shared" si="68"/>
        <v>44</v>
      </c>
      <c r="BA75" s="55">
        <f t="shared" si="68"/>
        <v>44</v>
      </c>
      <c r="BB75" s="55">
        <f t="shared" si="68"/>
        <v>44</v>
      </c>
      <c r="BC75" s="55">
        <f t="shared" si="68"/>
        <v>42</v>
      </c>
      <c r="BD75" s="55">
        <f t="shared" si="68"/>
        <v>48</v>
      </c>
      <c r="BE75" s="55">
        <f t="shared" si="68"/>
        <v>44</v>
      </c>
      <c r="BF75" s="55">
        <f t="shared" si="68"/>
        <v>42</v>
      </c>
      <c r="BG75" s="55">
        <f t="shared" si="68"/>
        <v>46</v>
      </c>
      <c r="BH75" s="55">
        <f t="shared" si="68"/>
        <v>42</v>
      </c>
      <c r="BI75" s="55">
        <f t="shared" si="68"/>
        <v>46</v>
      </c>
      <c r="BJ75" s="55">
        <f t="shared" si="68"/>
        <v>46</v>
      </c>
      <c r="BK75" s="55">
        <f t="shared" si="68"/>
        <v>42</v>
      </c>
      <c r="BL75" s="106">
        <f t="shared" si="68"/>
        <v>48</v>
      </c>
      <c r="BM75" s="55">
        <f t="shared" si="68"/>
        <v>42</v>
      </c>
      <c r="BN75" s="55">
        <f t="shared" si="68"/>
        <v>44</v>
      </c>
      <c r="BO75" s="55">
        <f t="shared" si="68"/>
        <v>44</v>
      </c>
      <c r="BP75" s="55">
        <f t="shared" si="68"/>
        <v>44</v>
      </c>
      <c r="BQ75" s="55">
        <f t="shared" ref="BQ75:DT75" si="69">2*BQ40</f>
        <v>46</v>
      </c>
      <c r="BR75" s="55">
        <f t="shared" si="69"/>
        <v>40</v>
      </c>
      <c r="BS75" s="55">
        <f t="shared" si="69"/>
        <v>44</v>
      </c>
      <c r="BT75" s="55">
        <f t="shared" si="69"/>
        <v>42</v>
      </c>
      <c r="BU75" s="55">
        <f t="shared" si="69"/>
        <v>48</v>
      </c>
      <c r="BV75" s="55">
        <f t="shared" si="69"/>
        <v>44</v>
      </c>
      <c r="BW75" s="55">
        <f t="shared" si="69"/>
        <v>42</v>
      </c>
      <c r="BX75" s="106">
        <f t="shared" si="69"/>
        <v>48</v>
      </c>
      <c r="BY75" s="55">
        <f t="shared" si="69"/>
        <v>40</v>
      </c>
      <c r="BZ75" s="55">
        <f t="shared" si="69"/>
        <v>46</v>
      </c>
      <c r="CA75" s="55">
        <f t="shared" si="69"/>
        <v>44</v>
      </c>
      <c r="CB75" s="55">
        <f t="shared" si="69"/>
        <v>44</v>
      </c>
      <c r="CC75" s="55">
        <f t="shared" si="69"/>
        <v>48</v>
      </c>
      <c r="CD75" s="55">
        <f t="shared" si="69"/>
        <v>40</v>
      </c>
      <c r="CE75" s="55">
        <f t="shared" si="69"/>
        <v>42</v>
      </c>
      <c r="CF75" s="55">
        <f t="shared" si="69"/>
        <v>44</v>
      </c>
      <c r="CG75" s="55">
        <f t="shared" si="69"/>
        <v>48</v>
      </c>
      <c r="CH75" s="55">
        <f t="shared" si="69"/>
        <v>42</v>
      </c>
      <c r="CI75" s="55">
        <f t="shared" si="69"/>
        <v>44</v>
      </c>
      <c r="CJ75" s="106">
        <f t="shared" si="69"/>
        <v>46</v>
      </c>
      <c r="CK75" s="55">
        <f t="shared" si="69"/>
        <v>40</v>
      </c>
      <c r="CL75" s="55">
        <f t="shared" si="69"/>
        <v>48</v>
      </c>
      <c r="CM75" s="55">
        <f t="shared" si="69"/>
        <v>42</v>
      </c>
      <c r="CN75" s="55">
        <f t="shared" si="69"/>
        <v>44</v>
      </c>
      <c r="CO75" s="55">
        <f t="shared" si="69"/>
        <v>48</v>
      </c>
      <c r="CP75" s="55">
        <f t="shared" si="69"/>
        <v>40</v>
      </c>
      <c r="CQ75" s="55">
        <f t="shared" si="69"/>
        <v>42</v>
      </c>
      <c r="CR75" s="55">
        <f t="shared" si="69"/>
        <v>46</v>
      </c>
      <c r="CS75" s="55">
        <f t="shared" si="69"/>
        <v>46</v>
      </c>
      <c r="CT75" s="55">
        <f t="shared" si="69"/>
        <v>42</v>
      </c>
      <c r="CU75" s="55">
        <f t="shared" si="69"/>
        <v>46</v>
      </c>
      <c r="CV75" s="106">
        <f t="shared" si="69"/>
        <v>44</v>
      </c>
      <c r="CW75" s="55">
        <f t="shared" si="69"/>
        <v>42</v>
      </c>
      <c r="CX75" s="55">
        <f t="shared" si="69"/>
        <v>48</v>
      </c>
      <c r="CY75" s="55">
        <f t="shared" si="69"/>
        <v>40</v>
      </c>
      <c r="CZ75" s="55">
        <f t="shared" si="69"/>
        <v>46</v>
      </c>
      <c r="DA75" s="55">
        <f t="shared" si="69"/>
        <v>46</v>
      </c>
      <c r="DB75" s="55">
        <f t="shared" si="69"/>
        <v>38</v>
      </c>
      <c r="DC75" s="55">
        <f t="shared" si="69"/>
        <v>44</v>
      </c>
      <c r="DD75" s="55">
        <f t="shared" si="69"/>
        <v>46</v>
      </c>
      <c r="DE75" s="55">
        <f t="shared" si="69"/>
        <v>44</v>
      </c>
      <c r="DF75" s="55">
        <f t="shared" si="69"/>
        <v>46</v>
      </c>
      <c r="DG75" s="55">
        <f t="shared" si="69"/>
        <v>44</v>
      </c>
      <c r="DH75" s="106">
        <f t="shared" si="69"/>
        <v>44</v>
      </c>
      <c r="DI75" s="55">
        <f t="shared" si="69"/>
        <v>44</v>
      </c>
      <c r="DJ75" s="55">
        <f t="shared" si="69"/>
        <v>44</v>
      </c>
      <c r="DK75" s="55">
        <f t="shared" si="69"/>
        <v>42</v>
      </c>
      <c r="DL75" s="55">
        <f t="shared" si="69"/>
        <v>48</v>
      </c>
      <c r="DM75" s="55">
        <f t="shared" si="69"/>
        <v>44</v>
      </c>
      <c r="DN75" s="55">
        <f t="shared" si="69"/>
        <v>40</v>
      </c>
      <c r="DO75" s="55">
        <f t="shared" si="69"/>
        <v>46</v>
      </c>
      <c r="DP75" s="55">
        <f t="shared" si="69"/>
        <v>44</v>
      </c>
      <c r="DQ75" s="55">
        <f t="shared" si="69"/>
        <v>44</v>
      </c>
      <c r="DR75" s="55">
        <f t="shared" si="69"/>
        <v>46</v>
      </c>
      <c r="DS75" s="55">
        <f t="shared" si="69"/>
        <v>42</v>
      </c>
      <c r="DT75" s="55">
        <f t="shared" si="69"/>
        <v>46</v>
      </c>
      <c r="DU75" s="107">
        <f t="shared" ref="DU75:ED76" si="70">SUMIF($E$26:$DT$26,DU$29,$E75:$DT75)</f>
        <v>46</v>
      </c>
      <c r="DV75" s="108">
        <f t="shared" si="70"/>
        <v>44</v>
      </c>
      <c r="DW75" s="108">
        <f t="shared" si="70"/>
        <v>44</v>
      </c>
      <c r="DX75" s="108">
        <f t="shared" si="70"/>
        <v>44</v>
      </c>
      <c r="DY75" s="108">
        <f t="shared" si="70"/>
        <v>48</v>
      </c>
      <c r="DZ75" s="108">
        <f t="shared" si="70"/>
        <v>48</v>
      </c>
      <c r="EA75" s="108">
        <f t="shared" si="70"/>
        <v>46</v>
      </c>
      <c r="EB75" s="108">
        <f t="shared" si="70"/>
        <v>44</v>
      </c>
      <c r="EC75" s="108">
        <f t="shared" si="70"/>
        <v>44</v>
      </c>
      <c r="ED75" s="109">
        <f t="shared" si="70"/>
        <v>46</v>
      </c>
      <c r="EE75" s="109">
        <f>ED75</f>
        <v>46</v>
      </c>
    </row>
    <row r="76" spans="2:135" hidden="1" outlineLevel="1">
      <c r="B76" s="67" t="s">
        <v>108</v>
      </c>
      <c r="C76" t="s">
        <v>109</v>
      </c>
      <c r="D76" s="61"/>
      <c r="E76" s="55">
        <f>IFERROR((ROUNDUP(E33/E75,0)+IF(E31&gt;0,1,0)),D76)</f>
        <v>0</v>
      </c>
      <c r="F76" s="55">
        <f t="shared" ref="F76:BQ76" si="71">IFERROR((ROUNDUP(F33/F75,0)+IF(F31&gt;0,1,0)),E76)</f>
        <v>0</v>
      </c>
      <c r="G76" s="55">
        <f t="shared" si="71"/>
        <v>0</v>
      </c>
      <c r="H76" s="55">
        <f t="shared" si="71"/>
        <v>1</v>
      </c>
      <c r="I76" s="55">
        <f t="shared" si="71"/>
        <v>1</v>
      </c>
      <c r="J76" s="55">
        <f t="shared" si="71"/>
        <v>1</v>
      </c>
      <c r="K76" s="55">
        <f t="shared" si="71"/>
        <v>2</v>
      </c>
      <c r="L76" s="55">
        <f t="shared" si="71"/>
        <v>2</v>
      </c>
      <c r="M76" s="55">
        <f t="shared" si="71"/>
        <v>2</v>
      </c>
      <c r="N76" s="55">
        <f t="shared" si="71"/>
        <v>2</v>
      </c>
      <c r="O76" s="55">
        <f t="shared" si="71"/>
        <v>2</v>
      </c>
      <c r="P76" s="106">
        <f t="shared" si="71"/>
        <v>2</v>
      </c>
      <c r="Q76" s="55">
        <f t="shared" si="71"/>
        <v>2</v>
      </c>
      <c r="R76" s="55">
        <f t="shared" si="71"/>
        <v>2</v>
      </c>
      <c r="S76" s="55">
        <f t="shared" si="71"/>
        <v>2</v>
      </c>
      <c r="T76" s="55">
        <f t="shared" si="71"/>
        <v>2</v>
      </c>
      <c r="U76" s="55">
        <f t="shared" si="71"/>
        <v>2</v>
      </c>
      <c r="V76" s="55">
        <f t="shared" si="71"/>
        <v>2</v>
      </c>
      <c r="W76" s="55">
        <f t="shared" si="71"/>
        <v>2</v>
      </c>
      <c r="X76" s="55">
        <f t="shared" si="71"/>
        <v>2</v>
      </c>
      <c r="Y76" s="55">
        <f t="shared" si="71"/>
        <v>2</v>
      </c>
      <c r="Z76" s="55">
        <f t="shared" si="71"/>
        <v>2</v>
      </c>
      <c r="AA76" s="55">
        <f t="shared" si="71"/>
        <v>2</v>
      </c>
      <c r="AB76" s="106">
        <f t="shared" si="71"/>
        <v>2</v>
      </c>
      <c r="AC76" s="55">
        <f t="shared" si="71"/>
        <v>2</v>
      </c>
      <c r="AD76" s="55">
        <f t="shared" si="71"/>
        <v>2</v>
      </c>
      <c r="AE76" s="55">
        <f t="shared" si="71"/>
        <v>2</v>
      </c>
      <c r="AF76" s="55">
        <f t="shared" si="71"/>
        <v>2</v>
      </c>
      <c r="AG76" s="55">
        <f t="shared" si="71"/>
        <v>2</v>
      </c>
      <c r="AH76" s="55">
        <f t="shared" si="71"/>
        <v>2</v>
      </c>
      <c r="AI76" s="55">
        <f t="shared" si="71"/>
        <v>2</v>
      </c>
      <c r="AJ76" s="55">
        <f t="shared" si="71"/>
        <v>1</v>
      </c>
      <c r="AK76" s="55">
        <f t="shared" si="71"/>
        <v>1</v>
      </c>
      <c r="AL76" s="55">
        <f t="shared" si="71"/>
        <v>1</v>
      </c>
      <c r="AM76" s="55">
        <f t="shared" si="71"/>
        <v>1</v>
      </c>
      <c r="AN76" s="106">
        <f t="shared" si="71"/>
        <v>1</v>
      </c>
      <c r="AO76" s="55">
        <f t="shared" si="71"/>
        <v>1</v>
      </c>
      <c r="AP76" s="55">
        <f t="shared" si="71"/>
        <v>1</v>
      </c>
      <c r="AQ76" s="55">
        <f t="shared" si="71"/>
        <v>1</v>
      </c>
      <c r="AR76" s="55">
        <f t="shared" si="71"/>
        <v>1</v>
      </c>
      <c r="AS76" s="55">
        <f t="shared" si="71"/>
        <v>1</v>
      </c>
      <c r="AT76" s="55">
        <f t="shared" si="71"/>
        <v>1</v>
      </c>
      <c r="AU76" s="55">
        <f t="shared" si="71"/>
        <v>1</v>
      </c>
      <c r="AV76" s="55">
        <f t="shared" si="71"/>
        <v>1</v>
      </c>
      <c r="AW76" s="55">
        <f t="shared" si="71"/>
        <v>1</v>
      </c>
      <c r="AX76" s="55">
        <f t="shared" si="71"/>
        <v>1</v>
      </c>
      <c r="AY76" s="55">
        <f t="shared" si="71"/>
        <v>1</v>
      </c>
      <c r="AZ76" s="106">
        <f t="shared" si="71"/>
        <v>1</v>
      </c>
      <c r="BA76" s="55">
        <f t="shared" si="71"/>
        <v>1</v>
      </c>
      <c r="BB76" s="55">
        <f t="shared" si="71"/>
        <v>1</v>
      </c>
      <c r="BC76" s="55">
        <f t="shared" si="71"/>
        <v>1</v>
      </c>
      <c r="BD76" s="55">
        <f t="shared" si="71"/>
        <v>1</v>
      </c>
      <c r="BE76" s="55">
        <f t="shared" si="71"/>
        <v>1</v>
      </c>
      <c r="BF76" s="55">
        <f t="shared" si="71"/>
        <v>1</v>
      </c>
      <c r="BG76" s="55">
        <f t="shared" si="71"/>
        <v>1</v>
      </c>
      <c r="BH76" s="55">
        <f t="shared" si="71"/>
        <v>1</v>
      </c>
      <c r="BI76" s="55">
        <f t="shared" si="71"/>
        <v>1</v>
      </c>
      <c r="BJ76" s="55">
        <f t="shared" si="71"/>
        <v>1</v>
      </c>
      <c r="BK76" s="55">
        <f t="shared" si="71"/>
        <v>1</v>
      </c>
      <c r="BL76" s="106">
        <f t="shared" si="71"/>
        <v>1</v>
      </c>
      <c r="BM76" s="55">
        <f t="shared" si="71"/>
        <v>1</v>
      </c>
      <c r="BN76" s="55">
        <f t="shared" si="71"/>
        <v>1</v>
      </c>
      <c r="BO76" s="55">
        <f t="shared" si="71"/>
        <v>1</v>
      </c>
      <c r="BP76" s="55">
        <f t="shared" si="71"/>
        <v>1</v>
      </c>
      <c r="BQ76" s="55">
        <f t="shared" si="71"/>
        <v>1</v>
      </c>
      <c r="BR76" s="55">
        <f t="shared" ref="BR76:DT76" si="72">IFERROR((ROUNDUP(BR33/BR75,0)+IF(BR31&gt;0,1,0)),BQ76)</f>
        <v>1</v>
      </c>
      <c r="BS76" s="55">
        <f t="shared" si="72"/>
        <v>1</v>
      </c>
      <c r="BT76" s="55">
        <f t="shared" si="72"/>
        <v>1</v>
      </c>
      <c r="BU76" s="55">
        <f t="shared" si="72"/>
        <v>1</v>
      </c>
      <c r="BV76" s="55">
        <f t="shared" si="72"/>
        <v>1</v>
      </c>
      <c r="BW76" s="55">
        <f t="shared" si="72"/>
        <v>1</v>
      </c>
      <c r="BX76" s="106">
        <f t="shared" si="72"/>
        <v>1</v>
      </c>
      <c r="BY76" s="55">
        <f t="shared" si="72"/>
        <v>1</v>
      </c>
      <c r="BZ76" s="55">
        <f t="shared" si="72"/>
        <v>1</v>
      </c>
      <c r="CA76" s="55">
        <f t="shared" si="72"/>
        <v>1</v>
      </c>
      <c r="CB76" s="55">
        <f t="shared" si="72"/>
        <v>1</v>
      </c>
      <c r="CC76" s="55">
        <f t="shared" si="72"/>
        <v>1</v>
      </c>
      <c r="CD76" s="55">
        <f t="shared" si="72"/>
        <v>1</v>
      </c>
      <c r="CE76" s="55">
        <f t="shared" si="72"/>
        <v>1</v>
      </c>
      <c r="CF76" s="55">
        <f t="shared" si="72"/>
        <v>1</v>
      </c>
      <c r="CG76" s="55">
        <f t="shared" si="72"/>
        <v>1</v>
      </c>
      <c r="CH76" s="55">
        <f t="shared" si="72"/>
        <v>1</v>
      </c>
      <c r="CI76" s="55">
        <f t="shared" si="72"/>
        <v>1</v>
      </c>
      <c r="CJ76" s="106">
        <f t="shared" si="72"/>
        <v>1</v>
      </c>
      <c r="CK76" s="55">
        <f t="shared" si="72"/>
        <v>1</v>
      </c>
      <c r="CL76" s="55">
        <f t="shared" si="72"/>
        <v>1</v>
      </c>
      <c r="CM76" s="55">
        <f t="shared" si="72"/>
        <v>1</v>
      </c>
      <c r="CN76" s="55">
        <f t="shared" si="72"/>
        <v>1</v>
      </c>
      <c r="CO76" s="55">
        <f t="shared" si="72"/>
        <v>1</v>
      </c>
      <c r="CP76" s="55">
        <f t="shared" si="72"/>
        <v>1</v>
      </c>
      <c r="CQ76" s="55">
        <f t="shared" si="72"/>
        <v>1</v>
      </c>
      <c r="CR76" s="55">
        <f t="shared" si="72"/>
        <v>1</v>
      </c>
      <c r="CS76" s="55">
        <f t="shared" si="72"/>
        <v>1</v>
      </c>
      <c r="CT76" s="55">
        <f t="shared" si="72"/>
        <v>1</v>
      </c>
      <c r="CU76" s="55">
        <f t="shared" si="72"/>
        <v>1</v>
      </c>
      <c r="CV76" s="106">
        <f t="shared" si="72"/>
        <v>1</v>
      </c>
      <c r="CW76" s="55">
        <f t="shared" si="72"/>
        <v>1</v>
      </c>
      <c r="CX76" s="55">
        <f t="shared" si="72"/>
        <v>1</v>
      </c>
      <c r="CY76" s="55">
        <f t="shared" si="72"/>
        <v>1</v>
      </c>
      <c r="CZ76" s="55">
        <f t="shared" si="72"/>
        <v>1</v>
      </c>
      <c r="DA76" s="55">
        <f t="shared" si="72"/>
        <v>1</v>
      </c>
      <c r="DB76" s="55">
        <f t="shared" si="72"/>
        <v>1</v>
      </c>
      <c r="DC76" s="55">
        <f t="shared" si="72"/>
        <v>1</v>
      </c>
      <c r="DD76" s="55">
        <f t="shared" si="72"/>
        <v>1</v>
      </c>
      <c r="DE76" s="55">
        <f t="shared" si="72"/>
        <v>1</v>
      </c>
      <c r="DF76" s="55">
        <f t="shared" si="72"/>
        <v>1</v>
      </c>
      <c r="DG76" s="55">
        <f t="shared" si="72"/>
        <v>1</v>
      </c>
      <c r="DH76" s="106">
        <f t="shared" si="72"/>
        <v>1</v>
      </c>
      <c r="DI76" s="55">
        <f t="shared" si="72"/>
        <v>1</v>
      </c>
      <c r="DJ76" s="55">
        <f t="shared" si="72"/>
        <v>1</v>
      </c>
      <c r="DK76" s="55">
        <f t="shared" si="72"/>
        <v>1</v>
      </c>
      <c r="DL76" s="55">
        <f t="shared" si="72"/>
        <v>1</v>
      </c>
      <c r="DM76" s="55">
        <f t="shared" si="72"/>
        <v>1</v>
      </c>
      <c r="DN76" s="55">
        <f t="shared" si="72"/>
        <v>1</v>
      </c>
      <c r="DO76" s="55">
        <f t="shared" si="72"/>
        <v>1</v>
      </c>
      <c r="DP76" s="55">
        <f t="shared" si="72"/>
        <v>1</v>
      </c>
      <c r="DQ76" s="55">
        <f t="shared" si="72"/>
        <v>1</v>
      </c>
      <c r="DR76" s="55">
        <f t="shared" si="72"/>
        <v>1</v>
      </c>
      <c r="DS76" s="55">
        <f t="shared" si="72"/>
        <v>1</v>
      </c>
      <c r="DT76" s="55">
        <f t="shared" si="72"/>
        <v>1</v>
      </c>
      <c r="DU76" s="107">
        <f t="shared" si="70"/>
        <v>2</v>
      </c>
      <c r="DV76" s="108">
        <f t="shared" si="70"/>
        <v>2</v>
      </c>
      <c r="DW76" s="108">
        <f t="shared" si="70"/>
        <v>1</v>
      </c>
      <c r="DX76" s="108">
        <f t="shared" si="70"/>
        <v>1</v>
      </c>
      <c r="DY76" s="108">
        <f t="shared" si="70"/>
        <v>1</v>
      </c>
      <c r="DZ76" s="108">
        <f t="shared" si="70"/>
        <v>1</v>
      </c>
      <c r="EA76" s="108">
        <f t="shared" si="70"/>
        <v>1</v>
      </c>
      <c r="EB76" s="108">
        <f t="shared" si="70"/>
        <v>1</v>
      </c>
      <c r="EC76" s="108">
        <f t="shared" si="70"/>
        <v>1</v>
      </c>
      <c r="ED76" s="109">
        <f t="shared" si="70"/>
        <v>1</v>
      </c>
      <c r="EE76" s="109">
        <f>ED76</f>
        <v>1</v>
      </c>
    </row>
    <row r="77" spans="2:135" hidden="1" outlineLevel="1">
      <c r="B77" s="159" t="s">
        <v>110</v>
      </c>
      <c r="C77" s="160"/>
      <c r="D77" s="161"/>
      <c r="E77" s="162">
        <f>IF(E76&gt;MAX($D76:D76),E76-MAX($D76:D76),0)</f>
        <v>0</v>
      </c>
      <c r="F77" s="162">
        <f>IF(F76&gt;MAX($D76:E76),F76-MAX($D76:E76),0)</f>
        <v>0</v>
      </c>
      <c r="G77" s="162">
        <f>IF(G76&gt;MAX($D76:F76),G76-MAX($D76:F76),0)</f>
        <v>0</v>
      </c>
      <c r="H77" s="162">
        <f>IF(H76&gt;MAX($D76:G76),H76-MAX($D76:G76),0)</f>
        <v>1</v>
      </c>
      <c r="I77" s="162">
        <f>IF(I76&gt;MAX($D76:H76),I76-MAX($D76:H76),0)</f>
        <v>0</v>
      </c>
      <c r="J77" s="162">
        <f>IF(J76&gt;MAX($D76:I76),J76-MAX($D76:I76),0)</f>
        <v>0</v>
      </c>
      <c r="K77" s="162">
        <f>IF(K76&gt;MAX($D76:J76),K76-MAX($D76:J76),0)</f>
        <v>1</v>
      </c>
      <c r="L77" s="162">
        <f>IF(L76&gt;MAX($D76:K76),L76-MAX($D76:K76),0)</f>
        <v>0</v>
      </c>
      <c r="M77" s="162">
        <f>IF(M76&gt;MAX($D76:L76),M76-MAX($D76:L76),0)</f>
        <v>0</v>
      </c>
      <c r="N77" s="162">
        <f>IF(N76&gt;MAX($D76:M76),N76-MAX($D76:M76),0)</f>
        <v>0</v>
      </c>
      <c r="O77" s="162">
        <f>IF(O76&gt;MAX($D76:N76),O76-MAX($D76:N76),0)</f>
        <v>0</v>
      </c>
      <c r="P77" s="163">
        <f>IF(P76&gt;MAX($D76:O76),P76-MAX($D76:O76),0)</f>
        <v>0</v>
      </c>
      <c r="Q77" s="162">
        <f>IF(Q76&gt;MAX($D76:P76),Q76-MAX($D76:P76),0)</f>
        <v>0</v>
      </c>
      <c r="R77" s="162">
        <f>IF(R76&gt;MAX($D76:Q76),R76-MAX($D76:Q76),0)</f>
        <v>0</v>
      </c>
      <c r="S77" s="162">
        <f>IF(S76&gt;MAX($D76:R76),S76-MAX($D76:R76),0)</f>
        <v>0</v>
      </c>
      <c r="T77" s="162">
        <f>IF(T76&gt;MAX($D76:S76),T76-MAX($D76:S76),0)</f>
        <v>0</v>
      </c>
      <c r="U77" s="162">
        <f>IF(U76&gt;MAX($D76:T76),U76-MAX($D76:T76),0)</f>
        <v>0</v>
      </c>
      <c r="V77" s="162">
        <f>IF(V76&gt;MAX($D76:U76),V76-MAX($D76:U76),0)</f>
        <v>0</v>
      </c>
      <c r="W77" s="162">
        <f>IF(W76&gt;MAX($D76:V76),W76-MAX($D76:V76),0)</f>
        <v>0</v>
      </c>
      <c r="X77" s="162">
        <f>IF(X76&gt;MAX($D76:W76),X76-MAX($D76:W76),0)</f>
        <v>0</v>
      </c>
      <c r="Y77" s="162">
        <f>IF(Y76&gt;MAX($D76:X76),Y76-MAX($D76:X76),0)</f>
        <v>0</v>
      </c>
      <c r="Z77" s="162">
        <f>IF(Z76&gt;MAX($D76:Y76),Z76-MAX($D76:Y76),0)</f>
        <v>0</v>
      </c>
      <c r="AA77" s="162">
        <f>IF(AA76&gt;MAX($D76:Z76),AA76-MAX($D76:Z76),0)</f>
        <v>0</v>
      </c>
      <c r="AB77" s="163">
        <f>IF(AB76&gt;MAX($D76:AA76),AB76-MAX($D76:AA76),0)</f>
        <v>0</v>
      </c>
      <c r="AC77" s="162">
        <f>IF(AC76&gt;MAX($D76:AB76),AC76-MAX($D76:AB76),0)</f>
        <v>0</v>
      </c>
      <c r="AD77" s="162">
        <f>IF(AD76&gt;MAX($D76:AC76),AD76-MAX($D76:AC76),0)</f>
        <v>0</v>
      </c>
      <c r="AE77" s="162">
        <f>IF(AE76&gt;MAX($D76:AD76),AE76-MAX($D76:AD76),0)</f>
        <v>0</v>
      </c>
      <c r="AF77" s="162">
        <f>IF(AF76&gt;MAX($D76:AE76),AF76-MAX($D76:AE76),0)</f>
        <v>0</v>
      </c>
      <c r="AG77" s="162">
        <f>IF(AG76&gt;MAX($D76:AF76),AG76-MAX($D76:AF76),0)</f>
        <v>0</v>
      </c>
      <c r="AH77" s="162">
        <f>IF(AH76&gt;MAX($D76:AG76),AH76-MAX($D76:AG76),0)</f>
        <v>0</v>
      </c>
      <c r="AI77" s="162">
        <f>IF(AI76&gt;MAX($D76:AH76),AI76-MAX($D76:AH76),0)</f>
        <v>0</v>
      </c>
      <c r="AJ77" s="162">
        <f>IF(AJ76&gt;MAX($D76:AI76),AJ76-MAX($D76:AI76),0)</f>
        <v>0</v>
      </c>
      <c r="AK77" s="162">
        <f>IF(AK76&gt;MAX($D76:AJ76),AK76-MAX($D76:AJ76),0)</f>
        <v>0</v>
      </c>
      <c r="AL77" s="162">
        <f>IF(AL76&gt;MAX($D76:AK76),AL76-MAX($D76:AK76),0)</f>
        <v>0</v>
      </c>
      <c r="AM77" s="162">
        <f>IF(AM76&gt;MAX($D76:AL76),AM76-MAX($D76:AL76),0)</f>
        <v>0</v>
      </c>
      <c r="AN77" s="163">
        <f>IF(AN76&gt;MAX($D76:AM76),AN76-MAX($D76:AM76),0)</f>
        <v>0</v>
      </c>
      <c r="AO77" s="162">
        <f>IF(AO76&gt;MAX($D76:AN76),AO76-MAX($D76:AN76),0)</f>
        <v>0</v>
      </c>
      <c r="AP77" s="162">
        <f>IF(AP76&gt;MAX($D76:AO76),AP76-MAX($D76:AO76),0)</f>
        <v>0</v>
      </c>
      <c r="AQ77" s="162">
        <f>IF(AQ76&gt;MAX($D76:AP76),AQ76-MAX($D76:AP76),0)</f>
        <v>0</v>
      </c>
      <c r="AR77" s="162">
        <f>IF(AR76&gt;MAX($D76:AQ76),AR76-MAX($D76:AQ76),0)</f>
        <v>0</v>
      </c>
      <c r="AS77" s="162">
        <f>IF(AS76&gt;MAX($D76:AR76),AS76-MAX($D76:AR76),0)</f>
        <v>0</v>
      </c>
      <c r="AT77" s="162">
        <f>IF(AT76&gt;MAX($D76:AS76),AT76-MAX($D76:AS76),0)</f>
        <v>0</v>
      </c>
      <c r="AU77" s="162">
        <f>IF(AU76&gt;MAX($D76:AT76),AU76-MAX($D76:AT76),0)</f>
        <v>0</v>
      </c>
      <c r="AV77" s="162">
        <f>IF(AV76&gt;MAX($D76:AU76),AV76-MAX($D76:AU76),0)</f>
        <v>0</v>
      </c>
      <c r="AW77" s="162">
        <f>IF(AW76&gt;MAX($D76:AV76),AW76-MAX($D76:AV76),0)</f>
        <v>0</v>
      </c>
      <c r="AX77" s="162">
        <f>IF(AX76&gt;MAX($D76:AW76),AX76-MAX($D76:AW76),0)</f>
        <v>0</v>
      </c>
      <c r="AY77" s="162">
        <f>IF(AY76&gt;MAX($D76:AX76),AY76-MAX($D76:AX76),0)</f>
        <v>0</v>
      </c>
      <c r="AZ77" s="163">
        <f>IF(AZ76&gt;MAX($D76:AY76),AZ76-MAX($D76:AY76),0)</f>
        <v>0</v>
      </c>
      <c r="BA77" s="162">
        <f>IF(BA76&gt;MAX($D76:AZ76),BA76-MAX($D76:AZ76),0)</f>
        <v>0</v>
      </c>
      <c r="BB77" s="162">
        <f>IF(BB76&gt;MAX($D76:BA76),BB76-MAX($D76:BA76),0)</f>
        <v>0</v>
      </c>
      <c r="BC77" s="162">
        <f>IF(BC76&gt;MAX($D76:BB76),BC76-MAX($D76:BB76),0)</f>
        <v>0</v>
      </c>
      <c r="BD77" s="162">
        <f>IF(BD76&gt;MAX($D76:BC76),BD76-MAX($D76:BC76),0)</f>
        <v>0</v>
      </c>
      <c r="BE77" s="162">
        <f>IF(BE76&gt;MAX($D76:BD76),BE76-MAX($D76:BD76),0)</f>
        <v>0</v>
      </c>
      <c r="BF77" s="162">
        <f>IF(BF76&gt;MAX($D76:BE76),BF76-MAX($D76:BE76),0)</f>
        <v>0</v>
      </c>
      <c r="BG77" s="162">
        <f>IF(BG76&gt;MAX($D76:BF76),BG76-MAX($D76:BF76),0)</f>
        <v>0</v>
      </c>
      <c r="BH77" s="162">
        <f>IF(BH76&gt;MAX($D76:BG76),BH76-MAX($D76:BG76),0)</f>
        <v>0</v>
      </c>
      <c r="BI77" s="162">
        <f>IF(BI76&gt;MAX($D76:BH76),BI76-MAX($D76:BH76),0)</f>
        <v>0</v>
      </c>
      <c r="BJ77" s="162">
        <f>IF(BJ76&gt;MAX($D76:BI76),BJ76-MAX($D76:BI76),0)</f>
        <v>0</v>
      </c>
      <c r="BK77" s="162">
        <f>IF(BK76&gt;MAX($D76:BJ76),BK76-MAX($D76:BJ76),0)</f>
        <v>0</v>
      </c>
      <c r="BL77" s="163">
        <f>IF(BL76&gt;MAX($D76:BK76),BL76-MAX($D76:BK76),0)</f>
        <v>0</v>
      </c>
      <c r="BM77" s="162">
        <f>IF(BM76&gt;MAX($D76:BL76),BM76-MAX($D76:BL76),0)</f>
        <v>0</v>
      </c>
      <c r="BN77" s="162">
        <f>IF(BN76&gt;MAX($D76:BM76),BN76-MAX($D76:BM76),0)</f>
        <v>0</v>
      </c>
      <c r="BO77" s="162">
        <f>IF(BO76&gt;MAX($D76:BN76),BO76-MAX($D76:BN76),0)</f>
        <v>0</v>
      </c>
      <c r="BP77" s="162">
        <f>IF(BP76&gt;MAX($D76:BO76),BP76-MAX($D76:BO76),0)</f>
        <v>0</v>
      </c>
      <c r="BQ77" s="162">
        <f>IF(BQ76&gt;MAX($D76:BP76),BQ76-MAX($D76:BP76),0)</f>
        <v>0</v>
      </c>
      <c r="BR77" s="162">
        <f>IF(BR76&gt;MAX($D76:BQ76),BR76-MAX($D76:BQ76),0)</f>
        <v>0</v>
      </c>
      <c r="BS77" s="162">
        <f>IF(BS76&gt;MAX($D76:BR76),BS76-MAX($D76:BR76),0)</f>
        <v>0</v>
      </c>
      <c r="BT77" s="162">
        <f>IF(BT76&gt;MAX($D76:BS76),BT76-MAX($D76:BS76),0)</f>
        <v>0</v>
      </c>
      <c r="BU77" s="162">
        <f>IF(BU76&gt;MAX($D76:BT76),BU76-MAX($D76:BT76),0)</f>
        <v>0</v>
      </c>
      <c r="BV77" s="162">
        <f>IF(BV76&gt;MAX($D76:BU76),BV76-MAX($D76:BU76),0)</f>
        <v>0</v>
      </c>
      <c r="BW77" s="162">
        <f>IF(BW76&gt;MAX($D76:BV76),BW76-MAX($D76:BV76),0)</f>
        <v>0</v>
      </c>
      <c r="BX77" s="163">
        <f>IF(BX76&gt;MAX($D76:BW76),BX76-MAX($D76:BW76),0)</f>
        <v>0</v>
      </c>
      <c r="BY77" s="162">
        <f>IF(BY76&gt;MAX($D76:BX76),BY76-MAX($D76:BX76),0)</f>
        <v>0</v>
      </c>
      <c r="BZ77" s="162">
        <f>IF(BZ76&gt;MAX($D76:BY76),BZ76-MAX($D76:BY76),0)</f>
        <v>0</v>
      </c>
      <c r="CA77" s="162">
        <f>IF(CA76&gt;MAX($D76:BZ76),CA76-MAX($D76:BZ76),0)</f>
        <v>0</v>
      </c>
      <c r="CB77" s="162">
        <f>IF(CB76&gt;MAX($D76:CA76),CB76-MAX($D76:CA76),0)</f>
        <v>0</v>
      </c>
      <c r="CC77" s="162">
        <f>IF(CC76&gt;MAX($D76:CB76),CC76-MAX($D76:CB76),0)</f>
        <v>0</v>
      </c>
      <c r="CD77" s="162">
        <f>IF(CD76&gt;MAX($D76:CC76),CD76-MAX($D76:CC76),0)</f>
        <v>0</v>
      </c>
      <c r="CE77" s="162">
        <f>IF(CE76&gt;MAX($D76:CD76),CE76-MAX($D76:CD76),0)</f>
        <v>0</v>
      </c>
      <c r="CF77" s="162">
        <f>IF(CF76&gt;MAX($D76:CE76),CF76-MAX($D76:CE76),0)</f>
        <v>0</v>
      </c>
      <c r="CG77" s="162">
        <f>IF(CG76&gt;MAX($D76:CF76),CG76-MAX($D76:CF76),0)</f>
        <v>0</v>
      </c>
      <c r="CH77" s="162">
        <f>IF(CH76&gt;MAX($D76:CG76),CH76-MAX($D76:CG76),0)</f>
        <v>0</v>
      </c>
      <c r="CI77" s="162">
        <f>IF(CI76&gt;MAX($D76:CH76),CI76-MAX($D76:CH76),0)</f>
        <v>0</v>
      </c>
      <c r="CJ77" s="163">
        <f>IF(CJ76&gt;MAX($D76:CI76),CJ76-MAX($D76:CI76),0)</f>
        <v>0</v>
      </c>
      <c r="CK77" s="162">
        <f>IF(CK76&gt;MAX($D76:CJ76),CK76-MAX($D76:CJ76),0)</f>
        <v>0</v>
      </c>
      <c r="CL77" s="162">
        <f>IF(CL76&gt;MAX($D76:CK76),CL76-MAX($D76:CK76),0)</f>
        <v>0</v>
      </c>
      <c r="CM77" s="162">
        <f>IF(CM76&gt;MAX($D76:CL76),CM76-MAX($D76:CL76),0)</f>
        <v>0</v>
      </c>
      <c r="CN77" s="162">
        <f>IF(CN76&gt;MAX($D76:CM76),CN76-MAX($D76:CM76),0)</f>
        <v>0</v>
      </c>
      <c r="CO77" s="162">
        <f>IF(CO76&gt;MAX($D76:CN76),CO76-MAX($D76:CN76),0)</f>
        <v>0</v>
      </c>
      <c r="CP77" s="162">
        <f>IF(CP76&gt;MAX($D76:CO76),CP76-MAX($D76:CO76),0)</f>
        <v>0</v>
      </c>
      <c r="CQ77" s="162">
        <f>IF(CQ76&gt;MAX($D76:CP76),CQ76-MAX($D76:CP76),0)</f>
        <v>0</v>
      </c>
      <c r="CR77" s="162">
        <f>IF(CR76&gt;MAX($D76:CQ76),CR76-MAX($D76:CQ76),0)</f>
        <v>0</v>
      </c>
      <c r="CS77" s="162">
        <f>IF(CS76&gt;MAX($D76:CR76),CS76-MAX($D76:CR76),0)</f>
        <v>0</v>
      </c>
      <c r="CT77" s="162">
        <f>IF(CT76&gt;MAX($D76:CS76),CT76-MAX($D76:CS76),0)</f>
        <v>0</v>
      </c>
      <c r="CU77" s="162">
        <f>IF(CU76&gt;MAX($D76:CT76),CU76-MAX($D76:CT76),0)</f>
        <v>0</v>
      </c>
      <c r="CV77" s="163">
        <f>IF(CV76&gt;MAX($D76:CU76),CV76-MAX($D76:CU76),0)</f>
        <v>0</v>
      </c>
      <c r="CW77" s="162">
        <f>IF(CW76&gt;MAX($D76:CV76),CW76-MAX($D76:CV76),0)</f>
        <v>0</v>
      </c>
      <c r="CX77" s="162">
        <f>IF(CX76&gt;MAX($D76:CW76),CX76-MAX($D76:CW76),0)</f>
        <v>0</v>
      </c>
      <c r="CY77" s="162">
        <f>IF(CY76&gt;MAX($D76:CX76),CY76-MAX($D76:CX76),0)</f>
        <v>0</v>
      </c>
      <c r="CZ77" s="162">
        <f>IF(CZ76&gt;MAX($D76:CY76),CZ76-MAX($D76:CY76),0)</f>
        <v>0</v>
      </c>
      <c r="DA77" s="162">
        <f>IF(DA76&gt;MAX($D76:CZ76),DA76-MAX($D76:CZ76),0)</f>
        <v>0</v>
      </c>
      <c r="DB77" s="162">
        <f>IF(DB76&gt;MAX($D76:DA76),DB76-MAX($D76:DA76),0)</f>
        <v>0</v>
      </c>
      <c r="DC77" s="162">
        <f>IF(DC76&gt;MAX($D76:DB76),DC76-MAX($D76:DB76),0)</f>
        <v>0</v>
      </c>
      <c r="DD77" s="162">
        <f>IF(DD76&gt;MAX($D76:DC76),DD76-MAX($D76:DC76),0)</f>
        <v>0</v>
      </c>
      <c r="DE77" s="162">
        <f>IF(DE76&gt;MAX($D76:DD76),DE76-MAX($D76:DD76),0)</f>
        <v>0</v>
      </c>
      <c r="DF77" s="162">
        <f>IF(DF76&gt;MAX($D76:DE76),DF76-MAX($D76:DE76),0)</f>
        <v>0</v>
      </c>
      <c r="DG77" s="162">
        <f>IF(DG76&gt;MAX($D76:DF76),DG76-MAX($D76:DF76),0)</f>
        <v>0</v>
      </c>
      <c r="DH77" s="163">
        <f>IF(DH76&gt;MAX($D76:DG76),DH76-MAX($D76:DG76),0)</f>
        <v>0</v>
      </c>
      <c r="DI77" s="162">
        <f>IF(DI76&gt;MAX($D76:DH76),DI76-MAX($D76:DH76),0)</f>
        <v>0</v>
      </c>
      <c r="DJ77" s="162">
        <f>IF(DJ76&gt;MAX($D76:DI76),DJ76-MAX($D76:DI76),0)</f>
        <v>0</v>
      </c>
      <c r="DK77" s="162">
        <f>IF(DK76&gt;MAX($D76:DJ76),DK76-MAX($D76:DJ76),0)</f>
        <v>0</v>
      </c>
      <c r="DL77" s="162">
        <f>IF(DL76&gt;MAX($D76:DK76),DL76-MAX($D76:DK76),0)</f>
        <v>0</v>
      </c>
      <c r="DM77" s="162">
        <f>IF(DM76&gt;MAX($D76:DL76),DM76-MAX($D76:DL76),0)</f>
        <v>0</v>
      </c>
      <c r="DN77" s="162">
        <f>IF(DN76&gt;MAX($D76:DM76),DN76-MAX($D76:DM76),0)</f>
        <v>0</v>
      </c>
      <c r="DO77" s="162">
        <f>IF(DO76&gt;MAX($D76:DN76),DO76-MAX($D76:DN76),0)</f>
        <v>0</v>
      </c>
      <c r="DP77" s="162">
        <f>IF(DP76&gt;MAX($D76:DO76),DP76-MAX($D76:DO76),0)</f>
        <v>0</v>
      </c>
      <c r="DQ77" s="162">
        <f>IF(DQ76&gt;MAX($D76:DP76),DQ76-MAX($D76:DP76),0)</f>
        <v>0</v>
      </c>
      <c r="DR77" s="162">
        <f>IF(DR76&gt;MAX($D76:DQ76),DR76-MAX($D76:DQ76),0)</f>
        <v>0</v>
      </c>
      <c r="DS77" s="162">
        <f>IF(DS76&gt;MAX($D76:DR76),DS76-MAX($D76:DR76),0)</f>
        <v>0</v>
      </c>
      <c r="DT77" s="162">
        <f>IF(DT76&gt;MAX($D76:DS76),DT76-MAX($D76:DS76),0)</f>
        <v>0</v>
      </c>
      <c r="DU77" s="164">
        <f t="shared" si="50"/>
        <v>2</v>
      </c>
      <c r="DV77" s="165">
        <f t="shared" si="50"/>
        <v>0</v>
      </c>
      <c r="DW77" s="165">
        <f t="shared" si="50"/>
        <v>0</v>
      </c>
      <c r="DX77" s="165">
        <f t="shared" si="50"/>
        <v>0</v>
      </c>
      <c r="DY77" s="165">
        <f t="shared" si="50"/>
        <v>0</v>
      </c>
      <c r="DZ77" s="165">
        <f t="shared" si="50"/>
        <v>0</v>
      </c>
      <c r="EA77" s="165">
        <f t="shared" si="50"/>
        <v>0</v>
      </c>
      <c r="EB77" s="165">
        <f t="shared" si="50"/>
        <v>0</v>
      </c>
      <c r="EC77" s="165">
        <f t="shared" si="50"/>
        <v>0</v>
      </c>
      <c r="ED77" s="166">
        <f t="shared" si="50"/>
        <v>0</v>
      </c>
      <c r="EE77" s="166">
        <f t="shared" ref="EE77" si="73">SUM(DU77:ED77)</f>
        <v>2</v>
      </c>
    </row>
    <row r="78" spans="2:135" s="84" customFormat="1" hidden="1" outlineLevel="1">
      <c r="B78" s="167" t="s">
        <v>111</v>
      </c>
      <c r="C78" s="168"/>
      <c r="D78" s="169">
        <v>0</v>
      </c>
      <c r="E78" s="170">
        <f>$D78*E77</f>
        <v>0</v>
      </c>
      <c r="F78" s="170">
        <f t="shared" ref="F78:BQ78" si="74">$D78*F77</f>
        <v>0</v>
      </c>
      <c r="G78" s="170">
        <f t="shared" si="74"/>
        <v>0</v>
      </c>
      <c r="H78" s="170">
        <f t="shared" si="74"/>
        <v>0</v>
      </c>
      <c r="I78" s="170">
        <f t="shared" si="74"/>
        <v>0</v>
      </c>
      <c r="J78" s="170">
        <f t="shared" si="74"/>
        <v>0</v>
      </c>
      <c r="K78" s="170">
        <f t="shared" si="74"/>
        <v>0</v>
      </c>
      <c r="L78" s="170">
        <f t="shared" si="74"/>
        <v>0</v>
      </c>
      <c r="M78" s="170">
        <f t="shared" si="74"/>
        <v>0</v>
      </c>
      <c r="N78" s="170">
        <f t="shared" si="74"/>
        <v>0</v>
      </c>
      <c r="O78" s="170">
        <f t="shared" si="74"/>
        <v>0</v>
      </c>
      <c r="P78" s="171">
        <f t="shared" si="74"/>
        <v>0</v>
      </c>
      <c r="Q78" s="170">
        <f t="shared" si="74"/>
        <v>0</v>
      </c>
      <c r="R78" s="170">
        <f t="shared" si="74"/>
        <v>0</v>
      </c>
      <c r="S78" s="170">
        <f t="shared" si="74"/>
        <v>0</v>
      </c>
      <c r="T78" s="170">
        <f t="shared" si="74"/>
        <v>0</v>
      </c>
      <c r="U78" s="170">
        <f t="shared" si="74"/>
        <v>0</v>
      </c>
      <c r="V78" s="170">
        <f t="shared" si="74"/>
        <v>0</v>
      </c>
      <c r="W78" s="170">
        <f t="shared" si="74"/>
        <v>0</v>
      </c>
      <c r="X78" s="170">
        <f t="shared" si="74"/>
        <v>0</v>
      </c>
      <c r="Y78" s="170">
        <f t="shared" si="74"/>
        <v>0</v>
      </c>
      <c r="Z78" s="170">
        <f t="shared" si="74"/>
        <v>0</v>
      </c>
      <c r="AA78" s="170">
        <f t="shared" si="74"/>
        <v>0</v>
      </c>
      <c r="AB78" s="171">
        <f t="shared" si="74"/>
        <v>0</v>
      </c>
      <c r="AC78" s="170">
        <f t="shared" si="74"/>
        <v>0</v>
      </c>
      <c r="AD78" s="170">
        <f t="shared" si="74"/>
        <v>0</v>
      </c>
      <c r="AE78" s="170">
        <f t="shared" si="74"/>
        <v>0</v>
      </c>
      <c r="AF78" s="170">
        <f t="shared" si="74"/>
        <v>0</v>
      </c>
      <c r="AG78" s="170">
        <f t="shared" si="74"/>
        <v>0</v>
      </c>
      <c r="AH78" s="170">
        <f t="shared" si="74"/>
        <v>0</v>
      </c>
      <c r="AI78" s="170">
        <f t="shared" si="74"/>
        <v>0</v>
      </c>
      <c r="AJ78" s="170">
        <f t="shared" si="74"/>
        <v>0</v>
      </c>
      <c r="AK78" s="170">
        <f t="shared" si="74"/>
        <v>0</v>
      </c>
      <c r="AL78" s="170">
        <f t="shared" si="74"/>
        <v>0</v>
      </c>
      <c r="AM78" s="170">
        <f t="shared" si="74"/>
        <v>0</v>
      </c>
      <c r="AN78" s="171">
        <f t="shared" si="74"/>
        <v>0</v>
      </c>
      <c r="AO78" s="170">
        <f t="shared" si="74"/>
        <v>0</v>
      </c>
      <c r="AP78" s="170">
        <f t="shared" si="74"/>
        <v>0</v>
      </c>
      <c r="AQ78" s="170">
        <f t="shared" si="74"/>
        <v>0</v>
      </c>
      <c r="AR78" s="170">
        <f t="shared" si="74"/>
        <v>0</v>
      </c>
      <c r="AS78" s="170">
        <f t="shared" si="74"/>
        <v>0</v>
      </c>
      <c r="AT78" s="170">
        <f t="shared" si="74"/>
        <v>0</v>
      </c>
      <c r="AU78" s="170">
        <f t="shared" si="74"/>
        <v>0</v>
      </c>
      <c r="AV78" s="170">
        <f t="shared" si="74"/>
        <v>0</v>
      </c>
      <c r="AW78" s="170">
        <f t="shared" si="74"/>
        <v>0</v>
      </c>
      <c r="AX78" s="170">
        <f t="shared" si="74"/>
        <v>0</v>
      </c>
      <c r="AY78" s="170">
        <f t="shared" si="74"/>
        <v>0</v>
      </c>
      <c r="AZ78" s="171">
        <f t="shared" si="74"/>
        <v>0</v>
      </c>
      <c r="BA78" s="170">
        <f t="shared" si="74"/>
        <v>0</v>
      </c>
      <c r="BB78" s="170">
        <f t="shared" si="74"/>
        <v>0</v>
      </c>
      <c r="BC78" s="170">
        <f t="shared" si="74"/>
        <v>0</v>
      </c>
      <c r="BD78" s="170">
        <f t="shared" si="74"/>
        <v>0</v>
      </c>
      <c r="BE78" s="170">
        <f t="shared" si="74"/>
        <v>0</v>
      </c>
      <c r="BF78" s="170">
        <f t="shared" si="74"/>
        <v>0</v>
      </c>
      <c r="BG78" s="170">
        <f t="shared" si="74"/>
        <v>0</v>
      </c>
      <c r="BH78" s="170">
        <f t="shared" si="74"/>
        <v>0</v>
      </c>
      <c r="BI78" s="170">
        <f t="shared" si="74"/>
        <v>0</v>
      </c>
      <c r="BJ78" s="170">
        <f t="shared" si="74"/>
        <v>0</v>
      </c>
      <c r="BK78" s="170">
        <f t="shared" si="74"/>
        <v>0</v>
      </c>
      <c r="BL78" s="171">
        <f t="shared" si="74"/>
        <v>0</v>
      </c>
      <c r="BM78" s="170">
        <f t="shared" si="74"/>
        <v>0</v>
      </c>
      <c r="BN78" s="170">
        <f t="shared" si="74"/>
        <v>0</v>
      </c>
      <c r="BO78" s="170">
        <f t="shared" si="74"/>
        <v>0</v>
      </c>
      <c r="BP78" s="170">
        <f t="shared" si="74"/>
        <v>0</v>
      </c>
      <c r="BQ78" s="170">
        <f t="shared" si="74"/>
        <v>0</v>
      </c>
      <c r="BR78" s="170">
        <f t="shared" ref="BR78:DT78" si="75">$D78*BR77</f>
        <v>0</v>
      </c>
      <c r="BS78" s="170">
        <f t="shared" si="75"/>
        <v>0</v>
      </c>
      <c r="BT78" s="170">
        <f t="shared" si="75"/>
        <v>0</v>
      </c>
      <c r="BU78" s="170">
        <f t="shared" si="75"/>
        <v>0</v>
      </c>
      <c r="BV78" s="170">
        <f t="shared" si="75"/>
        <v>0</v>
      </c>
      <c r="BW78" s="170">
        <f t="shared" si="75"/>
        <v>0</v>
      </c>
      <c r="BX78" s="171">
        <f t="shared" si="75"/>
        <v>0</v>
      </c>
      <c r="BY78" s="170">
        <f t="shared" si="75"/>
        <v>0</v>
      </c>
      <c r="BZ78" s="170">
        <f t="shared" si="75"/>
        <v>0</v>
      </c>
      <c r="CA78" s="170">
        <f t="shared" si="75"/>
        <v>0</v>
      </c>
      <c r="CB78" s="170">
        <f t="shared" si="75"/>
        <v>0</v>
      </c>
      <c r="CC78" s="170">
        <f t="shared" si="75"/>
        <v>0</v>
      </c>
      <c r="CD78" s="170">
        <f t="shared" si="75"/>
        <v>0</v>
      </c>
      <c r="CE78" s="170">
        <f t="shared" si="75"/>
        <v>0</v>
      </c>
      <c r="CF78" s="170">
        <f t="shared" si="75"/>
        <v>0</v>
      </c>
      <c r="CG78" s="170">
        <f t="shared" si="75"/>
        <v>0</v>
      </c>
      <c r="CH78" s="170">
        <f t="shared" si="75"/>
        <v>0</v>
      </c>
      <c r="CI78" s="170">
        <f t="shared" si="75"/>
        <v>0</v>
      </c>
      <c r="CJ78" s="171">
        <f t="shared" si="75"/>
        <v>0</v>
      </c>
      <c r="CK78" s="170">
        <f t="shared" si="75"/>
        <v>0</v>
      </c>
      <c r="CL78" s="170">
        <f t="shared" si="75"/>
        <v>0</v>
      </c>
      <c r="CM78" s="170">
        <f t="shared" si="75"/>
        <v>0</v>
      </c>
      <c r="CN78" s="170">
        <f t="shared" si="75"/>
        <v>0</v>
      </c>
      <c r="CO78" s="170">
        <f t="shared" si="75"/>
        <v>0</v>
      </c>
      <c r="CP78" s="170">
        <f t="shared" si="75"/>
        <v>0</v>
      </c>
      <c r="CQ78" s="170">
        <f t="shared" si="75"/>
        <v>0</v>
      </c>
      <c r="CR78" s="170">
        <f t="shared" si="75"/>
        <v>0</v>
      </c>
      <c r="CS78" s="170">
        <f t="shared" si="75"/>
        <v>0</v>
      </c>
      <c r="CT78" s="170">
        <f t="shared" si="75"/>
        <v>0</v>
      </c>
      <c r="CU78" s="170">
        <f t="shared" si="75"/>
        <v>0</v>
      </c>
      <c r="CV78" s="171">
        <f t="shared" si="75"/>
        <v>0</v>
      </c>
      <c r="CW78" s="170">
        <f t="shared" si="75"/>
        <v>0</v>
      </c>
      <c r="CX78" s="170">
        <f t="shared" si="75"/>
        <v>0</v>
      </c>
      <c r="CY78" s="170">
        <f t="shared" si="75"/>
        <v>0</v>
      </c>
      <c r="CZ78" s="170">
        <f t="shared" si="75"/>
        <v>0</v>
      </c>
      <c r="DA78" s="170">
        <f t="shared" si="75"/>
        <v>0</v>
      </c>
      <c r="DB78" s="170">
        <f t="shared" si="75"/>
        <v>0</v>
      </c>
      <c r="DC78" s="170">
        <f t="shared" si="75"/>
        <v>0</v>
      </c>
      <c r="DD78" s="170">
        <f t="shared" si="75"/>
        <v>0</v>
      </c>
      <c r="DE78" s="170">
        <f t="shared" si="75"/>
        <v>0</v>
      </c>
      <c r="DF78" s="170">
        <f t="shared" si="75"/>
        <v>0</v>
      </c>
      <c r="DG78" s="170">
        <f t="shared" si="75"/>
        <v>0</v>
      </c>
      <c r="DH78" s="171">
        <f t="shared" si="75"/>
        <v>0</v>
      </c>
      <c r="DI78" s="170">
        <f t="shared" si="75"/>
        <v>0</v>
      </c>
      <c r="DJ78" s="170">
        <f t="shared" si="75"/>
        <v>0</v>
      </c>
      <c r="DK78" s="170">
        <f t="shared" si="75"/>
        <v>0</v>
      </c>
      <c r="DL78" s="170">
        <f t="shared" si="75"/>
        <v>0</v>
      </c>
      <c r="DM78" s="170">
        <f t="shared" si="75"/>
        <v>0</v>
      </c>
      <c r="DN78" s="170">
        <f t="shared" si="75"/>
        <v>0</v>
      </c>
      <c r="DO78" s="170">
        <f t="shared" si="75"/>
        <v>0</v>
      </c>
      <c r="DP78" s="170">
        <f t="shared" si="75"/>
        <v>0</v>
      </c>
      <c r="DQ78" s="170">
        <f t="shared" si="75"/>
        <v>0</v>
      </c>
      <c r="DR78" s="170">
        <f t="shared" si="75"/>
        <v>0</v>
      </c>
      <c r="DS78" s="170">
        <f t="shared" si="75"/>
        <v>0</v>
      </c>
      <c r="DT78" s="170">
        <f t="shared" si="75"/>
        <v>0</v>
      </c>
      <c r="DU78" s="172">
        <f t="shared" si="50"/>
        <v>0</v>
      </c>
      <c r="DV78" s="173">
        <f t="shared" si="50"/>
        <v>0</v>
      </c>
      <c r="DW78" s="173">
        <f t="shared" si="50"/>
        <v>0</v>
      </c>
      <c r="DX78" s="173">
        <f t="shared" si="50"/>
        <v>0</v>
      </c>
      <c r="DY78" s="173">
        <f t="shared" si="50"/>
        <v>0</v>
      </c>
      <c r="DZ78" s="173">
        <f t="shared" si="50"/>
        <v>0</v>
      </c>
      <c r="EA78" s="173">
        <f t="shared" si="50"/>
        <v>0</v>
      </c>
      <c r="EB78" s="173">
        <f t="shared" si="50"/>
        <v>0</v>
      </c>
      <c r="EC78" s="173">
        <f t="shared" si="50"/>
        <v>0</v>
      </c>
      <c r="ED78" s="174">
        <f t="shared" si="50"/>
        <v>0</v>
      </c>
      <c r="EE78" s="174">
        <f t="shared" ref="EE78" si="76">SUM(DU78:ED78)</f>
        <v>0</v>
      </c>
    </row>
    <row r="79" spans="2:135" collapsed="1">
      <c r="B79" s="67"/>
      <c r="D79" s="61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106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106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106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106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106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106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106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106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106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107"/>
      <c r="DV79" s="108"/>
      <c r="DW79" s="108"/>
      <c r="DX79" s="108"/>
      <c r="DY79" s="108"/>
      <c r="DZ79" s="108"/>
      <c r="EA79" s="108"/>
      <c r="EB79" s="108"/>
      <c r="EC79" s="108"/>
      <c r="ED79" s="109"/>
      <c r="EE79" s="109"/>
    </row>
    <row r="80" spans="2:135">
      <c r="B80" s="67" t="s">
        <v>112</v>
      </c>
      <c r="D80" s="15">
        <f>Capex_summary_F!$E$48-D82</f>
        <v>225.29000000000002</v>
      </c>
      <c r="E80" s="55">
        <f>$D80*E$33</f>
        <v>0</v>
      </c>
      <c r="F80" s="55">
        <f t="shared" ref="F80:U82" si="77">$D80*F$33</f>
        <v>0</v>
      </c>
      <c r="G80" s="55">
        <f t="shared" si="77"/>
        <v>0</v>
      </c>
      <c r="H80" s="55">
        <f t="shared" si="77"/>
        <v>0</v>
      </c>
      <c r="I80" s="55">
        <f t="shared" si="77"/>
        <v>0</v>
      </c>
      <c r="J80" s="55">
        <f t="shared" si="77"/>
        <v>0</v>
      </c>
      <c r="K80" s="55">
        <f t="shared" si="77"/>
        <v>360.44597680000004</v>
      </c>
      <c r="L80" s="55">
        <f t="shared" si="77"/>
        <v>180.21397680000001</v>
      </c>
      <c r="M80" s="55">
        <f t="shared" si="77"/>
        <v>180.21397680000001</v>
      </c>
      <c r="N80" s="55">
        <f t="shared" si="77"/>
        <v>180.21397680000001</v>
      </c>
      <c r="O80" s="55">
        <f t="shared" si="77"/>
        <v>180.21397680000001</v>
      </c>
      <c r="P80" s="106">
        <f t="shared" si="77"/>
        <v>180.21397680000001</v>
      </c>
      <c r="Q80" s="55">
        <f t="shared" si="77"/>
        <v>90.106988400000006</v>
      </c>
      <c r="R80" s="55">
        <f t="shared" si="77"/>
        <v>90.106988400000006</v>
      </c>
      <c r="S80" s="55">
        <f t="shared" si="77"/>
        <v>90.106988400000006</v>
      </c>
      <c r="T80" s="55">
        <f t="shared" si="77"/>
        <v>90.106988400000006</v>
      </c>
      <c r="U80" s="55">
        <f t="shared" si="77"/>
        <v>90.106988400000006</v>
      </c>
      <c r="V80" s="55">
        <f t="shared" ref="V80:CG82" si="78">$D80*V$33</f>
        <v>90.106988400000006</v>
      </c>
      <c r="W80" s="55">
        <f t="shared" si="78"/>
        <v>90.106988400000006</v>
      </c>
      <c r="X80" s="55">
        <f t="shared" si="78"/>
        <v>90.106988400000006</v>
      </c>
      <c r="Y80" s="55">
        <f t="shared" si="78"/>
        <v>90.106988400000006</v>
      </c>
      <c r="Z80" s="55">
        <f t="shared" si="78"/>
        <v>90.106988400000006</v>
      </c>
      <c r="AA80" s="55">
        <f t="shared" si="78"/>
        <v>90.106988400000006</v>
      </c>
      <c r="AB80" s="106">
        <f t="shared" si="78"/>
        <v>90.106988400000006</v>
      </c>
      <c r="AC80" s="55">
        <f t="shared" si="78"/>
        <v>60.071325600000002</v>
      </c>
      <c r="AD80" s="55">
        <f t="shared" si="78"/>
        <v>60.071325600000002</v>
      </c>
      <c r="AE80" s="55">
        <f t="shared" si="78"/>
        <v>60.071325600000002</v>
      </c>
      <c r="AF80" s="55">
        <f t="shared" si="78"/>
        <v>60.071325600000002</v>
      </c>
      <c r="AG80" s="55">
        <f t="shared" si="78"/>
        <v>60.071325600000002</v>
      </c>
      <c r="AH80" s="55">
        <f t="shared" si="78"/>
        <v>60.071325600000002</v>
      </c>
      <c r="AI80" s="55">
        <f t="shared" si="78"/>
        <v>60.071325600000002</v>
      </c>
      <c r="AJ80" s="55">
        <f t="shared" si="78"/>
        <v>0</v>
      </c>
      <c r="AK80" s="55">
        <f t="shared" si="78"/>
        <v>0</v>
      </c>
      <c r="AL80" s="55">
        <f t="shared" si="78"/>
        <v>0</v>
      </c>
      <c r="AM80" s="55">
        <f t="shared" si="78"/>
        <v>0</v>
      </c>
      <c r="AN80" s="106">
        <f t="shared" si="78"/>
        <v>0</v>
      </c>
      <c r="AO80" s="55">
        <f t="shared" si="78"/>
        <v>0</v>
      </c>
      <c r="AP80" s="55">
        <f t="shared" si="78"/>
        <v>0</v>
      </c>
      <c r="AQ80" s="55">
        <f t="shared" si="78"/>
        <v>0</v>
      </c>
      <c r="AR80" s="55">
        <f t="shared" si="78"/>
        <v>0</v>
      </c>
      <c r="AS80" s="55">
        <f t="shared" si="78"/>
        <v>0</v>
      </c>
      <c r="AT80" s="55">
        <f t="shared" si="78"/>
        <v>0</v>
      </c>
      <c r="AU80" s="55">
        <f t="shared" si="78"/>
        <v>0</v>
      </c>
      <c r="AV80" s="55">
        <f t="shared" si="78"/>
        <v>0</v>
      </c>
      <c r="AW80" s="55">
        <f t="shared" si="78"/>
        <v>0</v>
      </c>
      <c r="AX80" s="55">
        <f t="shared" si="78"/>
        <v>0</v>
      </c>
      <c r="AY80" s="55">
        <f t="shared" si="78"/>
        <v>0</v>
      </c>
      <c r="AZ80" s="106">
        <f t="shared" si="78"/>
        <v>0</v>
      </c>
      <c r="BA80" s="55">
        <f t="shared" si="78"/>
        <v>0</v>
      </c>
      <c r="BB80" s="55">
        <f t="shared" si="78"/>
        <v>0</v>
      </c>
      <c r="BC80" s="55">
        <f t="shared" si="78"/>
        <v>0</v>
      </c>
      <c r="BD80" s="55">
        <f t="shared" si="78"/>
        <v>0</v>
      </c>
      <c r="BE80" s="55">
        <f t="shared" si="78"/>
        <v>0</v>
      </c>
      <c r="BF80" s="55">
        <f t="shared" si="78"/>
        <v>0</v>
      </c>
      <c r="BG80" s="55">
        <f t="shared" si="78"/>
        <v>0</v>
      </c>
      <c r="BH80" s="55">
        <f t="shared" si="78"/>
        <v>0</v>
      </c>
      <c r="BI80" s="55">
        <f t="shared" si="78"/>
        <v>0</v>
      </c>
      <c r="BJ80" s="55">
        <f t="shared" si="78"/>
        <v>0</v>
      </c>
      <c r="BK80" s="55">
        <f t="shared" si="78"/>
        <v>0</v>
      </c>
      <c r="BL80" s="106">
        <f t="shared" si="78"/>
        <v>0</v>
      </c>
      <c r="BM80" s="55">
        <f t="shared" si="78"/>
        <v>0</v>
      </c>
      <c r="BN80" s="55">
        <f t="shared" si="78"/>
        <v>0</v>
      </c>
      <c r="BO80" s="55">
        <f t="shared" si="78"/>
        <v>0</v>
      </c>
      <c r="BP80" s="55">
        <f t="shared" si="78"/>
        <v>0</v>
      </c>
      <c r="BQ80" s="55">
        <f t="shared" si="78"/>
        <v>0</v>
      </c>
      <c r="BR80" s="55">
        <f t="shared" si="78"/>
        <v>0</v>
      </c>
      <c r="BS80" s="55">
        <f t="shared" si="78"/>
        <v>0</v>
      </c>
      <c r="BT80" s="55">
        <f t="shared" si="78"/>
        <v>0</v>
      </c>
      <c r="BU80" s="55">
        <f t="shared" si="78"/>
        <v>0</v>
      </c>
      <c r="BV80" s="55">
        <f t="shared" si="78"/>
        <v>0</v>
      </c>
      <c r="BW80" s="55">
        <f t="shared" si="78"/>
        <v>0</v>
      </c>
      <c r="BX80" s="106">
        <f t="shared" si="78"/>
        <v>0</v>
      </c>
      <c r="BY80" s="55">
        <f t="shared" si="78"/>
        <v>0</v>
      </c>
      <c r="BZ80" s="55">
        <f t="shared" si="78"/>
        <v>0</v>
      </c>
      <c r="CA80" s="55">
        <f t="shared" si="78"/>
        <v>0</v>
      </c>
      <c r="CB80" s="55">
        <f t="shared" si="78"/>
        <v>0</v>
      </c>
      <c r="CC80" s="55">
        <f t="shared" si="78"/>
        <v>0</v>
      </c>
      <c r="CD80" s="55">
        <f t="shared" si="78"/>
        <v>0</v>
      </c>
      <c r="CE80" s="55">
        <f t="shared" si="78"/>
        <v>0</v>
      </c>
      <c r="CF80" s="55">
        <f t="shared" si="78"/>
        <v>0</v>
      </c>
      <c r="CG80" s="55">
        <f t="shared" si="78"/>
        <v>0</v>
      </c>
      <c r="CH80" s="55">
        <f t="shared" ref="CH80:DT82" si="79">$D80*CH$33</f>
        <v>0</v>
      </c>
      <c r="CI80" s="55">
        <f t="shared" si="79"/>
        <v>0</v>
      </c>
      <c r="CJ80" s="106">
        <f t="shared" si="79"/>
        <v>0</v>
      </c>
      <c r="CK80" s="55">
        <f t="shared" si="79"/>
        <v>0</v>
      </c>
      <c r="CL80" s="55">
        <f t="shared" si="79"/>
        <v>0</v>
      </c>
      <c r="CM80" s="55">
        <f t="shared" si="79"/>
        <v>0</v>
      </c>
      <c r="CN80" s="55">
        <f t="shared" si="79"/>
        <v>0</v>
      </c>
      <c r="CO80" s="55">
        <f t="shared" si="79"/>
        <v>0</v>
      </c>
      <c r="CP80" s="55">
        <f t="shared" si="79"/>
        <v>0</v>
      </c>
      <c r="CQ80" s="55">
        <f t="shared" si="79"/>
        <v>0</v>
      </c>
      <c r="CR80" s="55">
        <f t="shared" si="79"/>
        <v>0</v>
      </c>
      <c r="CS80" s="55">
        <f t="shared" si="79"/>
        <v>0</v>
      </c>
      <c r="CT80" s="55">
        <f t="shared" si="79"/>
        <v>0</v>
      </c>
      <c r="CU80" s="55">
        <f t="shared" si="79"/>
        <v>0</v>
      </c>
      <c r="CV80" s="106">
        <f t="shared" si="79"/>
        <v>0</v>
      </c>
      <c r="CW80" s="55">
        <f t="shared" si="79"/>
        <v>0</v>
      </c>
      <c r="CX80" s="55">
        <f t="shared" si="79"/>
        <v>0</v>
      </c>
      <c r="CY80" s="55">
        <f t="shared" si="79"/>
        <v>0</v>
      </c>
      <c r="CZ80" s="55">
        <f t="shared" si="79"/>
        <v>0</v>
      </c>
      <c r="DA80" s="55">
        <f t="shared" si="79"/>
        <v>0</v>
      </c>
      <c r="DB80" s="55">
        <f t="shared" si="79"/>
        <v>0</v>
      </c>
      <c r="DC80" s="55">
        <f t="shared" si="79"/>
        <v>0</v>
      </c>
      <c r="DD80" s="55">
        <f t="shared" si="79"/>
        <v>0</v>
      </c>
      <c r="DE80" s="55">
        <f t="shared" si="79"/>
        <v>0</v>
      </c>
      <c r="DF80" s="55">
        <f t="shared" si="79"/>
        <v>0</v>
      </c>
      <c r="DG80" s="55">
        <f t="shared" si="79"/>
        <v>0</v>
      </c>
      <c r="DH80" s="106">
        <f t="shared" si="79"/>
        <v>0</v>
      </c>
      <c r="DI80" s="55">
        <f t="shared" si="79"/>
        <v>0</v>
      </c>
      <c r="DJ80" s="55">
        <f t="shared" si="79"/>
        <v>0</v>
      </c>
      <c r="DK80" s="55">
        <f t="shared" si="79"/>
        <v>0</v>
      </c>
      <c r="DL80" s="55">
        <f t="shared" si="79"/>
        <v>0</v>
      </c>
      <c r="DM80" s="55">
        <f t="shared" si="79"/>
        <v>0</v>
      </c>
      <c r="DN80" s="55">
        <f t="shared" si="79"/>
        <v>0</v>
      </c>
      <c r="DO80" s="55">
        <f t="shared" si="79"/>
        <v>0</v>
      </c>
      <c r="DP80" s="55">
        <f t="shared" si="79"/>
        <v>0</v>
      </c>
      <c r="DQ80" s="55">
        <f t="shared" si="79"/>
        <v>0</v>
      </c>
      <c r="DR80" s="55">
        <f t="shared" si="79"/>
        <v>0</v>
      </c>
      <c r="DS80" s="55">
        <f t="shared" si="79"/>
        <v>0</v>
      </c>
      <c r="DT80" s="55">
        <f t="shared" si="79"/>
        <v>0</v>
      </c>
      <c r="DU80" s="124">
        <f t="shared" si="50"/>
        <v>1261.5158607999999</v>
      </c>
      <c r="DV80" s="125">
        <f t="shared" si="50"/>
        <v>1081.2838608</v>
      </c>
      <c r="DW80" s="125">
        <f t="shared" si="50"/>
        <v>420.49927920000005</v>
      </c>
      <c r="DX80" s="125">
        <f t="shared" si="50"/>
        <v>0</v>
      </c>
      <c r="DY80" s="125">
        <f t="shared" si="50"/>
        <v>0</v>
      </c>
      <c r="DZ80" s="125">
        <f t="shared" si="50"/>
        <v>0</v>
      </c>
      <c r="EA80" s="125">
        <f t="shared" si="50"/>
        <v>0</v>
      </c>
      <c r="EB80" s="125">
        <f t="shared" si="50"/>
        <v>0</v>
      </c>
      <c r="EC80" s="125">
        <f t="shared" si="50"/>
        <v>0</v>
      </c>
      <c r="ED80" s="126">
        <f t="shared" si="50"/>
        <v>0</v>
      </c>
      <c r="EE80" s="126">
        <f t="shared" ref="EE80:EE82" si="80">SUM(DU80:ED80)</f>
        <v>2763.2990007999997</v>
      </c>
    </row>
    <row r="81" spans="2:135">
      <c r="B81" s="67" t="s">
        <v>113</v>
      </c>
      <c r="D81" s="61">
        <f>Capex_summary_F!$E$49</f>
        <v>60.4</v>
      </c>
      <c r="E81" s="55">
        <f t="shared" ref="E81:J81" si="81">E$33*$D81</f>
        <v>0</v>
      </c>
      <c r="F81" s="55">
        <f t="shared" si="81"/>
        <v>0</v>
      </c>
      <c r="G81" s="55">
        <f t="shared" si="81"/>
        <v>0</v>
      </c>
      <c r="H81" s="55">
        <f t="shared" si="81"/>
        <v>0</v>
      </c>
      <c r="I81" s="55">
        <f t="shared" si="81"/>
        <v>0</v>
      </c>
      <c r="J81" s="55">
        <f t="shared" si="81"/>
        <v>0</v>
      </c>
      <c r="K81" s="55">
        <f>K$33*$D81</f>
        <v>96.635167999999993</v>
      </c>
      <c r="L81" s="55">
        <f t="shared" ref="L81:BW81" si="82">L$33*$D81</f>
        <v>48.315168</v>
      </c>
      <c r="M81" s="55">
        <f t="shared" si="82"/>
        <v>48.315168</v>
      </c>
      <c r="N81" s="55">
        <f t="shared" si="82"/>
        <v>48.315168</v>
      </c>
      <c r="O81" s="55">
        <f t="shared" si="82"/>
        <v>48.315168</v>
      </c>
      <c r="P81" s="106">
        <f t="shared" si="82"/>
        <v>48.315168</v>
      </c>
      <c r="Q81" s="55">
        <f t="shared" si="82"/>
        <v>24.157584</v>
      </c>
      <c r="R81" s="55">
        <f t="shared" si="82"/>
        <v>24.157584</v>
      </c>
      <c r="S81" s="55">
        <f t="shared" si="82"/>
        <v>24.157584</v>
      </c>
      <c r="T81" s="55">
        <f t="shared" si="82"/>
        <v>24.157584</v>
      </c>
      <c r="U81" s="55">
        <f t="shared" si="82"/>
        <v>24.157584</v>
      </c>
      <c r="V81" s="55">
        <f t="shared" si="82"/>
        <v>24.157584</v>
      </c>
      <c r="W81" s="55">
        <f t="shared" si="82"/>
        <v>24.157584</v>
      </c>
      <c r="X81" s="55">
        <f t="shared" si="82"/>
        <v>24.157584</v>
      </c>
      <c r="Y81" s="55">
        <f t="shared" si="82"/>
        <v>24.157584</v>
      </c>
      <c r="Z81" s="55">
        <f t="shared" si="82"/>
        <v>24.157584</v>
      </c>
      <c r="AA81" s="55">
        <f t="shared" si="82"/>
        <v>24.157584</v>
      </c>
      <c r="AB81" s="106">
        <f t="shared" si="82"/>
        <v>24.157584</v>
      </c>
      <c r="AC81" s="55">
        <f t="shared" si="82"/>
        <v>16.105055999999998</v>
      </c>
      <c r="AD81" s="55">
        <f t="shared" si="82"/>
        <v>16.105055999999998</v>
      </c>
      <c r="AE81" s="55">
        <f t="shared" si="82"/>
        <v>16.105055999999998</v>
      </c>
      <c r="AF81" s="55">
        <f t="shared" si="82"/>
        <v>16.105055999999998</v>
      </c>
      <c r="AG81" s="55">
        <f t="shared" si="82"/>
        <v>16.105055999999998</v>
      </c>
      <c r="AH81" s="55">
        <f t="shared" si="82"/>
        <v>16.105055999999998</v>
      </c>
      <c r="AI81" s="55">
        <f t="shared" si="82"/>
        <v>16.105055999999998</v>
      </c>
      <c r="AJ81" s="55">
        <f t="shared" si="82"/>
        <v>0</v>
      </c>
      <c r="AK81" s="55">
        <f t="shared" si="82"/>
        <v>0</v>
      </c>
      <c r="AL81" s="55">
        <f t="shared" si="82"/>
        <v>0</v>
      </c>
      <c r="AM81" s="55">
        <f t="shared" si="82"/>
        <v>0</v>
      </c>
      <c r="AN81" s="106">
        <f t="shared" si="82"/>
        <v>0</v>
      </c>
      <c r="AO81" s="55">
        <f t="shared" si="82"/>
        <v>0</v>
      </c>
      <c r="AP81" s="55">
        <f t="shared" si="82"/>
        <v>0</v>
      </c>
      <c r="AQ81" s="55">
        <f t="shared" si="82"/>
        <v>0</v>
      </c>
      <c r="AR81" s="55">
        <f t="shared" si="82"/>
        <v>0</v>
      </c>
      <c r="AS81" s="55">
        <f t="shared" si="82"/>
        <v>0</v>
      </c>
      <c r="AT81" s="55">
        <f t="shared" si="82"/>
        <v>0</v>
      </c>
      <c r="AU81" s="55">
        <f t="shared" si="82"/>
        <v>0</v>
      </c>
      <c r="AV81" s="55">
        <f t="shared" si="82"/>
        <v>0</v>
      </c>
      <c r="AW81" s="55">
        <f t="shared" si="82"/>
        <v>0</v>
      </c>
      <c r="AX81" s="55">
        <f t="shared" si="82"/>
        <v>0</v>
      </c>
      <c r="AY81" s="55">
        <f t="shared" si="82"/>
        <v>0</v>
      </c>
      <c r="AZ81" s="106">
        <f t="shared" si="82"/>
        <v>0</v>
      </c>
      <c r="BA81" s="55">
        <f t="shared" si="82"/>
        <v>0</v>
      </c>
      <c r="BB81" s="55">
        <f t="shared" si="82"/>
        <v>0</v>
      </c>
      <c r="BC81" s="55">
        <f t="shared" si="82"/>
        <v>0</v>
      </c>
      <c r="BD81" s="55">
        <f t="shared" si="82"/>
        <v>0</v>
      </c>
      <c r="BE81" s="55">
        <f t="shared" si="82"/>
        <v>0</v>
      </c>
      <c r="BF81" s="55">
        <f t="shared" si="82"/>
        <v>0</v>
      </c>
      <c r="BG81" s="55">
        <f t="shared" si="82"/>
        <v>0</v>
      </c>
      <c r="BH81" s="55">
        <f t="shared" si="82"/>
        <v>0</v>
      </c>
      <c r="BI81" s="55">
        <f t="shared" si="82"/>
        <v>0</v>
      </c>
      <c r="BJ81" s="55">
        <f t="shared" si="82"/>
        <v>0</v>
      </c>
      <c r="BK81" s="55">
        <f t="shared" si="82"/>
        <v>0</v>
      </c>
      <c r="BL81" s="106">
        <f t="shared" si="82"/>
        <v>0</v>
      </c>
      <c r="BM81" s="55">
        <f t="shared" si="82"/>
        <v>0</v>
      </c>
      <c r="BN81" s="55">
        <f t="shared" si="82"/>
        <v>0</v>
      </c>
      <c r="BO81" s="55">
        <f t="shared" si="82"/>
        <v>0</v>
      </c>
      <c r="BP81" s="55">
        <f t="shared" si="82"/>
        <v>0</v>
      </c>
      <c r="BQ81" s="55">
        <f t="shared" si="82"/>
        <v>0</v>
      </c>
      <c r="BR81" s="55">
        <f t="shared" si="82"/>
        <v>0</v>
      </c>
      <c r="BS81" s="55">
        <f t="shared" si="82"/>
        <v>0</v>
      </c>
      <c r="BT81" s="55">
        <f t="shared" si="82"/>
        <v>0</v>
      </c>
      <c r="BU81" s="55">
        <f t="shared" si="82"/>
        <v>0</v>
      </c>
      <c r="BV81" s="55">
        <f t="shared" si="82"/>
        <v>0</v>
      </c>
      <c r="BW81" s="55">
        <f t="shared" si="82"/>
        <v>0</v>
      </c>
      <c r="BX81" s="106">
        <f t="shared" ref="BX81:DT81" si="83">BX$33*$D81</f>
        <v>0</v>
      </c>
      <c r="BY81" s="55">
        <f t="shared" si="83"/>
        <v>0</v>
      </c>
      <c r="BZ81" s="55">
        <f t="shared" si="83"/>
        <v>0</v>
      </c>
      <c r="CA81" s="55">
        <f t="shared" si="83"/>
        <v>0</v>
      </c>
      <c r="CB81" s="55">
        <f t="shared" si="83"/>
        <v>0</v>
      </c>
      <c r="CC81" s="55">
        <f t="shared" si="83"/>
        <v>0</v>
      </c>
      <c r="CD81" s="55">
        <f t="shared" si="83"/>
        <v>0</v>
      </c>
      <c r="CE81" s="55">
        <f t="shared" si="83"/>
        <v>0</v>
      </c>
      <c r="CF81" s="55">
        <f t="shared" si="83"/>
        <v>0</v>
      </c>
      <c r="CG81" s="55">
        <f t="shared" si="83"/>
        <v>0</v>
      </c>
      <c r="CH81" s="55">
        <f t="shared" si="83"/>
        <v>0</v>
      </c>
      <c r="CI81" s="55">
        <f t="shared" si="83"/>
        <v>0</v>
      </c>
      <c r="CJ81" s="106">
        <f t="shared" si="83"/>
        <v>0</v>
      </c>
      <c r="CK81" s="55">
        <f t="shared" si="83"/>
        <v>0</v>
      </c>
      <c r="CL81" s="55">
        <f t="shared" si="83"/>
        <v>0</v>
      </c>
      <c r="CM81" s="55">
        <f t="shared" si="83"/>
        <v>0</v>
      </c>
      <c r="CN81" s="55">
        <f t="shared" si="83"/>
        <v>0</v>
      </c>
      <c r="CO81" s="55">
        <f t="shared" si="83"/>
        <v>0</v>
      </c>
      <c r="CP81" s="55">
        <f t="shared" si="83"/>
        <v>0</v>
      </c>
      <c r="CQ81" s="55">
        <f t="shared" si="83"/>
        <v>0</v>
      </c>
      <c r="CR81" s="55">
        <f t="shared" si="83"/>
        <v>0</v>
      </c>
      <c r="CS81" s="55">
        <f t="shared" si="83"/>
        <v>0</v>
      </c>
      <c r="CT81" s="55">
        <f t="shared" si="83"/>
        <v>0</v>
      </c>
      <c r="CU81" s="55">
        <f t="shared" si="83"/>
        <v>0</v>
      </c>
      <c r="CV81" s="106">
        <f t="shared" si="83"/>
        <v>0</v>
      </c>
      <c r="CW81" s="55">
        <f t="shared" si="83"/>
        <v>0</v>
      </c>
      <c r="CX81" s="55">
        <f t="shared" si="83"/>
        <v>0</v>
      </c>
      <c r="CY81" s="55">
        <f t="shared" si="83"/>
        <v>0</v>
      </c>
      <c r="CZ81" s="55">
        <f t="shared" si="83"/>
        <v>0</v>
      </c>
      <c r="DA81" s="55">
        <f t="shared" si="83"/>
        <v>0</v>
      </c>
      <c r="DB81" s="55">
        <f t="shared" si="83"/>
        <v>0</v>
      </c>
      <c r="DC81" s="55">
        <f t="shared" si="83"/>
        <v>0</v>
      </c>
      <c r="DD81" s="55">
        <f t="shared" si="83"/>
        <v>0</v>
      </c>
      <c r="DE81" s="55">
        <f t="shared" si="83"/>
        <v>0</v>
      </c>
      <c r="DF81" s="55">
        <f t="shared" si="83"/>
        <v>0</v>
      </c>
      <c r="DG81" s="55">
        <f t="shared" si="83"/>
        <v>0</v>
      </c>
      <c r="DH81" s="106">
        <f t="shared" si="83"/>
        <v>0</v>
      </c>
      <c r="DI81" s="55">
        <f t="shared" si="83"/>
        <v>0</v>
      </c>
      <c r="DJ81" s="55">
        <f t="shared" si="83"/>
        <v>0</v>
      </c>
      <c r="DK81" s="55">
        <f t="shared" si="83"/>
        <v>0</v>
      </c>
      <c r="DL81" s="55">
        <f t="shared" si="83"/>
        <v>0</v>
      </c>
      <c r="DM81" s="55">
        <f t="shared" si="83"/>
        <v>0</v>
      </c>
      <c r="DN81" s="55">
        <f t="shared" si="83"/>
        <v>0</v>
      </c>
      <c r="DO81" s="55">
        <f t="shared" si="83"/>
        <v>0</v>
      </c>
      <c r="DP81" s="55">
        <f t="shared" si="83"/>
        <v>0</v>
      </c>
      <c r="DQ81" s="55">
        <f t="shared" si="83"/>
        <v>0</v>
      </c>
      <c r="DR81" s="55">
        <f t="shared" si="83"/>
        <v>0</v>
      </c>
      <c r="DS81" s="55">
        <f t="shared" si="83"/>
        <v>0</v>
      </c>
      <c r="DT81" s="55">
        <f t="shared" si="83"/>
        <v>0</v>
      </c>
      <c r="DU81" s="124">
        <f t="shared" si="50"/>
        <v>338.21100799999999</v>
      </c>
      <c r="DV81" s="125">
        <f t="shared" si="50"/>
        <v>289.89100799999994</v>
      </c>
      <c r="DW81" s="125">
        <f t="shared" si="50"/>
        <v>112.73539199999996</v>
      </c>
      <c r="DX81" s="125">
        <f t="shared" si="50"/>
        <v>0</v>
      </c>
      <c r="DY81" s="125">
        <f t="shared" si="50"/>
        <v>0</v>
      </c>
      <c r="DZ81" s="125">
        <f t="shared" si="50"/>
        <v>0</v>
      </c>
      <c r="EA81" s="125">
        <f t="shared" si="50"/>
        <v>0</v>
      </c>
      <c r="EB81" s="125">
        <f t="shared" si="50"/>
        <v>0</v>
      </c>
      <c r="EC81" s="125">
        <f t="shared" si="50"/>
        <v>0</v>
      </c>
      <c r="ED81" s="126">
        <f t="shared" si="50"/>
        <v>0</v>
      </c>
      <c r="EE81" s="126">
        <f t="shared" ref="EE81" si="84">SUM(DU81:ED81)</f>
        <v>740.83740799999987</v>
      </c>
    </row>
    <row r="82" spans="2:135">
      <c r="B82" s="67" t="s">
        <v>114</v>
      </c>
      <c r="D82" s="15">
        <v>160</v>
      </c>
      <c r="E82" s="55">
        <f>$D82*E$33</f>
        <v>0</v>
      </c>
      <c r="F82" s="55">
        <f t="shared" si="77"/>
        <v>0</v>
      </c>
      <c r="G82" s="55">
        <f t="shared" si="77"/>
        <v>0</v>
      </c>
      <c r="H82" s="55">
        <f t="shared" si="77"/>
        <v>0</v>
      </c>
      <c r="I82" s="55">
        <f t="shared" si="77"/>
        <v>0</v>
      </c>
      <c r="J82" s="55">
        <f t="shared" si="77"/>
        <v>0</v>
      </c>
      <c r="K82" s="55">
        <f t="shared" si="77"/>
        <v>255.9872</v>
      </c>
      <c r="L82" s="55">
        <f t="shared" si="77"/>
        <v>127.9872</v>
      </c>
      <c r="M82" s="55">
        <f t="shared" si="77"/>
        <v>127.9872</v>
      </c>
      <c r="N82" s="55">
        <f t="shared" si="77"/>
        <v>127.9872</v>
      </c>
      <c r="O82" s="55">
        <f t="shared" si="77"/>
        <v>127.9872</v>
      </c>
      <c r="P82" s="106">
        <f t="shared" si="77"/>
        <v>127.9872</v>
      </c>
      <c r="Q82" s="55">
        <f t="shared" si="77"/>
        <v>63.993600000000001</v>
      </c>
      <c r="R82" s="55">
        <f t="shared" si="77"/>
        <v>63.993600000000001</v>
      </c>
      <c r="S82" s="55">
        <f t="shared" si="77"/>
        <v>63.993600000000001</v>
      </c>
      <c r="T82" s="55">
        <f t="shared" si="77"/>
        <v>63.993600000000001</v>
      </c>
      <c r="U82" s="55">
        <f t="shared" si="77"/>
        <v>63.993600000000001</v>
      </c>
      <c r="V82" s="55">
        <f t="shared" ref="V82:CG82" si="85">$D82*V$33</f>
        <v>63.993600000000001</v>
      </c>
      <c r="W82" s="55">
        <f t="shared" si="85"/>
        <v>63.993600000000001</v>
      </c>
      <c r="X82" s="55">
        <f t="shared" si="85"/>
        <v>63.993600000000001</v>
      </c>
      <c r="Y82" s="55">
        <f t="shared" si="85"/>
        <v>63.993600000000001</v>
      </c>
      <c r="Z82" s="55">
        <f t="shared" si="85"/>
        <v>63.993600000000001</v>
      </c>
      <c r="AA82" s="55">
        <f t="shared" si="85"/>
        <v>63.993600000000001</v>
      </c>
      <c r="AB82" s="106">
        <f t="shared" si="85"/>
        <v>63.993600000000001</v>
      </c>
      <c r="AC82" s="55">
        <f t="shared" si="85"/>
        <v>42.662399999999998</v>
      </c>
      <c r="AD82" s="55">
        <f t="shared" si="85"/>
        <v>42.662399999999998</v>
      </c>
      <c r="AE82" s="55">
        <f t="shared" si="85"/>
        <v>42.662399999999998</v>
      </c>
      <c r="AF82" s="55">
        <f t="shared" si="85"/>
        <v>42.662399999999998</v>
      </c>
      <c r="AG82" s="55">
        <f t="shared" si="85"/>
        <v>42.662399999999998</v>
      </c>
      <c r="AH82" s="55">
        <f t="shared" si="85"/>
        <v>42.662399999999998</v>
      </c>
      <c r="AI82" s="55">
        <f t="shared" si="85"/>
        <v>42.662399999999998</v>
      </c>
      <c r="AJ82" s="55">
        <f t="shared" si="85"/>
        <v>0</v>
      </c>
      <c r="AK82" s="55">
        <f t="shared" si="85"/>
        <v>0</v>
      </c>
      <c r="AL82" s="55">
        <f t="shared" si="85"/>
        <v>0</v>
      </c>
      <c r="AM82" s="55">
        <f t="shared" si="85"/>
        <v>0</v>
      </c>
      <c r="AN82" s="106">
        <f t="shared" si="85"/>
        <v>0</v>
      </c>
      <c r="AO82" s="55">
        <f t="shared" si="85"/>
        <v>0</v>
      </c>
      <c r="AP82" s="55">
        <f t="shared" si="85"/>
        <v>0</v>
      </c>
      <c r="AQ82" s="55">
        <f t="shared" si="85"/>
        <v>0</v>
      </c>
      <c r="AR82" s="55">
        <f t="shared" si="85"/>
        <v>0</v>
      </c>
      <c r="AS82" s="55">
        <f t="shared" si="85"/>
        <v>0</v>
      </c>
      <c r="AT82" s="55">
        <f t="shared" si="85"/>
        <v>0</v>
      </c>
      <c r="AU82" s="55">
        <f t="shared" si="85"/>
        <v>0</v>
      </c>
      <c r="AV82" s="55">
        <f t="shared" si="85"/>
        <v>0</v>
      </c>
      <c r="AW82" s="55">
        <f t="shared" si="85"/>
        <v>0</v>
      </c>
      <c r="AX82" s="55">
        <f t="shared" si="85"/>
        <v>0</v>
      </c>
      <c r="AY82" s="55">
        <f t="shared" si="85"/>
        <v>0</v>
      </c>
      <c r="AZ82" s="106">
        <f t="shared" si="85"/>
        <v>0</v>
      </c>
      <c r="BA82" s="55">
        <f t="shared" si="85"/>
        <v>0</v>
      </c>
      <c r="BB82" s="55">
        <f t="shared" si="85"/>
        <v>0</v>
      </c>
      <c r="BC82" s="55">
        <f t="shared" si="85"/>
        <v>0</v>
      </c>
      <c r="BD82" s="55">
        <f t="shared" si="85"/>
        <v>0</v>
      </c>
      <c r="BE82" s="55">
        <f t="shared" si="85"/>
        <v>0</v>
      </c>
      <c r="BF82" s="55">
        <f t="shared" si="85"/>
        <v>0</v>
      </c>
      <c r="BG82" s="55">
        <f t="shared" si="85"/>
        <v>0</v>
      </c>
      <c r="BH82" s="55">
        <f t="shared" si="85"/>
        <v>0</v>
      </c>
      <c r="BI82" s="55">
        <f t="shared" si="85"/>
        <v>0</v>
      </c>
      <c r="BJ82" s="55">
        <f t="shared" si="85"/>
        <v>0</v>
      </c>
      <c r="BK82" s="55">
        <f t="shared" si="85"/>
        <v>0</v>
      </c>
      <c r="BL82" s="106">
        <f t="shared" si="85"/>
        <v>0</v>
      </c>
      <c r="BM82" s="55">
        <f t="shared" si="85"/>
        <v>0</v>
      </c>
      <c r="BN82" s="55">
        <f t="shared" si="85"/>
        <v>0</v>
      </c>
      <c r="BO82" s="55">
        <f t="shared" si="85"/>
        <v>0</v>
      </c>
      <c r="BP82" s="55">
        <f t="shared" si="85"/>
        <v>0</v>
      </c>
      <c r="BQ82" s="55">
        <f t="shared" si="85"/>
        <v>0</v>
      </c>
      <c r="BR82" s="55">
        <f t="shared" si="85"/>
        <v>0</v>
      </c>
      <c r="BS82" s="55">
        <f t="shared" si="85"/>
        <v>0</v>
      </c>
      <c r="BT82" s="55">
        <f t="shared" si="85"/>
        <v>0</v>
      </c>
      <c r="BU82" s="55">
        <f t="shared" si="85"/>
        <v>0</v>
      </c>
      <c r="BV82" s="55">
        <f t="shared" si="85"/>
        <v>0</v>
      </c>
      <c r="BW82" s="55">
        <f t="shared" si="85"/>
        <v>0</v>
      </c>
      <c r="BX82" s="106">
        <f t="shared" si="78"/>
        <v>0</v>
      </c>
      <c r="BY82" s="55">
        <f t="shared" si="78"/>
        <v>0</v>
      </c>
      <c r="BZ82" s="55">
        <f t="shared" si="78"/>
        <v>0</v>
      </c>
      <c r="CA82" s="55">
        <f t="shared" si="78"/>
        <v>0</v>
      </c>
      <c r="CB82" s="55">
        <f t="shared" si="78"/>
        <v>0</v>
      </c>
      <c r="CC82" s="55">
        <f t="shared" si="78"/>
        <v>0</v>
      </c>
      <c r="CD82" s="55">
        <f t="shared" si="78"/>
        <v>0</v>
      </c>
      <c r="CE82" s="55">
        <f t="shared" si="78"/>
        <v>0</v>
      </c>
      <c r="CF82" s="55">
        <f t="shared" si="78"/>
        <v>0</v>
      </c>
      <c r="CG82" s="55">
        <f t="shared" si="78"/>
        <v>0</v>
      </c>
      <c r="CH82" s="55">
        <f t="shared" si="79"/>
        <v>0</v>
      </c>
      <c r="CI82" s="55">
        <f t="shared" si="79"/>
        <v>0</v>
      </c>
      <c r="CJ82" s="106">
        <f t="shared" si="79"/>
        <v>0</v>
      </c>
      <c r="CK82" s="55">
        <f t="shared" si="79"/>
        <v>0</v>
      </c>
      <c r="CL82" s="55">
        <f t="shared" si="79"/>
        <v>0</v>
      </c>
      <c r="CM82" s="55">
        <f t="shared" si="79"/>
        <v>0</v>
      </c>
      <c r="CN82" s="55">
        <f t="shared" si="79"/>
        <v>0</v>
      </c>
      <c r="CO82" s="55">
        <f t="shared" si="79"/>
        <v>0</v>
      </c>
      <c r="CP82" s="55">
        <f t="shared" si="79"/>
        <v>0</v>
      </c>
      <c r="CQ82" s="55">
        <f t="shared" si="79"/>
        <v>0</v>
      </c>
      <c r="CR82" s="55">
        <f t="shared" si="79"/>
        <v>0</v>
      </c>
      <c r="CS82" s="55">
        <f t="shared" si="79"/>
        <v>0</v>
      </c>
      <c r="CT82" s="55">
        <f t="shared" si="79"/>
        <v>0</v>
      </c>
      <c r="CU82" s="55">
        <f t="shared" si="79"/>
        <v>0</v>
      </c>
      <c r="CV82" s="106">
        <f t="shared" si="79"/>
        <v>0</v>
      </c>
      <c r="CW82" s="55">
        <f t="shared" si="79"/>
        <v>0</v>
      </c>
      <c r="CX82" s="55">
        <f t="shared" si="79"/>
        <v>0</v>
      </c>
      <c r="CY82" s="55">
        <f t="shared" si="79"/>
        <v>0</v>
      </c>
      <c r="CZ82" s="55">
        <f t="shared" si="79"/>
        <v>0</v>
      </c>
      <c r="DA82" s="55">
        <f t="shared" si="79"/>
        <v>0</v>
      </c>
      <c r="DB82" s="55">
        <f t="shared" si="79"/>
        <v>0</v>
      </c>
      <c r="DC82" s="55">
        <f t="shared" si="79"/>
        <v>0</v>
      </c>
      <c r="DD82" s="55">
        <f t="shared" si="79"/>
        <v>0</v>
      </c>
      <c r="DE82" s="55">
        <f t="shared" si="79"/>
        <v>0</v>
      </c>
      <c r="DF82" s="55">
        <f t="shared" si="79"/>
        <v>0</v>
      </c>
      <c r="DG82" s="55">
        <f t="shared" si="79"/>
        <v>0</v>
      </c>
      <c r="DH82" s="106">
        <f t="shared" si="79"/>
        <v>0</v>
      </c>
      <c r="DI82" s="55">
        <f t="shared" si="79"/>
        <v>0</v>
      </c>
      <c r="DJ82" s="55">
        <f t="shared" si="79"/>
        <v>0</v>
      </c>
      <c r="DK82" s="55">
        <f t="shared" si="79"/>
        <v>0</v>
      </c>
      <c r="DL82" s="55">
        <f t="shared" si="79"/>
        <v>0</v>
      </c>
      <c r="DM82" s="55">
        <f t="shared" si="79"/>
        <v>0</v>
      </c>
      <c r="DN82" s="55">
        <f t="shared" si="79"/>
        <v>0</v>
      </c>
      <c r="DO82" s="55">
        <f t="shared" si="79"/>
        <v>0</v>
      </c>
      <c r="DP82" s="55">
        <f t="shared" si="79"/>
        <v>0</v>
      </c>
      <c r="DQ82" s="55">
        <f t="shared" si="79"/>
        <v>0</v>
      </c>
      <c r="DR82" s="55">
        <f t="shared" si="79"/>
        <v>0</v>
      </c>
      <c r="DS82" s="55">
        <f t="shared" si="79"/>
        <v>0</v>
      </c>
      <c r="DT82" s="55">
        <f t="shared" si="79"/>
        <v>0</v>
      </c>
      <c r="DU82" s="124">
        <f t="shared" si="50"/>
        <v>895.92320000000007</v>
      </c>
      <c r="DV82" s="125">
        <f t="shared" si="50"/>
        <v>767.92320000000007</v>
      </c>
      <c r="DW82" s="125">
        <f t="shared" si="50"/>
        <v>298.63679999999999</v>
      </c>
      <c r="DX82" s="125">
        <f t="shared" si="50"/>
        <v>0</v>
      </c>
      <c r="DY82" s="125">
        <f t="shared" si="50"/>
        <v>0</v>
      </c>
      <c r="DZ82" s="125">
        <f t="shared" si="50"/>
        <v>0</v>
      </c>
      <c r="EA82" s="125">
        <f t="shared" si="50"/>
        <v>0</v>
      </c>
      <c r="EB82" s="125">
        <f t="shared" si="50"/>
        <v>0</v>
      </c>
      <c r="EC82" s="125">
        <f t="shared" si="50"/>
        <v>0</v>
      </c>
      <c r="ED82" s="126">
        <f t="shared" si="50"/>
        <v>0</v>
      </c>
      <c r="EE82" s="126">
        <f t="shared" si="80"/>
        <v>1962.4832000000001</v>
      </c>
    </row>
    <row r="83" spans="2:135">
      <c r="B83" s="167" t="s">
        <v>115</v>
      </c>
      <c r="C83" s="168"/>
      <c r="D83" s="175"/>
      <c r="E83" s="170">
        <f>SUM(E80:E82)</f>
        <v>0</v>
      </c>
      <c r="F83" s="170">
        <f t="shared" ref="F83:BQ83" si="86">SUM(F80:F82)</f>
        <v>0</v>
      </c>
      <c r="G83" s="170">
        <f t="shared" si="86"/>
        <v>0</v>
      </c>
      <c r="H83" s="170">
        <f t="shared" si="86"/>
        <v>0</v>
      </c>
      <c r="I83" s="170">
        <f t="shared" si="86"/>
        <v>0</v>
      </c>
      <c r="J83" s="170">
        <f t="shared" si="86"/>
        <v>0</v>
      </c>
      <c r="K83" s="170">
        <f t="shared" si="86"/>
        <v>713.06834480000009</v>
      </c>
      <c r="L83" s="170">
        <f t="shared" si="86"/>
        <v>356.51634480000001</v>
      </c>
      <c r="M83" s="170">
        <f t="shared" si="86"/>
        <v>356.51634480000001</v>
      </c>
      <c r="N83" s="170">
        <f t="shared" si="86"/>
        <v>356.51634480000001</v>
      </c>
      <c r="O83" s="170">
        <f t="shared" si="86"/>
        <v>356.51634480000001</v>
      </c>
      <c r="P83" s="171">
        <f t="shared" si="86"/>
        <v>356.51634480000001</v>
      </c>
      <c r="Q83" s="170">
        <f t="shared" si="86"/>
        <v>178.25817240000001</v>
      </c>
      <c r="R83" s="170">
        <f t="shared" si="86"/>
        <v>178.25817240000001</v>
      </c>
      <c r="S83" s="170">
        <f t="shared" si="86"/>
        <v>178.25817240000001</v>
      </c>
      <c r="T83" s="170">
        <f t="shared" si="86"/>
        <v>178.25817240000001</v>
      </c>
      <c r="U83" s="170">
        <f t="shared" si="86"/>
        <v>178.25817240000001</v>
      </c>
      <c r="V83" s="170">
        <f t="shared" si="86"/>
        <v>178.25817240000001</v>
      </c>
      <c r="W83" s="170">
        <f t="shared" si="86"/>
        <v>178.25817240000001</v>
      </c>
      <c r="X83" s="170">
        <f t="shared" si="86"/>
        <v>178.25817240000001</v>
      </c>
      <c r="Y83" s="170">
        <f t="shared" si="86"/>
        <v>178.25817240000001</v>
      </c>
      <c r="Z83" s="170">
        <f t="shared" si="86"/>
        <v>178.25817240000001</v>
      </c>
      <c r="AA83" s="170">
        <f t="shared" si="86"/>
        <v>178.25817240000001</v>
      </c>
      <c r="AB83" s="171">
        <f t="shared" si="86"/>
        <v>178.25817240000001</v>
      </c>
      <c r="AC83" s="170">
        <f t="shared" si="86"/>
        <v>118.8387816</v>
      </c>
      <c r="AD83" s="170">
        <f t="shared" si="86"/>
        <v>118.8387816</v>
      </c>
      <c r="AE83" s="170">
        <f t="shared" si="86"/>
        <v>118.8387816</v>
      </c>
      <c r="AF83" s="170">
        <f t="shared" si="86"/>
        <v>118.8387816</v>
      </c>
      <c r="AG83" s="170">
        <f t="shared" si="86"/>
        <v>118.8387816</v>
      </c>
      <c r="AH83" s="170">
        <f t="shared" si="86"/>
        <v>118.8387816</v>
      </c>
      <c r="AI83" s="170">
        <f t="shared" si="86"/>
        <v>118.8387816</v>
      </c>
      <c r="AJ83" s="170">
        <f t="shared" si="86"/>
        <v>0</v>
      </c>
      <c r="AK83" s="170">
        <f t="shared" si="86"/>
        <v>0</v>
      </c>
      <c r="AL83" s="170">
        <f t="shared" si="86"/>
        <v>0</v>
      </c>
      <c r="AM83" s="170">
        <f t="shared" si="86"/>
        <v>0</v>
      </c>
      <c r="AN83" s="171">
        <f t="shared" si="86"/>
        <v>0</v>
      </c>
      <c r="AO83" s="170">
        <f t="shared" si="86"/>
        <v>0</v>
      </c>
      <c r="AP83" s="170">
        <f t="shared" si="86"/>
        <v>0</v>
      </c>
      <c r="AQ83" s="170">
        <f t="shared" si="86"/>
        <v>0</v>
      </c>
      <c r="AR83" s="170">
        <f t="shared" si="86"/>
        <v>0</v>
      </c>
      <c r="AS83" s="170">
        <f t="shared" si="86"/>
        <v>0</v>
      </c>
      <c r="AT83" s="170">
        <f t="shared" si="86"/>
        <v>0</v>
      </c>
      <c r="AU83" s="170">
        <f t="shared" si="86"/>
        <v>0</v>
      </c>
      <c r="AV83" s="170">
        <f t="shared" si="86"/>
        <v>0</v>
      </c>
      <c r="AW83" s="170">
        <f t="shared" si="86"/>
        <v>0</v>
      </c>
      <c r="AX83" s="170">
        <f t="shared" si="86"/>
        <v>0</v>
      </c>
      <c r="AY83" s="170">
        <f t="shared" si="86"/>
        <v>0</v>
      </c>
      <c r="AZ83" s="171">
        <f t="shared" si="86"/>
        <v>0</v>
      </c>
      <c r="BA83" s="170">
        <f t="shared" si="86"/>
        <v>0</v>
      </c>
      <c r="BB83" s="170">
        <f t="shared" si="86"/>
        <v>0</v>
      </c>
      <c r="BC83" s="170">
        <f t="shared" si="86"/>
        <v>0</v>
      </c>
      <c r="BD83" s="170">
        <f t="shared" si="86"/>
        <v>0</v>
      </c>
      <c r="BE83" s="170">
        <f t="shared" si="86"/>
        <v>0</v>
      </c>
      <c r="BF83" s="170">
        <f t="shared" si="86"/>
        <v>0</v>
      </c>
      <c r="BG83" s="170">
        <f t="shared" si="86"/>
        <v>0</v>
      </c>
      <c r="BH83" s="170">
        <f t="shared" si="86"/>
        <v>0</v>
      </c>
      <c r="BI83" s="170">
        <f t="shared" si="86"/>
        <v>0</v>
      </c>
      <c r="BJ83" s="170">
        <f t="shared" si="86"/>
        <v>0</v>
      </c>
      <c r="BK83" s="170">
        <f t="shared" si="86"/>
        <v>0</v>
      </c>
      <c r="BL83" s="171">
        <f t="shared" si="86"/>
        <v>0</v>
      </c>
      <c r="BM83" s="170">
        <f t="shared" si="86"/>
        <v>0</v>
      </c>
      <c r="BN83" s="170">
        <f t="shared" si="86"/>
        <v>0</v>
      </c>
      <c r="BO83" s="170">
        <f t="shared" si="86"/>
        <v>0</v>
      </c>
      <c r="BP83" s="170">
        <f t="shared" si="86"/>
        <v>0</v>
      </c>
      <c r="BQ83" s="170">
        <f t="shared" si="86"/>
        <v>0</v>
      </c>
      <c r="BR83" s="170">
        <f t="shared" ref="BR83:DS83" si="87">SUM(BR80:BR82)</f>
        <v>0</v>
      </c>
      <c r="BS83" s="170">
        <f t="shared" si="87"/>
        <v>0</v>
      </c>
      <c r="BT83" s="170">
        <f t="shared" si="87"/>
        <v>0</v>
      </c>
      <c r="BU83" s="170">
        <f t="shared" si="87"/>
        <v>0</v>
      </c>
      <c r="BV83" s="170">
        <f t="shared" si="87"/>
        <v>0</v>
      </c>
      <c r="BW83" s="170">
        <f t="shared" si="87"/>
        <v>0</v>
      </c>
      <c r="BX83" s="171">
        <f t="shared" si="87"/>
        <v>0</v>
      </c>
      <c r="BY83" s="170">
        <f t="shared" si="87"/>
        <v>0</v>
      </c>
      <c r="BZ83" s="170">
        <f t="shared" si="87"/>
        <v>0</v>
      </c>
      <c r="CA83" s="170">
        <f t="shared" si="87"/>
        <v>0</v>
      </c>
      <c r="CB83" s="170">
        <f t="shared" si="87"/>
        <v>0</v>
      </c>
      <c r="CC83" s="170">
        <f t="shared" si="87"/>
        <v>0</v>
      </c>
      <c r="CD83" s="170">
        <f t="shared" si="87"/>
        <v>0</v>
      </c>
      <c r="CE83" s="170">
        <f t="shared" si="87"/>
        <v>0</v>
      </c>
      <c r="CF83" s="170">
        <f t="shared" si="87"/>
        <v>0</v>
      </c>
      <c r="CG83" s="170">
        <f t="shared" si="87"/>
        <v>0</v>
      </c>
      <c r="CH83" s="170">
        <f t="shared" si="87"/>
        <v>0</v>
      </c>
      <c r="CI83" s="170">
        <f t="shared" si="87"/>
        <v>0</v>
      </c>
      <c r="CJ83" s="171">
        <f t="shared" si="87"/>
        <v>0</v>
      </c>
      <c r="CK83" s="170">
        <f t="shared" si="87"/>
        <v>0</v>
      </c>
      <c r="CL83" s="170">
        <f t="shared" si="87"/>
        <v>0</v>
      </c>
      <c r="CM83" s="170">
        <f t="shared" si="87"/>
        <v>0</v>
      </c>
      <c r="CN83" s="170">
        <f t="shared" si="87"/>
        <v>0</v>
      </c>
      <c r="CO83" s="170">
        <f t="shared" si="87"/>
        <v>0</v>
      </c>
      <c r="CP83" s="170">
        <f t="shared" si="87"/>
        <v>0</v>
      </c>
      <c r="CQ83" s="170">
        <f t="shared" si="87"/>
        <v>0</v>
      </c>
      <c r="CR83" s="170">
        <f t="shared" si="87"/>
        <v>0</v>
      </c>
      <c r="CS83" s="170">
        <f t="shared" si="87"/>
        <v>0</v>
      </c>
      <c r="CT83" s="170">
        <f t="shared" si="87"/>
        <v>0</v>
      </c>
      <c r="CU83" s="170">
        <f t="shared" si="87"/>
        <v>0</v>
      </c>
      <c r="CV83" s="171">
        <f t="shared" si="87"/>
        <v>0</v>
      </c>
      <c r="CW83" s="170">
        <f t="shared" si="87"/>
        <v>0</v>
      </c>
      <c r="CX83" s="170">
        <f t="shared" si="87"/>
        <v>0</v>
      </c>
      <c r="CY83" s="170">
        <f t="shared" si="87"/>
        <v>0</v>
      </c>
      <c r="CZ83" s="170">
        <f t="shared" si="87"/>
        <v>0</v>
      </c>
      <c r="DA83" s="170">
        <f t="shared" si="87"/>
        <v>0</v>
      </c>
      <c r="DB83" s="170">
        <f t="shared" si="87"/>
        <v>0</v>
      </c>
      <c r="DC83" s="170">
        <f t="shared" si="87"/>
        <v>0</v>
      </c>
      <c r="DD83" s="170">
        <f t="shared" si="87"/>
        <v>0</v>
      </c>
      <c r="DE83" s="170">
        <f t="shared" si="87"/>
        <v>0</v>
      </c>
      <c r="DF83" s="170">
        <f t="shared" si="87"/>
        <v>0</v>
      </c>
      <c r="DG83" s="170">
        <f t="shared" si="87"/>
        <v>0</v>
      </c>
      <c r="DH83" s="171">
        <f t="shared" si="87"/>
        <v>0</v>
      </c>
      <c r="DI83" s="170">
        <f t="shared" si="87"/>
        <v>0</v>
      </c>
      <c r="DJ83" s="170">
        <f t="shared" si="87"/>
        <v>0</v>
      </c>
      <c r="DK83" s="170">
        <f t="shared" si="87"/>
        <v>0</v>
      </c>
      <c r="DL83" s="170">
        <f t="shared" si="87"/>
        <v>0</v>
      </c>
      <c r="DM83" s="170">
        <f t="shared" si="87"/>
        <v>0</v>
      </c>
      <c r="DN83" s="170">
        <f t="shared" si="87"/>
        <v>0</v>
      </c>
      <c r="DO83" s="170">
        <f t="shared" si="87"/>
        <v>0</v>
      </c>
      <c r="DP83" s="170">
        <f t="shared" si="87"/>
        <v>0</v>
      </c>
      <c r="DQ83" s="170">
        <f t="shared" si="87"/>
        <v>0</v>
      </c>
      <c r="DR83" s="170">
        <f t="shared" si="87"/>
        <v>0</v>
      </c>
      <c r="DS83" s="170">
        <f t="shared" si="87"/>
        <v>0</v>
      </c>
      <c r="DT83" s="170">
        <f>SUM(DT80:DT82)</f>
        <v>0</v>
      </c>
      <c r="DU83" s="172">
        <f t="shared" si="50"/>
        <v>2495.6500688000001</v>
      </c>
      <c r="DV83" s="173">
        <f t="shared" si="50"/>
        <v>2139.0980687999995</v>
      </c>
      <c r="DW83" s="173">
        <f t="shared" si="50"/>
        <v>831.87147119999986</v>
      </c>
      <c r="DX83" s="173">
        <f t="shared" si="50"/>
        <v>0</v>
      </c>
      <c r="DY83" s="173">
        <f t="shared" si="50"/>
        <v>0</v>
      </c>
      <c r="DZ83" s="173">
        <f t="shared" si="50"/>
        <v>0</v>
      </c>
      <c r="EA83" s="173">
        <f t="shared" si="50"/>
        <v>0</v>
      </c>
      <c r="EB83" s="173">
        <f t="shared" si="50"/>
        <v>0</v>
      </c>
      <c r="EC83" s="173">
        <f t="shared" si="50"/>
        <v>0</v>
      </c>
      <c r="ED83" s="174">
        <f t="shared" si="50"/>
        <v>0</v>
      </c>
      <c r="EE83" s="174">
        <f t="shared" ref="EE83" si="88">SUM(DU83:ED83)</f>
        <v>5466.6196087999997</v>
      </c>
    </row>
    <row r="84" spans="2:135">
      <c r="B84" s="67"/>
      <c r="D84" s="61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106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106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106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106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106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106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106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106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106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107"/>
      <c r="DV84" s="108"/>
      <c r="DW84" s="108"/>
      <c r="DX84" s="108"/>
      <c r="DY84" s="108"/>
      <c r="DZ84" s="108"/>
      <c r="EA84" s="108"/>
      <c r="EB84" s="108"/>
      <c r="EC84" s="108"/>
      <c r="ED84" s="109"/>
      <c r="EE84" s="109"/>
    </row>
    <row r="85" spans="2:135" ht="15.75" thickBot="1">
      <c r="B85" s="154" t="s">
        <v>116</v>
      </c>
      <c r="C85" s="155"/>
      <c r="D85" s="155"/>
      <c r="E85" s="156">
        <f t="shared" ref="E85:BP85" si="89">E83+E78+E70+E50+E45+E43</f>
        <v>0</v>
      </c>
      <c r="F85" s="156">
        <f t="shared" si="89"/>
        <v>0</v>
      </c>
      <c r="G85" s="156">
        <f t="shared" si="89"/>
        <v>0</v>
      </c>
      <c r="H85" s="156">
        <f t="shared" si="89"/>
        <v>34780.793638055948</v>
      </c>
      <c r="I85" s="156">
        <f t="shared" si="89"/>
        <v>37976.905515922124</v>
      </c>
      <c r="J85" s="156">
        <f t="shared" si="89"/>
        <v>35184.681760189764</v>
      </c>
      <c r="K85" s="156">
        <f t="shared" si="89"/>
        <v>35897.750104989769</v>
      </c>
      <c r="L85" s="156">
        <f t="shared" si="89"/>
        <v>32870.977657855947</v>
      </c>
      <c r="M85" s="156">
        <f t="shared" si="89"/>
        <v>35663.201413588307</v>
      </c>
      <c r="N85" s="156">
        <f t="shared" si="89"/>
        <v>23098.194512792681</v>
      </c>
      <c r="O85" s="156">
        <f t="shared" si="89"/>
        <v>356.51634480000001</v>
      </c>
      <c r="P85" s="156">
        <f t="shared" si="89"/>
        <v>356.51634480000001</v>
      </c>
      <c r="Q85" s="156">
        <f t="shared" si="89"/>
        <v>178.25817240000001</v>
      </c>
      <c r="R85" s="156">
        <f t="shared" si="89"/>
        <v>178.25817240000001</v>
      </c>
      <c r="S85" s="156">
        <f t="shared" si="89"/>
        <v>178.25817240000001</v>
      </c>
      <c r="T85" s="156">
        <f t="shared" si="89"/>
        <v>178.25817240000001</v>
      </c>
      <c r="U85" s="156">
        <f t="shared" si="89"/>
        <v>178.25817240000001</v>
      </c>
      <c r="V85" s="156">
        <f t="shared" si="89"/>
        <v>178.25817240000001</v>
      </c>
      <c r="W85" s="156">
        <f t="shared" si="89"/>
        <v>178.25817240000001</v>
      </c>
      <c r="X85" s="156">
        <f t="shared" si="89"/>
        <v>178.25817240000001</v>
      </c>
      <c r="Y85" s="156">
        <f t="shared" si="89"/>
        <v>178.25817240000001</v>
      </c>
      <c r="Z85" s="156">
        <f t="shared" si="89"/>
        <v>178.25817240000001</v>
      </c>
      <c r="AA85" s="156">
        <f t="shared" si="89"/>
        <v>178.25817240000001</v>
      </c>
      <c r="AB85" s="156">
        <f t="shared" si="89"/>
        <v>178.25817240000001</v>
      </c>
      <c r="AC85" s="156">
        <f t="shared" si="89"/>
        <v>118.8387816</v>
      </c>
      <c r="AD85" s="156">
        <f t="shared" si="89"/>
        <v>118.8387816</v>
      </c>
      <c r="AE85" s="156">
        <f t="shared" si="89"/>
        <v>118.8387816</v>
      </c>
      <c r="AF85" s="156">
        <f t="shared" si="89"/>
        <v>118.8387816</v>
      </c>
      <c r="AG85" s="156">
        <f t="shared" si="89"/>
        <v>118.8387816</v>
      </c>
      <c r="AH85" s="156">
        <f t="shared" si="89"/>
        <v>118.8387816</v>
      </c>
      <c r="AI85" s="156">
        <f t="shared" si="89"/>
        <v>118.8387816</v>
      </c>
      <c r="AJ85" s="156">
        <f t="shared" si="89"/>
        <v>0</v>
      </c>
      <c r="AK85" s="156">
        <f t="shared" si="89"/>
        <v>0</v>
      </c>
      <c r="AL85" s="156">
        <f t="shared" si="89"/>
        <v>0</v>
      </c>
      <c r="AM85" s="156">
        <f t="shared" si="89"/>
        <v>0</v>
      </c>
      <c r="AN85" s="156">
        <f t="shared" si="89"/>
        <v>0</v>
      </c>
      <c r="AO85" s="156">
        <f t="shared" si="89"/>
        <v>0</v>
      </c>
      <c r="AP85" s="156">
        <f t="shared" si="89"/>
        <v>0</v>
      </c>
      <c r="AQ85" s="156">
        <f t="shared" si="89"/>
        <v>0</v>
      </c>
      <c r="AR85" s="156">
        <f t="shared" si="89"/>
        <v>0</v>
      </c>
      <c r="AS85" s="156">
        <f t="shared" si="89"/>
        <v>0</v>
      </c>
      <c r="AT85" s="156">
        <f t="shared" si="89"/>
        <v>0</v>
      </c>
      <c r="AU85" s="156">
        <f t="shared" si="89"/>
        <v>0</v>
      </c>
      <c r="AV85" s="156">
        <f t="shared" si="89"/>
        <v>0</v>
      </c>
      <c r="AW85" s="156">
        <f t="shared" si="89"/>
        <v>0</v>
      </c>
      <c r="AX85" s="156">
        <f t="shared" si="89"/>
        <v>0</v>
      </c>
      <c r="AY85" s="156">
        <f t="shared" si="89"/>
        <v>0</v>
      </c>
      <c r="AZ85" s="156">
        <f t="shared" si="89"/>
        <v>0</v>
      </c>
      <c r="BA85" s="156">
        <f t="shared" si="89"/>
        <v>0</v>
      </c>
      <c r="BB85" s="156">
        <f t="shared" si="89"/>
        <v>0</v>
      </c>
      <c r="BC85" s="156">
        <f t="shared" si="89"/>
        <v>0</v>
      </c>
      <c r="BD85" s="156">
        <f t="shared" si="89"/>
        <v>0</v>
      </c>
      <c r="BE85" s="156">
        <f t="shared" si="89"/>
        <v>0</v>
      </c>
      <c r="BF85" s="156">
        <f t="shared" si="89"/>
        <v>0</v>
      </c>
      <c r="BG85" s="156">
        <f t="shared" si="89"/>
        <v>0</v>
      </c>
      <c r="BH85" s="156">
        <f t="shared" si="89"/>
        <v>0</v>
      </c>
      <c r="BI85" s="156">
        <f t="shared" si="89"/>
        <v>0</v>
      </c>
      <c r="BJ85" s="156">
        <f t="shared" si="89"/>
        <v>0</v>
      </c>
      <c r="BK85" s="156">
        <f t="shared" si="89"/>
        <v>0</v>
      </c>
      <c r="BL85" s="156">
        <f t="shared" si="89"/>
        <v>0</v>
      </c>
      <c r="BM85" s="156">
        <f t="shared" si="89"/>
        <v>0</v>
      </c>
      <c r="BN85" s="156">
        <f t="shared" si="89"/>
        <v>0</v>
      </c>
      <c r="BO85" s="156">
        <f t="shared" si="89"/>
        <v>0</v>
      </c>
      <c r="BP85" s="156">
        <f t="shared" si="89"/>
        <v>0</v>
      </c>
      <c r="BQ85" s="156">
        <f t="shared" ref="BQ85:DT85" si="90">BQ83+BQ78+BQ70+BQ50+BQ45+BQ43</f>
        <v>0</v>
      </c>
      <c r="BR85" s="156">
        <f t="shared" si="90"/>
        <v>0</v>
      </c>
      <c r="BS85" s="156">
        <f t="shared" si="90"/>
        <v>0</v>
      </c>
      <c r="BT85" s="156">
        <f t="shared" si="90"/>
        <v>0</v>
      </c>
      <c r="BU85" s="156">
        <f t="shared" si="90"/>
        <v>0</v>
      </c>
      <c r="BV85" s="156">
        <f t="shared" si="90"/>
        <v>0</v>
      </c>
      <c r="BW85" s="156">
        <f t="shared" si="90"/>
        <v>0</v>
      </c>
      <c r="BX85" s="156">
        <f t="shared" si="90"/>
        <v>0</v>
      </c>
      <c r="BY85" s="156">
        <f t="shared" si="90"/>
        <v>0</v>
      </c>
      <c r="BZ85" s="156">
        <f t="shared" si="90"/>
        <v>0</v>
      </c>
      <c r="CA85" s="156">
        <f t="shared" si="90"/>
        <v>0</v>
      </c>
      <c r="CB85" s="156">
        <f t="shared" si="90"/>
        <v>0</v>
      </c>
      <c r="CC85" s="156">
        <f t="shared" si="90"/>
        <v>0</v>
      </c>
      <c r="CD85" s="156">
        <f t="shared" si="90"/>
        <v>0</v>
      </c>
      <c r="CE85" s="156">
        <f t="shared" si="90"/>
        <v>0</v>
      </c>
      <c r="CF85" s="156">
        <f t="shared" si="90"/>
        <v>0</v>
      </c>
      <c r="CG85" s="156">
        <f t="shared" si="90"/>
        <v>0</v>
      </c>
      <c r="CH85" s="156">
        <f t="shared" si="90"/>
        <v>0</v>
      </c>
      <c r="CI85" s="156">
        <f t="shared" si="90"/>
        <v>0</v>
      </c>
      <c r="CJ85" s="156">
        <f t="shared" si="90"/>
        <v>0</v>
      </c>
      <c r="CK85" s="156">
        <f t="shared" si="90"/>
        <v>0</v>
      </c>
      <c r="CL85" s="156">
        <f t="shared" si="90"/>
        <v>0</v>
      </c>
      <c r="CM85" s="156">
        <f t="shared" si="90"/>
        <v>0</v>
      </c>
      <c r="CN85" s="156">
        <f t="shared" si="90"/>
        <v>0</v>
      </c>
      <c r="CO85" s="156">
        <f t="shared" si="90"/>
        <v>0</v>
      </c>
      <c r="CP85" s="156">
        <f t="shared" si="90"/>
        <v>0</v>
      </c>
      <c r="CQ85" s="156">
        <f t="shared" si="90"/>
        <v>0</v>
      </c>
      <c r="CR85" s="156">
        <f t="shared" si="90"/>
        <v>0</v>
      </c>
      <c r="CS85" s="156">
        <f t="shared" si="90"/>
        <v>0</v>
      </c>
      <c r="CT85" s="156">
        <f t="shared" si="90"/>
        <v>0</v>
      </c>
      <c r="CU85" s="156">
        <f t="shared" si="90"/>
        <v>0</v>
      </c>
      <c r="CV85" s="156">
        <f t="shared" si="90"/>
        <v>0</v>
      </c>
      <c r="CW85" s="156">
        <f t="shared" si="90"/>
        <v>0</v>
      </c>
      <c r="CX85" s="156">
        <f t="shared" si="90"/>
        <v>0</v>
      </c>
      <c r="CY85" s="156">
        <f t="shared" si="90"/>
        <v>0</v>
      </c>
      <c r="CZ85" s="156">
        <f t="shared" si="90"/>
        <v>0</v>
      </c>
      <c r="DA85" s="156">
        <f t="shared" si="90"/>
        <v>0</v>
      </c>
      <c r="DB85" s="156">
        <f t="shared" si="90"/>
        <v>0</v>
      </c>
      <c r="DC85" s="156">
        <f t="shared" si="90"/>
        <v>0</v>
      </c>
      <c r="DD85" s="156">
        <f t="shared" si="90"/>
        <v>0</v>
      </c>
      <c r="DE85" s="156">
        <f t="shared" si="90"/>
        <v>0</v>
      </c>
      <c r="DF85" s="156">
        <f t="shared" si="90"/>
        <v>0</v>
      </c>
      <c r="DG85" s="156">
        <f t="shared" si="90"/>
        <v>0</v>
      </c>
      <c r="DH85" s="156">
        <f t="shared" si="90"/>
        <v>0</v>
      </c>
      <c r="DI85" s="156">
        <f t="shared" si="90"/>
        <v>0</v>
      </c>
      <c r="DJ85" s="156">
        <f t="shared" si="90"/>
        <v>0</v>
      </c>
      <c r="DK85" s="156">
        <f t="shared" si="90"/>
        <v>0</v>
      </c>
      <c r="DL85" s="156">
        <f t="shared" si="90"/>
        <v>0</v>
      </c>
      <c r="DM85" s="156">
        <f t="shared" si="90"/>
        <v>0</v>
      </c>
      <c r="DN85" s="156">
        <f t="shared" si="90"/>
        <v>0</v>
      </c>
      <c r="DO85" s="156">
        <f t="shared" si="90"/>
        <v>0</v>
      </c>
      <c r="DP85" s="156">
        <f t="shared" si="90"/>
        <v>0</v>
      </c>
      <c r="DQ85" s="156">
        <f t="shared" si="90"/>
        <v>0</v>
      </c>
      <c r="DR85" s="156">
        <f t="shared" si="90"/>
        <v>0</v>
      </c>
      <c r="DS85" s="156">
        <f t="shared" si="90"/>
        <v>0</v>
      </c>
      <c r="DT85" s="157">
        <f t="shared" si="90"/>
        <v>0</v>
      </c>
      <c r="DU85" s="156">
        <f t="shared" ref="DU85:ED85" si="91">SUMIF($E$29:$DT$29,DU$29,$E85:$DT85)</f>
        <v>236185.53729299456</v>
      </c>
      <c r="DV85" s="156">
        <f t="shared" si="91"/>
        <v>2139.0980687999995</v>
      </c>
      <c r="DW85" s="156">
        <f t="shared" si="91"/>
        <v>831.87147119999986</v>
      </c>
      <c r="DX85" s="156">
        <f t="shared" si="91"/>
        <v>0</v>
      </c>
      <c r="DY85" s="156">
        <f t="shared" si="91"/>
        <v>0</v>
      </c>
      <c r="DZ85" s="156">
        <f t="shared" si="91"/>
        <v>0</v>
      </c>
      <c r="EA85" s="156">
        <f t="shared" si="91"/>
        <v>0</v>
      </c>
      <c r="EB85" s="156">
        <f t="shared" si="91"/>
        <v>0</v>
      </c>
      <c r="EC85" s="156">
        <f t="shared" si="91"/>
        <v>0</v>
      </c>
      <c r="ED85" s="157">
        <f t="shared" si="91"/>
        <v>0</v>
      </c>
      <c r="EE85" s="157">
        <f t="shared" ref="EE85" si="92">SUM(DU85:ED85)</f>
        <v>239156.50683299455</v>
      </c>
    </row>
    <row r="86" spans="2:135">
      <c r="B86" s="67"/>
      <c r="D86" s="61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106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106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106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106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106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106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106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106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106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124"/>
      <c r="DV86" s="125"/>
      <c r="DW86" s="125"/>
      <c r="DX86" s="125"/>
      <c r="DY86" s="125"/>
      <c r="DZ86" s="125"/>
      <c r="EA86" s="125"/>
      <c r="EB86" s="125"/>
      <c r="EC86" s="125"/>
      <c r="ED86" s="126"/>
      <c r="EE86" s="126"/>
    </row>
    <row r="87" spans="2:135">
      <c r="B87" s="110" t="s">
        <v>117</v>
      </c>
      <c r="D87" s="61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106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106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106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106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106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106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106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106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106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124"/>
      <c r="DV87" s="125"/>
      <c r="DW87" s="125"/>
      <c r="DX87" s="125"/>
      <c r="DY87" s="125"/>
      <c r="DZ87" s="125"/>
      <c r="EA87" s="125"/>
      <c r="EB87" s="125"/>
      <c r="EC87" s="125"/>
      <c r="ED87" s="126"/>
      <c r="EE87" s="126"/>
    </row>
    <row r="88" spans="2:135">
      <c r="B88" s="67" t="s">
        <v>118</v>
      </c>
      <c r="D88" s="55"/>
      <c r="E88" s="55">
        <f>E43+E70</f>
        <v>0</v>
      </c>
      <c r="F88" s="55">
        <f t="shared" ref="F88:BQ88" si="93">F43+E88+F70</f>
        <v>0</v>
      </c>
      <c r="G88" s="55">
        <f t="shared" si="93"/>
        <v>0</v>
      </c>
      <c r="H88" s="55">
        <f t="shared" si="93"/>
        <v>13552.340884082972</v>
      </c>
      <c r="I88" s="55">
        <f t="shared" si="93"/>
        <v>27535.863975396991</v>
      </c>
      <c r="J88" s="55">
        <f t="shared" si="93"/>
        <v>40657.022652248917</v>
      </c>
      <c r="K88" s="55">
        <f t="shared" si="93"/>
        <v>53778.181329100844</v>
      </c>
      <c r="L88" s="55">
        <f t="shared" si="93"/>
        <v>63264.189888183813</v>
      </c>
      <c r="M88" s="55">
        <f t="shared" si="93"/>
        <v>73612.562861728875</v>
      </c>
      <c r="N88" s="55">
        <f t="shared" si="93"/>
        <v>80080.295970194536</v>
      </c>
      <c r="O88" s="55">
        <f t="shared" si="93"/>
        <v>80080.295970194536</v>
      </c>
      <c r="P88" s="106">
        <f t="shared" si="93"/>
        <v>80080.295970194536</v>
      </c>
      <c r="Q88" s="55">
        <f t="shared" si="93"/>
        <v>80080.295970194536</v>
      </c>
      <c r="R88" s="55">
        <f t="shared" si="93"/>
        <v>80080.295970194536</v>
      </c>
      <c r="S88" s="55">
        <f t="shared" si="93"/>
        <v>80080.295970194536</v>
      </c>
      <c r="T88" s="55">
        <f t="shared" si="93"/>
        <v>80080.295970194536</v>
      </c>
      <c r="U88" s="55">
        <f t="shared" si="93"/>
        <v>80080.295970194536</v>
      </c>
      <c r="V88" s="55">
        <f t="shared" si="93"/>
        <v>80080.295970194536</v>
      </c>
      <c r="W88" s="55">
        <f t="shared" si="93"/>
        <v>80080.295970194536</v>
      </c>
      <c r="X88" s="55">
        <f t="shared" si="93"/>
        <v>80080.295970194536</v>
      </c>
      <c r="Y88" s="55">
        <f t="shared" si="93"/>
        <v>80080.295970194536</v>
      </c>
      <c r="Z88" s="55">
        <f t="shared" si="93"/>
        <v>80080.295970194536</v>
      </c>
      <c r="AA88" s="55">
        <f t="shared" si="93"/>
        <v>80080.295970194536</v>
      </c>
      <c r="AB88" s="106">
        <f t="shared" si="93"/>
        <v>80080.295970194536</v>
      </c>
      <c r="AC88" s="55">
        <f t="shared" si="93"/>
        <v>80080.295970194536</v>
      </c>
      <c r="AD88" s="55">
        <f t="shared" si="93"/>
        <v>80080.295970194536</v>
      </c>
      <c r="AE88" s="55">
        <f t="shared" si="93"/>
        <v>80080.295970194536</v>
      </c>
      <c r="AF88" s="55">
        <f t="shared" si="93"/>
        <v>80080.295970194536</v>
      </c>
      <c r="AG88" s="55">
        <f t="shared" si="93"/>
        <v>80080.295970194536</v>
      </c>
      <c r="AH88" s="55">
        <f t="shared" si="93"/>
        <v>80080.295970194536</v>
      </c>
      <c r="AI88" s="55">
        <f t="shared" si="93"/>
        <v>80080.295970194536</v>
      </c>
      <c r="AJ88" s="55">
        <f t="shared" si="93"/>
        <v>80080.295970194536</v>
      </c>
      <c r="AK88" s="55">
        <f t="shared" si="93"/>
        <v>80080.295970194536</v>
      </c>
      <c r="AL88" s="55">
        <f t="shared" si="93"/>
        <v>80080.295970194536</v>
      </c>
      <c r="AM88" s="55">
        <f t="shared" si="93"/>
        <v>80080.295970194536</v>
      </c>
      <c r="AN88" s="106">
        <f t="shared" si="93"/>
        <v>80080.295970194536</v>
      </c>
      <c r="AO88" s="55">
        <f t="shared" si="93"/>
        <v>80080.295970194536</v>
      </c>
      <c r="AP88" s="55">
        <f t="shared" si="93"/>
        <v>80080.295970194536</v>
      </c>
      <c r="AQ88" s="55">
        <f t="shared" si="93"/>
        <v>80080.295970194536</v>
      </c>
      <c r="AR88" s="55">
        <f t="shared" si="93"/>
        <v>80080.295970194536</v>
      </c>
      <c r="AS88" s="55">
        <f t="shared" si="93"/>
        <v>80080.295970194536</v>
      </c>
      <c r="AT88" s="55">
        <f t="shared" si="93"/>
        <v>80080.295970194536</v>
      </c>
      <c r="AU88" s="55">
        <f t="shared" si="93"/>
        <v>80080.295970194536</v>
      </c>
      <c r="AV88" s="55">
        <f t="shared" si="93"/>
        <v>80080.295970194536</v>
      </c>
      <c r="AW88" s="55">
        <f t="shared" si="93"/>
        <v>80080.295970194536</v>
      </c>
      <c r="AX88" s="55">
        <f t="shared" si="93"/>
        <v>80080.295970194536</v>
      </c>
      <c r="AY88" s="55">
        <f t="shared" si="93"/>
        <v>80080.295970194536</v>
      </c>
      <c r="AZ88" s="106">
        <f t="shared" si="93"/>
        <v>80080.295970194536</v>
      </c>
      <c r="BA88" s="55">
        <f t="shared" si="93"/>
        <v>80080.295970194536</v>
      </c>
      <c r="BB88" s="55">
        <f t="shared" si="93"/>
        <v>80080.295970194536</v>
      </c>
      <c r="BC88" s="55">
        <f t="shared" si="93"/>
        <v>80080.295970194536</v>
      </c>
      <c r="BD88" s="55">
        <f t="shared" si="93"/>
        <v>80080.295970194536</v>
      </c>
      <c r="BE88" s="55">
        <f t="shared" si="93"/>
        <v>80080.295970194536</v>
      </c>
      <c r="BF88" s="55">
        <f t="shared" si="93"/>
        <v>80080.295970194536</v>
      </c>
      <c r="BG88" s="55">
        <f t="shared" si="93"/>
        <v>80080.295970194536</v>
      </c>
      <c r="BH88" s="55">
        <f t="shared" si="93"/>
        <v>80080.295970194536</v>
      </c>
      <c r="BI88" s="55">
        <f t="shared" si="93"/>
        <v>80080.295970194536</v>
      </c>
      <c r="BJ88" s="55">
        <f t="shared" si="93"/>
        <v>80080.295970194536</v>
      </c>
      <c r="BK88" s="55">
        <f t="shared" si="93"/>
        <v>80080.295970194536</v>
      </c>
      <c r="BL88" s="106">
        <f t="shared" si="93"/>
        <v>80080.295970194536</v>
      </c>
      <c r="BM88" s="55">
        <f t="shared" si="93"/>
        <v>80080.295970194536</v>
      </c>
      <c r="BN88" s="55">
        <f t="shared" si="93"/>
        <v>80080.295970194536</v>
      </c>
      <c r="BO88" s="55">
        <f t="shared" si="93"/>
        <v>80080.295970194536</v>
      </c>
      <c r="BP88" s="55">
        <f t="shared" si="93"/>
        <v>80080.295970194536</v>
      </c>
      <c r="BQ88" s="55">
        <f t="shared" si="93"/>
        <v>80080.295970194536</v>
      </c>
      <c r="BR88" s="55">
        <f t="shared" ref="BR88:DT88" si="94">BR43+BQ88+BR70</f>
        <v>80080.295970194536</v>
      </c>
      <c r="BS88" s="55">
        <f t="shared" si="94"/>
        <v>80080.295970194536</v>
      </c>
      <c r="BT88" s="55">
        <f t="shared" si="94"/>
        <v>80080.295970194536</v>
      </c>
      <c r="BU88" s="55">
        <f t="shared" si="94"/>
        <v>80080.295970194536</v>
      </c>
      <c r="BV88" s="55">
        <f t="shared" si="94"/>
        <v>80080.295970194536</v>
      </c>
      <c r="BW88" s="55">
        <f t="shared" si="94"/>
        <v>80080.295970194536</v>
      </c>
      <c r="BX88" s="106">
        <f t="shared" si="94"/>
        <v>80080.295970194536</v>
      </c>
      <c r="BY88" s="55">
        <f t="shared" si="94"/>
        <v>80080.295970194536</v>
      </c>
      <c r="BZ88" s="55">
        <f t="shared" si="94"/>
        <v>80080.295970194536</v>
      </c>
      <c r="CA88" s="55">
        <f t="shared" si="94"/>
        <v>80080.295970194536</v>
      </c>
      <c r="CB88" s="55">
        <f t="shared" si="94"/>
        <v>80080.295970194536</v>
      </c>
      <c r="CC88" s="55">
        <f t="shared" si="94"/>
        <v>80080.295970194536</v>
      </c>
      <c r="CD88" s="55">
        <f t="shared" si="94"/>
        <v>80080.295970194536</v>
      </c>
      <c r="CE88" s="55">
        <f t="shared" si="94"/>
        <v>80080.295970194536</v>
      </c>
      <c r="CF88" s="55">
        <f t="shared" si="94"/>
        <v>80080.295970194536</v>
      </c>
      <c r="CG88" s="55">
        <f t="shared" si="94"/>
        <v>80080.295970194536</v>
      </c>
      <c r="CH88" s="55">
        <f t="shared" si="94"/>
        <v>80080.295970194536</v>
      </c>
      <c r="CI88" s="55">
        <f t="shared" si="94"/>
        <v>80080.295970194536</v>
      </c>
      <c r="CJ88" s="106">
        <f t="shared" si="94"/>
        <v>80080.295970194536</v>
      </c>
      <c r="CK88" s="55">
        <f t="shared" si="94"/>
        <v>80080.295970194536</v>
      </c>
      <c r="CL88" s="55">
        <f t="shared" si="94"/>
        <v>80080.295970194536</v>
      </c>
      <c r="CM88" s="55">
        <f t="shared" si="94"/>
        <v>80080.295970194536</v>
      </c>
      <c r="CN88" s="55">
        <f t="shared" si="94"/>
        <v>80080.295970194536</v>
      </c>
      <c r="CO88" s="55">
        <f t="shared" si="94"/>
        <v>80080.295970194536</v>
      </c>
      <c r="CP88" s="55">
        <f t="shared" si="94"/>
        <v>80080.295970194536</v>
      </c>
      <c r="CQ88" s="55">
        <f t="shared" si="94"/>
        <v>80080.295970194536</v>
      </c>
      <c r="CR88" s="55">
        <f t="shared" si="94"/>
        <v>80080.295970194536</v>
      </c>
      <c r="CS88" s="55">
        <f t="shared" si="94"/>
        <v>80080.295970194536</v>
      </c>
      <c r="CT88" s="55">
        <f t="shared" si="94"/>
        <v>80080.295970194536</v>
      </c>
      <c r="CU88" s="55">
        <f t="shared" si="94"/>
        <v>80080.295970194536</v>
      </c>
      <c r="CV88" s="106">
        <f t="shared" si="94"/>
        <v>80080.295970194536</v>
      </c>
      <c r="CW88" s="55">
        <f t="shared" si="94"/>
        <v>80080.295970194536</v>
      </c>
      <c r="CX88" s="55">
        <f t="shared" si="94"/>
        <v>80080.295970194536</v>
      </c>
      <c r="CY88" s="55">
        <f t="shared" si="94"/>
        <v>80080.295970194536</v>
      </c>
      <c r="CZ88" s="55">
        <f t="shared" si="94"/>
        <v>80080.295970194536</v>
      </c>
      <c r="DA88" s="55">
        <f t="shared" si="94"/>
        <v>80080.295970194536</v>
      </c>
      <c r="DB88" s="55">
        <f t="shared" si="94"/>
        <v>80080.295970194536</v>
      </c>
      <c r="DC88" s="55">
        <f t="shared" si="94"/>
        <v>80080.295970194536</v>
      </c>
      <c r="DD88" s="55">
        <f t="shared" si="94"/>
        <v>80080.295970194536</v>
      </c>
      <c r="DE88" s="55">
        <f t="shared" si="94"/>
        <v>80080.295970194536</v>
      </c>
      <c r="DF88" s="55">
        <f t="shared" si="94"/>
        <v>80080.295970194536</v>
      </c>
      <c r="DG88" s="55">
        <f t="shared" si="94"/>
        <v>80080.295970194536</v>
      </c>
      <c r="DH88" s="106">
        <f t="shared" si="94"/>
        <v>80080.295970194536</v>
      </c>
      <c r="DI88" s="55">
        <f t="shared" si="94"/>
        <v>80080.295970194536</v>
      </c>
      <c r="DJ88" s="55">
        <f t="shared" si="94"/>
        <v>80080.295970194536</v>
      </c>
      <c r="DK88" s="55">
        <f t="shared" si="94"/>
        <v>80080.295970194536</v>
      </c>
      <c r="DL88" s="55">
        <f t="shared" si="94"/>
        <v>80080.295970194536</v>
      </c>
      <c r="DM88" s="55">
        <f t="shared" si="94"/>
        <v>80080.295970194536</v>
      </c>
      <c r="DN88" s="55">
        <f t="shared" si="94"/>
        <v>80080.295970194536</v>
      </c>
      <c r="DO88" s="55">
        <f t="shared" si="94"/>
        <v>80080.295970194536</v>
      </c>
      <c r="DP88" s="55">
        <f t="shared" si="94"/>
        <v>80080.295970194536</v>
      </c>
      <c r="DQ88" s="55">
        <f t="shared" si="94"/>
        <v>80080.295970194536</v>
      </c>
      <c r="DR88" s="55">
        <f t="shared" si="94"/>
        <v>80080.295970194536</v>
      </c>
      <c r="DS88" s="55">
        <f t="shared" si="94"/>
        <v>80080.295970194536</v>
      </c>
      <c r="DT88" s="55">
        <f t="shared" si="94"/>
        <v>80080.295970194536</v>
      </c>
      <c r="DU88" s="124">
        <f t="shared" ref="DU88:ED93" si="95">SUMIF($E$26:$DT$26,DU$29,$E88:$DT88)</f>
        <v>80080.295970194536</v>
      </c>
      <c r="DV88" s="125">
        <f t="shared" si="95"/>
        <v>80080.295970194536</v>
      </c>
      <c r="DW88" s="125">
        <f t="shared" si="95"/>
        <v>80080.295970194536</v>
      </c>
      <c r="DX88" s="125">
        <f t="shared" si="95"/>
        <v>80080.295970194536</v>
      </c>
      <c r="DY88" s="125">
        <f t="shared" si="95"/>
        <v>80080.295970194536</v>
      </c>
      <c r="DZ88" s="125">
        <f t="shared" si="95"/>
        <v>80080.295970194536</v>
      </c>
      <c r="EA88" s="125">
        <f t="shared" si="95"/>
        <v>80080.295970194536</v>
      </c>
      <c r="EB88" s="125">
        <f t="shared" si="95"/>
        <v>80080.295970194536</v>
      </c>
      <c r="EC88" s="125">
        <f t="shared" si="95"/>
        <v>80080.295970194536</v>
      </c>
      <c r="ED88" s="126">
        <f t="shared" si="95"/>
        <v>80080.295970194536</v>
      </c>
      <c r="EE88" s="126">
        <f t="shared" ref="EE88:EE93" si="96">ED88</f>
        <v>80080.295970194536</v>
      </c>
    </row>
    <row r="89" spans="2:135">
      <c r="B89" s="67" t="s">
        <v>119</v>
      </c>
      <c r="D89" s="61"/>
      <c r="E89" s="55">
        <v>0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106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106">
        <v>0</v>
      </c>
      <c r="AC89" s="55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5">
        <v>0</v>
      </c>
      <c r="AL89" s="55">
        <v>0</v>
      </c>
      <c r="AM89" s="55">
        <v>0</v>
      </c>
      <c r="AN89" s="106">
        <v>0</v>
      </c>
      <c r="AO89" s="55">
        <v>0</v>
      </c>
      <c r="AP89" s="55">
        <v>0</v>
      </c>
      <c r="AQ89" s="55">
        <v>0</v>
      </c>
      <c r="AR89" s="55">
        <v>0</v>
      </c>
      <c r="AS89" s="55">
        <v>0</v>
      </c>
      <c r="AT89" s="55">
        <v>0</v>
      </c>
      <c r="AU89" s="55">
        <v>0</v>
      </c>
      <c r="AV89" s="55">
        <v>0</v>
      </c>
      <c r="AW89" s="55">
        <v>0</v>
      </c>
      <c r="AX89" s="55">
        <v>0</v>
      </c>
      <c r="AY89" s="55">
        <v>0</v>
      </c>
      <c r="AZ89" s="106">
        <v>0</v>
      </c>
      <c r="BA89" s="55">
        <v>0</v>
      </c>
      <c r="BB89" s="55">
        <v>0</v>
      </c>
      <c r="BC89" s="55">
        <v>0</v>
      </c>
      <c r="BD89" s="55">
        <v>0</v>
      </c>
      <c r="BE89" s="55">
        <v>0</v>
      </c>
      <c r="BF89" s="55">
        <v>0</v>
      </c>
      <c r="BG89" s="55">
        <v>0</v>
      </c>
      <c r="BH89" s="55">
        <v>0</v>
      </c>
      <c r="BI89" s="55">
        <v>0</v>
      </c>
      <c r="BJ89" s="55">
        <v>0</v>
      </c>
      <c r="BK89" s="55">
        <v>0</v>
      </c>
      <c r="BL89" s="106">
        <v>0</v>
      </c>
      <c r="BM89" s="55">
        <v>0</v>
      </c>
      <c r="BN89" s="55">
        <v>0</v>
      </c>
      <c r="BO89" s="55">
        <v>0</v>
      </c>
      <c r="BP89" s="55">
        <v>0</v>
      </c>
      <c r="BQ89" s="55">
        <v>0</v>
      </c>
      <c r="BR89" s="55">
        <v>0</v>
      </c>
      <c r="BS89" s="55">
        <v>0</v>
      </c>
      <c r="BT89" s="55">
        <v>0</v>
      </c>
      <c r="BU89" s="55">
        <v>0</v>
      </c>
      <c r="BV89" s="55">
        <v>0</v>
      </c>
      <c r="BW89" s="55">
        <v>0</v>
      </c>
      <c r="BX89" s="106">
        <v>0</v>
      </c>
      <c r="BY89" s="55">
        <v>0</v>
      </c>
      <c r="BZ89" s="55">
        <v>0</v>
      </c>
      <c r="CA89" s="55">
        <v>0</v>
      </c>
      <c r="CB89" s="55">
        <v>0</v>
      </c>
      <c r="CC89" s="55">
        <v>0</v>
      </c>
      <c r="CD89" s="55">
        <v>0</v>
      </c>
      <c r="CE89" s="55">
        <v>0</v>
      </c>
      <c r="CF89" s="55">
        <v>0</v>
      </c>
      <c r="CG89" s="55">
        <v>0</v>
      </c>
      <c r="CH89" s="55">
        <v>0</v>
      </c>
      <c r="CI89" s="55">
        <v>0</v>
      </c>
      <c r="CJ89" s="106">
        <v>0</v>
      </c>
      <c r="CK89" s="55">
        <v>0</v>
      </c>
      <c r="CL89" s="55">
        <v>0</v>
      </c>
      <c r="CM89" s="55">
        <v>0</v>
      </c>
      <c r="CN89" s="55">
        <v>0</v>
      </c>
      <c r="CO89" s="55">
        <v>0</v>
      </c>
      <c r="CP89" s="55">
        <v>0</v>
      </c>
      <c r="CQ89" s="55">
        <v>0</v>
      </c>
      <c r="CR89" s="55">
        <v>0</v>
      </c>
      <c r="CS89" s="55">
        <v>0</v>
      </c>
      <c r="CT89" s="55">
        <v>0</v>
      </c>
      <c r="CU89" s="55">
        <v>0</v>
      </c>
      <c r="CV89" s="106">
        <v>0</v>
      </c>
      <c r="CW89" s="55">
        <v>0</v>
      </c>
      <c r="CX89" s="55">
        <v>0</v>
      </c>
      <c r="CY89" s="55">
        <v>0</v>
      </c>
      <c r="CZ89" s="55">
        <v>0</v>
      </c>
      <c r="DA89" s="55">
        <v>0</v>
      </c>
      <c r="DB89" s="55">
        <v>0</v>
      </c>
      <c r="DC89" s="55">
        <v>0</v>
      </c>
      <c r="DD89" s="55">
        <v>0</v>
      </c>
      <c r="DE89" s="55">
        <v>0</v>
      </c>
      <c r="DF89" s="55">
        <v>0</v>
      </c>
      <c r="DG89" s="55">
        <v>0</v>
      </c>
      <c r="DH89" s="106">
        <v>0</v>
      </c>
      <c r="DI89" s="55">
        <v>0</v>
      </c>
      <c r="DJ89" s="55">
        <v>0</v>
      </c>
      <c r="DK89" s="55">
        <v>0</v>
      </c>
      <c r="DL89" s="55">
        <v>0</v>
      </c>
      <c r="DM89" s="55">
        <v>0</v>
      </c>
      <c r="DN89" s="55">
        <v>0</v>
      </c>
      <c r="DO89" s="55">
        <v>0</v>
      </c>
      <c r="DP89" s="55">
        <v>0</v>
      </c>
      <c r="DQ89" s="55">
        <v>0</v>
      </c>
      <c r="DR89" s="55">
        <v>0</v>
      </c>
      <c r="DS89" s="55">
        <v>0</v>
      </c>
      <c r="DT89" s="55">
        <v>0</v>
      </c>
      <c r="DU89" s="124">
        <f t="shared" si="95"/>
        <v>0</v>
      </c>
      <c r="DV89" s="125">
        <f t="shared" si="95"/>
        <v>0</v>
      </c>
      <c r="DW89" s="125">
        <f t="shared" si="95"/>
        <v>0</v>
      </c>
      <c r="DX89" s="125">
        <f t="shared" si="95"/>
        <v>0</v>
      </c>
      <c r="DY89" s="125">
        <f t="shared" si="95"/>
        <v>0</v>
      </c>
      <c r="DZ89" s="125">
        <f t="shared" si="95"/>
        <v>0</v>
      </c>
      <c r="EA89" s="125">
        <f t="shared" si="95"/>
        <v>0</v>
      </c>
      <c r="EB89" s="125">
        <f t="shared" si="95"/>
        <v>0</v>
      </c>
      <c r="EC89" s="125">
        <f t="shared" si="95"/>
        <v>0</v>
      </c>
      <c r="ED89" s="126">
        <f t="shared" si="95"/>
        <v>0</v>
      </c>
      <c r="EE89" s="126">
        <f t="shared" si="96"/>
        <v>0</v>
      </c>
    </row>
    <row r="90" spans="2:135">
      <c r="B90" s="67" t="s">
        <v>120</v>
      </c>
      <c r="D90" s="61"/>
      <c r="E90" s="55">
        <f>E50+E45</f>
        <v>0</v>
      </c>
      <c r="F90" s="55">
        <f t="shared" ref="F90:BQ90" si="97">F50+F45+E90</f>
        <v>0</v>
      </c>
      <c r="G90" s="55">
        <f t="shared" si="97"/>
        <v>0</v>
      </c>
      <c r="H90" s="55">
        <f t="shared" si="97"/>
        <v>21228.452753972975</v>
      </c>
      <c r="I90" s="55">
        <f t="shared" si="97"/>
        <v>45221.835178581081</v>
      </c>
      <c r="J90" s="55">
        <f t="shared" si="97"/>
        <v>67285.358261918911</v>
      </c>
      <c r="K90" s="55">
        <f t="shared" si="97"/>
        <v>89348.881345256756</v>
      </c>
      <c r="L90" s="55">
        <f t="shared" si="97"/>
        <v>112377.33409922973</v>
      </c>
      <c r="M90" s="55">
        <f t="shared" si="97"/>
        <v>137335.64619447297</v>
      </c>
      <c r="N90" s="55">
        <f t="shared" si="97"/>
        <v>153609.591254</v>
      </c>
      <c r="O90" s="55">
        <f t="shared" si="97"/>
        <v>153609.591254</v>
      </c>
      <c r="P90" s="106">
        <f t="shared" si="97"/>
        <v>153609.591254</v>
      </c>
      <c r="Q90" s="55">
        <f t="shared" si="97"/>
        <v>153609.591254</v>
      </c>
      <c r="R90" s="55">
        <f t="shared" si="97"/>
        <v>153609.591254</v>
      </c>
      <c r="S90" s="55">
        <f t="shared" si="97"/>
        <v>153609.591254</v>
      </c>
      <c r="T90" s="55">
        <f t="shared" si="97"/>
        <v>153609.591254</v>
      </c>
      <c r="U90" s="55">
        <f t="shared" si="97"/>
        <v>153609.591254</v>
      </c>
      <c r="V90" s="55">
        <f t="shared" si="97"/>
        <v>153609.591254</v>
      </c>
      <c r="W90" s="55">
        <f t="shared" si="97"/>
        <v>153609.591254</v>
      </c>
      <c r="X90" s="55">
        <f t="shared" si="97"/>
        <v>153609.591254</v>
      </c>
      <c r="Y90" s="55">
        <f t="shared" si="97"/>
        <v>153609.591254</v>
      </c>
      <c r="Z90" s="55">
        <f t="shared" si="97"/>
        <v>153609.591254</v>
      </c>
      <c r="AA90" s="55">
        <f t="shared" si="97"/>
        <v>153609.591254</v>
      </c>
      <c r="AB90" s="106">
        <f t="shared" si="97"/>
        <v>153609.591254</v>
      </c>
      <c r="AC90" s="55">
        <f t="shared" si="97"/>
        <v>153609.591254</v>
      </c>
      <c r="AD90" s="55">
        <f t="shared" si="97"/>
        <v>153609.591254</v>
      </c>
      <c r="AE90" s="55">
        <f t="shared" si="97"/>
        <v>153609.591254</v>
      </c>
      <c r="AF90" s="55">
        <f t="shared" si="97"/>
        <v>153609.591254</v>
      </c>
      <c r="AG90" s="55">
        <f t="shared" si="97"/>
        <v>153609.591254</v>
      </c>
      <c r="AH90" s="55">
        <f t="shared" si="97"/>
        <v>153609.591254</v>
      </c>
      <c r="AI90" s="55">
        <f t="shared" si="97"/>
        <v>153609.591254</v>
      </c>
      <c r="AJ90" s="55">
        <f t="shared" si="97"/>
        <v>153609.591254</v>
      </c>
      <c r="AK90" s="55">
        <f t="shared" si="97"/>
        <v>153609.591254</v>
      </c>
      <c r="AL90" s="55">
        <f t="shared" si="97"/>
        <v>153609.591254</v>
      </c>
      <c r="AM90" s="55">
        <f t="shared" si="97"/>
        <v>153609.591254</v>
      </c>
      <c r="AN90" s="106">
        <f t="shared" si="97"/>
        <v>153609.591254</v>
      </c>
      <c r="AO90" s="55">
        <f t="shared" si="97"/>
        <v>153609.591254</v>
      </c>
      <c r="AP90" s="55">
        <f t="shared" si="97"/>
        <v>153609.591254</v>
      </c>
      <c r="AQ90" s="55">
        <f t="shared" si="97"/>
        <v>153609.591254</v>
      </c>
      <c r="AR90" s="55">
        <f t="shared" si="97"/>
        <v>153609.591254</v>
      </c>
      <c r="AS90" s="55">
        <f t="shared" si="97"/>
        <v>153609.591254</v>
      </c>
      <c r="AT90" s="55">
        <f t="shared" si="97"/>
        <v>153609.591254</v>
      </c>
      <c r="AU90" s="55">
        <f t="shared" si="97"/>
        <v>153609.591254</v>
      </c>
      <c r="AV90" s="55">
        <f t="shared" si="97"/>
        <v>153609.591254</v>
      </c>
      <c r="AW90" s="55">
        <f t="shared" si="97"/>
        <v>153609.591254</v>
      </c>
      <c r="AX90" s="55">
        <f t="shared" si="97"/>
        <v>153609.591254</v>
      </c>
      <c r="AY90" s="55">
        <f t="shared" si="97"/>
        <v>153609.591254</v>
      </c>
      <c r="AZ90" s="106">
        <f t="shared" si="97"/>
        <v>153609.591254</v>
      </c>
      <c r="BA90" s="55">
        <f t="shared" si="97"/>
        <v>153609.591254</v>
      </c>
      <c r="BB90" s="55">
        <f t="shared" si="97"/>
        <v>153609.591254</v>
      </c>
      <c r="BC90" s="55">
        <f t="shared" si="97"/>
        <v>153609.591254</v>
      </c>
      <c r="BD90" s="55">
        <f t="shared" si="97"/>
        <v>153609.591254</v>
      </c>
      <c r="BE90" s="55">
        <f t="shared" si="97"/>
        <v>153609.591254</v>
      </c>
      <c r="BF90" s="55">
        <f t="shared" si="97"/>
        <v>153609.591254</v>
      </c>
      <c r="BG90" s="55">
        <f t="shared" si="97"/>
        <v>153609.591254</v>
      </c>
      <c r="BH90" s="55">
        <f t="shared" si="97"/>
        <v>153609.591254</v>
      </c>
      <c r="BI90" s="55">
        <f t="shared" si="97"/>
        <v>153609.591254</v>
      </c>
      <c r="BJ90" s="55">
        <f t="shared" si="97"/>
        <v>153609.591254</v>
      </c>
      <c r="BK90" s="55">
        <f t="shared" si="97"/>
        <v>153609.591254</v>
      </c>
      <c r="BL90" s="106">
        <f t="shared" si="97"/>
        <v>153609.591254</v>
      </c>
      <c r="BM90" s="55">
        <f t="shared" si="97"/>
        <v>153609.591254</v>
      </c>
      <c r="BN90" s="55">
        <f t="shared" si="97"/>
        <v>153609.591254</v>
      </c>
      <c r="BO90" s="55">
        <f t="shared" si="97"/>
        <v>153609.591254</v>
      </c>
      <c r="BP90" s="55">
        <f t="shared" si="97"/>
        <v>153609.591254</v>
      </c>
      <c r="BQ90" s="55">
        <f t="shared" si="97"/>
        <v>153609.591254</v>
      </c>
      <c r="BR90" s="55">
        <f t="shared" ref="BR90:DT90" si="98">BR50+BR45+BQ90</f>
        <v>153609.591254</v>
      </c>
      <c r="BS90" s="55">
        <f t="shared" si="98"/>
        <v>153609.591254</v>
      </c>
      <c r="BT90" s="55">
        <f t="shared" si="98"/>
        <v>153609.591254</v>
      </c>
      <c r="BU90" s="55">
        <f t="shared" si="98"/>
        <v>153609.591254</v>
      </c>
      <c r="BV90" s="55">
        <f t="shared" si="98"/>
        <v>153609.591254</v>
      </c>
      <c r="BW90" s="55">
        <f t="shared" si="98"/>
        <v>153609.591254</v>
      </c>
      <c r="BX90" s="106">
        <f t="shared" si="98"/>
        <v>153609.591254</v>
      </c>
      <c r="BY90" s="55">
        <f t="shared" si="98"/>
        <v>153609.591254</v>
      </c>
      <c r="BZ90" s="55">
        <f t="shared" si="98"/>
        <v>153609.591254</v>
      </c>
      <c r="CA90" s="55">
        <f t="shared" si="98"/>
        <v>153609.591254</v>
      </c>
      <c r="CB90" s="55">
        <f t="shared" si="98"/>
        <v>153609.591254</v>
      </c>
      <c r="CC90" s="55">
        <f t="shared" si="98"/>
        <v>153609.591254</v>
      </c>
      <c r="CD90" s="55">
        <f t="shared" si="98"/>
        <v>153609.591254</v>
      </c>
      <c r="CE90" s="55">
        <f t="shared" si="98"/>
        <v>153609.591254</v>
      </c>
      <c r="CF90" s="55">
        <f t="shared" si="98"/>
        <v>153609.591254</v>
      </c>
      <c r="CG90" s="55">
        <f t="shared" si="98"/>
        <v>153609.591254</v>
      </c>
      <c r="CH90" s="55">
        <f t="shared" si="98"/>
        <v>153609.591254</v>
      </c>
      <c r="CI90" s="55">
        <f t="shared" si="98"/>
        <v>153609.591254</v>
      </c>
      <c r="CJ90" s="106">
        <f t="shared" si="98"/>
        <v>153609.591254</v>
      </c>
      <c r="CK90" s="55">
        <f t="shared" si="98"/>
        <v>153609.591254</v>
      </c>
      <c r="CL90" s="55">
        <f t="shared" si="98"/>
        <v>153609.591254</v>
      </c>
      <c r="CM90" s="55">
        <f t="shared" si="98"/>
        <v>153609.591254</v>
      </c>
      <c r="CN90" s="55">
        <f t="shared" si="98"/>
        <v>153609.591254</v>
      </c>
      <c r="CO90" s="55">
        <f t="shared" si="98"/>
        <v>153609.591254</v>
      </c>
      <c r="CP90" s="55">
        <f t="shared" si="98"/>
        <v>153609.591254</v>
      </c>
      <c r="CQ90" s="55">
        <f t="shared" si="98"/>
        <v>153609.591254</v>
      </c>
      <c r="CR90" s="55">
        <f t="shared" si="98"/>
        <v>153609.591254</v>
      </c>
      <c r="CS90" s="55">
        <f t="shared" si="98"/>
        <v>153609.591254</v>
      </c>
      <c r="CT90" s="55">
        <f t="shared" si="98"/>
        <v>153609.591254</v>
      </c>
      <c r="CU90" s="55">
        <f t="shared" si="98"/>
        <v>153609.591254</v>
      </c>
      <c r="CV90" s="106">
        <f t="shared" si="98"/>
        <v>153609.591254</v>
      </c>
      <c r="CW90" s="55">
        <f t="shared" si="98"/>
        <v>153609.591254</v>
      </c>
      <c r="CX90" s="55">
        <f t="shared" si="98"/>
        <v>153609.591254</v>
      </c>
      <c r="CY90" s="55">
        <f t="shared" si="98"/>
        <v>153609.591254</v>
      </c>
      <c r="CZ90" s="55">
        <f t="shared" si="98"/>
        <v>153609.591254</v>
      </c>
      <c r="DA90" s="55">
        <f t="shared" si="98"/>
        <v>153609.591254</v>
      </c>
      <c r="DB90" s="55">
        <f t="shared" si="98"/>
        <v>153609.591254</v>
      </c>
      <c r="DC90" s="55">
        <f t="shared" si="98"/>
        <v>153609.591254</v>
      </c>
      <c r="DD90" s="55">
        <f t="shared" si="98"/>
        <v>153609.591254</v>
      </c>
      <c r="DE90" s="55">
        <f t="shared" si="98"/>
        <v>153609.591254</v>
      </c>
      <c r="DF90" s="55">
        <f t="shared" si="98"/>
        <v>153609.591254</v>
      </c>
      <c r="DG90" s="55">
        <f t="shared" si="98"/>
        <v>153609.591254</v>
      </c>
      <c r="DH90" s="106">
        <f t="shared" si="98"/>
        <v>153609.591254</v>
      </c>
      <c r="DI90" s="55">
        <f t="shared" si="98"/>
        <v>153609.591254</v>
      </c>
      <c r="DJ90" s="55">
        <f t="shared" si="98"/>
        <v>153609.591254</v>
      </c>
      <c r="DK90" s="55">
        <f t="shared" si="98"/>
        <v>153609.591254</v>
      </c>
      <c r="DL90" s="55">
        <f t="shared" si="98"/>
        <v>153609.591254</v>
      </c>
      <c r="DM90" s="55">
        <f t="shared" si="98"/>
        <v>153609.591254</v>
      </c>
      <c r="DN90" s="55">
        <f t="shared" si="98"/>
        <v>153609.591254</v>
      </c>
      <c r="DO90" s="55">
        <f t="shared" si="98"/>
        <v>153609.591254</v>
      </c>
      <c r="DP90" s="55">
        <f t="shared" si="98"/>
        <v>153609.591254</v>
      </c>
      <c r="DQ90" s="55">
        <f t="shared" si="98"/>
        <v>153609.591254</v>
      </c>
      <c r="DR90" s="55">
        <f t="shared" si="98"/>
        <v>153609.591254</v>
      </c>
      <c r="DS90" s="55">
        <f t="shared" si="98"/>
        <v>153609.591254</v>
      </c>
      <c r="DT90" s="55">
        <f t="shared" si="98"/>
        <v>153609.591254</v>
      </c>
      <c r="DU90" s="124">
        <f t="shared" si="95"/>
        <v>153609.591254</v>
      </c>
      <c r="DV90" s="125">
        <f t="shared" si="95"/>
        <v>153609.591254</v>
      </c>
      <c r="DW90" s="125">
        <f t="shared" si="95"/>
        <v>153609.591254</v>
      </c>
      <c r="DX90" s="125">
        <f t="shared" si="95"/>
        <v>153609.591254</v>
      </c>
      <c r="DY90" s="125">
        <f t="shared" si="95"/>
        <v>153609.591254</v>
      </c>
      <c r="DZ90" s="125">
        <f t="shared" si="95"/>
        <v>153609.591254</v>
      </c>
      <c r="EA90" s="125">
        <f t="shared" si="95"/>
        <v>153609.591254</v>
      </c>
      <c r="EB90" s="125">
        <f t="shared" si="95"/>
        <v>153609.591254</v>
      </c>
      <c r="EC90" s="125">
        <f t="shared" si="95"/>
        <v>153609.591254</v>
      </c>
      <c r="ED90" s="126">
        <f t="shared" si="95"/>
        <v>153609.591254</v>
      </c>
      <c r="EE90" s="126">
        <f t="shared" si="96"/>
        <v>153609.591254</v>
      </c>
    </row>
    <row r="91" spans="2:135">
      <c r="B91" s="67" t="s">
        <v>121</v>
      </c>
      <c r="D91" s="61"/>
      <c r="E91" s="55">
        <f>E78</f>
        <v>0</v>
      </c>
      <c r="F91" s="55">
        <f t="shared" ref="F91:BQ91" si="99">F78+E91</f>
        <v>0</v>
      </c>
      <c r="G91" s="55">
        <f t="shared" si="99"/>
        <v>0</v>
      </c>
      <c r="H91" s="55">
        <f t="shared" si="99"/>
        <v>0</v>
      </c>
      <c r="I91" s="55">
        <f t="shared" si="99"/>
        <v>0</v>
      </c>
      <c r="J91" s="55">
        <f t="shared" si="99"/>
        <v>0</v>
      </c>
      <c r="K91" s="55">
        <f t="shared" si="99"/>
        <v>0</v>
      </c>
      <c r="L91" s="55">
        <f t="shared" si="99"/>
        <v>0</v>
      </c>
      <c r="M91" s="55">
        <f t="shared" si="99"/>
        <v>0</v>
      </c>
      <c r="N91" s="55">
        <f t="shared" si="99"/>
        <v>0</v>
      </c>
      <c r="O91" s="55">
        <f t="shared" si="99"/>
        <v>0</v>
      </c>
      <c r="P91" s="106">
        <f t="shared" si="99"/>
        <v>0</v>
      </c>
      <c r="Q91" s="55">
        <f t="shared" si="99"/>
        <v>0</v>
      </c>
      <c r="R91" s="55">
        <f t="shared" si="99"/>
        <v>0</v>
      </c>
      <c r="S91" s="55">
        <f t="shared" si="99"/>
        <v>0</v>
      </c>
      <c r="T91" s="55">
        <f t="shared" si="99"/>
        <v>0</v>
      </c>
      <c r="U91" s="55">
        <f t="shared" si="99"/>
        <v>0</v>
      </c>
      <c r="V91" s="55">
        <f t="shared" si="99"/>
        <v>0</v>
      </c>
      <c r="W91" s="55">
        <f t="shared" si="99"/>
        <v>0</v>
      </c>
      <c r="X91" s="55">
        <f t="shared" si="99"/>
        <v>0</v>
      </c>
      <c r="Y91" s="55">
        <f t="shared" si="99"/>
        <v>0</v>
      </c>
      <c r="Z91" s="55">
        <f t="shared" si="99"/>
        <v>0</v>
      </c>
      <c r="AA91" s="55">
        <f t="shared" si="99"/>
        <v>0</v>
      </c>
      <c r="AB91" s="106">
        <f t="shared" si="99"/>
        <v>0</v>
      </c>
      <c r="AC91" s="55">
        <f t="shared" si="99"/>
        <v>0</v>
      </c>
      <c r="AD91" s="55">
        <f t="shared" si="99"/>
        <v>0</v>
      </c>
      <c r="AE91" s="55">
        <f t="shared" si="99"/>
        <v>0</v>
      </c>
      <c r="AF91" s="55">
        <f t="shared" si="99"/>
        <v>0</v>
      </c>
      <c r="AG91" s="55">
        <f t="shared" si="99"/>
        <v>0</v>
      </c>
      <c r="AH91" s="55">
        <f t="shared" si="99"/>
        <v>0</v>
      </c>
      <c r="AI91" s="55">
        <f t="shared" si="99"/>
        <v>0</v>
      </c>
      <c r="AJ91" s="55">
        <f t="shared" si="99"/>
        <v>0</v>
      </c>
      <c r="AK91" s="55">
        <f t="shared" si="99"/>
        <v>0</v>
      </c>
      <c r="AL91" s="55">
        <f t="shared" si="99"/>
        <v>0</v>
      </c>
      <c r="AM91" s="55">
        <f t="shared" si="99"/>
        <v>0</v>
      </c>
      <c r="AN91" s="106">
        <f t="shared" si="99"/>
        <v>0</v>
      </c>
      <c r="AO91" s="55">
        <f t="shared" si="99"/>
        <v>0</v>
      </c>
      <c r="AP91" s="55">
        <f t="shared" si="99"/>
        <v>0</v>
      </c>
      <c r="AQ91" s="55">
        <f t="shared" si="99"/>
        <v>0</v>
      </c>
      <c r="AR91" s="55">
        <f t="shared" si="99"/>
        <v>0</v>
      </c>
      <c r="AS91" s="55">
        <f t="shared" si="99"/>
        <v>0</v>
      </c>
      <c r="AT91" s="55">
        <f t="shared" si="99"/>
        <v>0</v>
      </c>
      <c r="AU91" s="55">
        <f t="shared" si="99"/>
        <v>0</v>
      </c>
      <c r="AV91" s="55">
        <f t="shared" si="99"/>
        <v>0</v>
      </c>
      <c r="AW91" s="55">
        <f t="shared" si="99"/>
        <v>0</v>
      </c>
      <c r="AX91" s="55">
        <f t="shared" si="99"/>
        <v>0</v>
      </c>
      <c r="AY91" s="55">
        <f t="shared" si="99"/>
        <v>0</v>
      </c>
      <c r="AZ91" s="106">
        <f t="shared" si="99"/>
        <v>0</v>
      </c>
      <c r="BA91" s="55">
        <f t="shared" si="99"/>
        <v>0</v>
      </c>
      <c r="BB91" s="55">
        <f t="shared" si="99"/>
        <v>0</v>
      </c>
      <c r="BC91" s="55">
        <f t="shared" si="99"/>
        <v>0</v>
      </c>
      <c r="BD91" s="55">
        <f t="shared" si="99"/>
        <v>0</v>
      </c>
      <c r="BE91" s="55">
        <f t="shared" si="99"/>
        <v>0</v>
      </c>
      <c r="BF91" s="55">
        <f t="shared" si="99"/>
        <v>0</v>
      </c>
      <c r="BG91" s="55">
        <f t="shared" si="99"/>
        <v>0</v>
      </c>
      <c r="BH91" s="55">
        <f t="shared" si="99"/>
        <v>0</v>
      </c>
      <c r="BI91" s="55">
        <f t="shared" si="99"/>
        <v>0</v>
      </c>
      <c r="BJ91" s="55">
        <f t="shared" si="99"/>
        <v>0</v>
      </c>
      <c r="BK91" s="55">
        <f t="shared" si="99"/>
        <v>0</v>
      </c>
      <c r="BL91" s="106">
        <f t="shared" si="99"/>
        <v>0</v>
      </c>
      <c r="BM91" s="55">
        <f t="shared" si="99"/>
        <v>0</v>
      </c>
      <c r="BN91" s="55">
        <f t="shared" si="99"/>
        <v>0</v>
      </c>
      <c r="BO91" s="55">
        <f t="shared" si="99"/>
        <v>0</v>
      </c>
      <c r="BP91" s="55">
        <f t="shared" si="99"/>
        <v>0</v>
      </c>
      <c r="BQ91" s="55">
        <f t="shared" si="99"/>
        <v>0</v>
      </c>
      <c r="BR91" s="55">
        <f t="shared" ref="BR91:DT91" si="100">BR78+BQ91</f>
        <v>0</v>
      </c>
      <c r="BS91" s="55">
        <f t="shared" si="100"/>
        <v>0</v>
      </c>
      <c r="BT91" s="55">
        <f t="shared" si="100"/>
        <v>0</v>
      </c>
      <c r="BU91" s="55">
        <f t="shared" si="100"/>
        <v>0</v>
      </c>
      <c r="BV91" s="55">
        <f t="shared" si="100"/>
        <v>0</v>
      </c>
      <c r="BW91" s="55">
        <f t="shared" si="100"/>
        <v>0</v>
      </c>
      <c r="BX91" s="106">
        <f t="shared" si="100"/>
        <v>0</v>
      </c>
      <c r="BY91" s="55">
        <f t="shared" si="100"/>
        <v>0</v>
      </c>
      <c r="BZ91" s="55">
        <f t="shared" si="100"/>
        <v>0</v>
      </c>
      <c r="CA91" s="55">
        <f t="shared" si="100"/>
        <v>0</v>
      </c>
      <c r="CB91" s="55">
        <f t="shared" si="100"/>
        <v>0</v>
      </c>
      <c r="CC91" s="55">
        <f t="shared" si="100"/>
        <v>0</v>
      </c>
      <c r="CD91" s="55">
        <f t="shared" si="100"/>
        <v>0</v>
      </c>
      <c r="CE91" s="55">
        <f t="shared" si="100"/>
        <v>0</v>
      </c>
      <c r="CF91" s="55">
        <f t="shared" si="100"/>
        <v>0</v>
      </c>
      <c r="CG91" s="55">
        <f t="shared" si="100"/>
        <v>0</v>
      </c>
      <c r="CH91" s="55">
        <f t="shared" si="100"/>
        <v>0</v>
      </c>
      <c r="CI91" s="55">
        <f t="shared" si="100"/>
        <v>0</v>
      </c>
      <c r="CJ91" s="106">
        <f t="shared" si="100"/>
        <v>0</v>
      </c>
      <c r="CK91" s="55">
        <f t="shared" si="100"/>
        <v>0</v>
      </c>
      <c r="CL91" s="55">
        <f t="shared" si="100"/>
        <v>0</v>
      </c>
      <c r="CM91" s="55">
        <f t="shared" si="100"/>
        <v>0</v>
      </c>
      <c r="CN91" s="55">
        <f t="shared" si="100"/>
        <v>0</v>
      </c>
      <c r="CO91" s="55">
        <f t="shared" si="100"/>
        <v>0</v>
      </c>
      <c r="CP91" s="55">
        <f t="shared" si="100"/>
        <v>0</v>
      </c>
      <c r="CQ91" s="55">
        <f t="shared" si="100"/>
        <v>0</v>
      </c>
      <c r="CR91" s="55">
        <f t="shared" si="100"/>
        <v>0</v>
      </c>
      <c r="CS91" s="55">
        <f t="shared" si="100"/>
        <v>0</v>
      </c>
      <c r="CT91" s="55">
        <f t="shared" si="100"/>
        <v>0</v>
      </c>
      <c r="CU91" s="55">
        <f t="shared" si="100"/>
        <v>0</v>
      </c>
      <c r="CV91" s="106">
        <f t="shared" si="100"/>
        <v>0</v>
      </c>
      <c r="CW91" s="55">
        <f t="shared" si="100"/>
        <v>0</v>
      </c>
      <c r="CX91" s="55">
        <f t="shared" si="100"/>
        <v>0</v>
      </c>
      <c r="CY91" s="55">
        <f t="shared" si="100"/>
        <v>0</v>
      </c>
      <c r="CZ91" s="55">
        <f t="shared" si="100"/>
        <v>0</v>
      </c>
      <c r="DA91" s="55">
        <f t="shared" si="100"/>
        <v>0</v>
      </c>
      <c r="DB91" s="55">
        <f t="shared" si="100"/>
        <v>0</v>
      </c>
      <c r="DC91" s="55">
        <f t="shared" si="100"/>
        <v>0</v>
      </c>
      <c r="DD91" s="55">
        <f t="shared" si="100"/>
        <v>0</v>
      </c>
      <c r="DE91" s="55">
        <f t="shared" si="100"/>
        <v>0</v>
      </c>
      <c r="DF91" s="55">
        <f t="shared" si="100"/>
        <v>0</v>
      </c>
      <c r="DG91" s="55">
        <f t="shared" si="100"/>
        <v>0</v>
      </c>
      <c r="DH91" s="106">
        <f t="shared" si="100"/>
        <v>0</v>
      </c>
      <c r="DI91" s="55">
        <f t="shared" si="100"/>
        <v>0</v>
      </c>
      <c r="DJ91" s="55">
        <f t="shared" si="100"/>
        <v>0</v>
      </c>
      <c r="DK91" s="55">
        <f t="shared" si="100"/>
        <v>0</v>
      </c>
      <c r="DL91" s="55">
        <f t="shared" si="100"/>
        <v>0</v>
      </c>
      <c r="DM91" s="55">
        <f t="shared" si="100"/>
        <v>0</v>
      </c>
      <c r="DN91" s="55">
        <f t="shared" si="100"/>
        <v>0</v>
      </c>
      <c r="DO91" s="55">
        <f t="shared" si="100"/>
        <v>0</v>
      </c>
      <c r="DP91" s="55">
        <f t="shared" si="100"/>
        <v>0</v>
      </c>
      <c r="DQ91" s="55">
        <f t="shared" si="100"/>
        <v>0</v>
      </c>
      <c r="DR91" s="55">
        <f t="shared" si="100"/>
        <v>0</v>
      </c>
      <c r="DS91" s="55">
        <f t="shared" si="100"/>
        <v>0</v>
      </c>
      <c r="DT91" s="55">
        <f t="shared" si="100"/>
        <v>0</v>
      </c>
      <c r="DU91" s="124">
        <f t="shared" si="95"/>
        <v>0</v>
      </c>
      <c r="DV91" s="125">
        <f t="shared" si="95"/>
        <v>0</v>
      </c>
      <c r="DW91" s="125">
        <f t="shared" si="95"/>
        <v>0</v>
      </c>
      <c r="DX91" s="125">
        <f t="shared" si="95"/>
        <v>0</v>
      </c>
      <c r="DY91" s="125">
        <f t="shared" si="95"/>
        <v>0</v>
      </c>
      <c r="DZ91" s="125">
        <f t="shared" si="95"/>
        <v>0</v>
      </c>
      <c r="EA91" s="125">
        <f t="shared" si="95"/>
        <v>0</v>
      </c>
      <c r="EB91" s="125">
        <f t="shared" si="95"/>
        <v>0</v>
      </c>
      <c r="EC91" s="125">
        <f t="shared" si="95"/>
        <v>0</v>
      </c>
      <c r="ED91" s="126">
        <f t="shared" si="95"/>
        <v>0</v>
      </c>
      <c r="EE91" s="126">
        <f t="shared" si="96"/>
        <v>0</v>
      </c>
    </row>
    <row r="92" spans="2:135">
      <c r="B92" s="67" t="s">
        <v>122</v>
      </c>
      <c r="D92" s="61"/>
      <c r="E92" s="55">
        <f>E83</f>
        <v>0</v>
      </c>
      <c r="F92" s="55">
        <f t="shared" ref="F92:BQ92" si="101">F83+E92</f>
        <v>0</v>
      </c>
      <c r="G92" s="55">
        <f t="shared" si="101"/>
        <v>0</v>
      </c>
      <c r="H92" s="55">
        <f t="shared" si="101"/>
        <v>0</v>
      </c>
      <c r="I92" s="55">
        <f t="shared" si="101"/>
        <v>0</v>
      </c>
      <c r="J92" s="55">
        <f t="shared" si="101"/>
        <v>0</v>
      </c>
      <c r="K92" s="55">
        <f t="shared" si="101"/>
        <v>713.06834480000009</v>
      </c>
      <c r="L92" s="55">
        <f t="shared" si="101"/>
        <v>1069.5846896</v>
      </c>
      <c r="M92" s="55">
        <f t="shared" si="101"/>
        <v>1426.1010344000001</v>
      </c>
      <c r="N92" s="55">
        <f t="shared" si="101"/>
        <v>1782.6173792000002</v>
      </c>
      <c r="O92" s="55">
        <f t="shared" si="101"/>
        <v>2139.1337240000003</v>
      </c>
      <c r="P92" s="106">
        <f t="shared" si="101"/>
        <v>2495.6500688000001</v>
      </c>
      <c r="Q92" s="55">
        <f t="shared" si="101"/>
        <v>2673.9082412000002</v>
      </c>
      <c r="R92" s="55">
        <f t="shared" si="101"/>
        <v>2852.1664136000004</v>
      </c>
      <c r="S92" s="55">
        <f t="shared" si="101"/>
        <v>3030.4245860000005</v>
      </c>
      <c r="T92" s="55">
        <f t="shared" si="101"/>
        <v>3208.6827584000007</v>
      </c>
      <c r="U92" s="55">
        <f t="shared" si="101"/>
        <v>3386.9409308000008</v>
      </c>
      <c r="V92" s="55">
        <f t="shared" si="101"/>
        <v>3565.199103200001</v>
      </c>
      <c r="W92" s="55">
        <f t="shared" si="101"/>
        <v>3743.4572756000011</v>
      </c>
      <c r="X92" s="55">
        <f t="shared" si="101"/>
        <v>3921.7154480000013</v>
      </c>
      <c r="Y92" s="55">
        <f t="shared" si="101"/>
        <v>4099.973620400001</v>
      </c>
      <c r="Z92" s="55">
        <f t="shared" si="101"/>
        <v>4278.2317928000011</v>
      </c>
      <c r="AA92" s="55">
        <f t="shared" si="101"/>
        <v>4456.4899652000013</v>
      </c>
      <c r="AB92" s="106">
        <f t="shared" si="101"/>
        <v>4634.7481376000014</v>
      </c>
      <c r="AC92" s="55">
        <f t="shared" si="101"/>
        <v>4753.5869192000018</v>
      </c>
      <c r="AD92" s="55">
        <f t="shared" si="101"/>
        <v>4872.4257008000022</v>
      </c>
      <c r="AE92" s="55">
        <f t="shared" si="101"/>
        <v>4991.2644824000026</v>
      </c>
      <c r="AF92" s="55">
        <f t="shared" si="101"/>
        <v>5110.103264000003</v>
      </c>
      <c r="AG92" s="55">
        <f t="shared" si="101"/>
        <v>5228.9420456000034</v>
      </c>
      <c r="AH92" s="55">
        <f t="shared" si="101"/>
        <v>5347.7808272000038</v>
      </c>
      <c r="AI92" s="55">
        <f t="shared" si="101"/>
        <v>5466.6196088000042</v>
      </c>
      <c r="AJ92" s="55">
        <f t="shared" si="101"/>
        <v>5466.6196088000042</v>
      </c>
      <c r="AK92" s="55">
        <f t="shared" si="101"/>
        <v>5466.6196088000042</v>
      </c>
      <c r="AL92" s="55">
        <f t="shared" si="101"/>
        <v>5466.6196088000042</v>
      </c>
      <c r="AM92" s="55">
        <f t="shared" si="101"/>
        <v>5466.6196088000042</v>
      </c>
      <c r="AN92" s="106">
        <f t="shared" si="101"/>
        <v>5466.6196088000042</v>
      </c>
      <c r="AO92" s="55">
        <f t="shared" si="101"/>
        <v>5466.6196088000042</v>
      </c>
      <c r="AP92" s="55">
        <f t="shared" si="101"/>
        <v>5466.6196088000042</v>
      </c>
      <c r="AQ92" s="55">
        <f t="shared" si="101"/>
        <v>5466.6196088000042</v>
      </c>
      <c r="AR92" s="55">
        <f t="shared" si="101"/>
        <v>5466.6196088000042</v>
      </c>
      <c r="AS92" s="55">
        <f t="shared" si="101"/>
        <v>5466.6196088000042</v>
      </c>
      <c r="AT92" s="55">
        <f t="shared" si="101"/>
        <v>5466.6196088000042</v>
      </c>
      <c r="AU92" s="55">
        <f t="shared" si="101"/>
        <v>5466.6196088000042</v>
      </c>
      <c r="AV92" s="55">
        <f t="shared" si="101"/>
        <v>5466.6196088000042</v>
      </c>
      <c r="AW92" s="55">
        <f t="shared" si="101"/>
        <v>5466.6196088000042</v>
      </c>
      <c r="AX92" s="55">
        <f t="shared" si="101"/>
        <v>5466.6196088000042</v>
      </c>
      <c r="AY92" s="55">
        <f t="shared" si="101"/>
        <v>5466.6196088000042</v>
      </c>
      <c r="AZ92" s="106">
        <f t="shared" si="101"/>
        <v>5466.6196088000042</v>
      </c>
      <c r="BA92" s="55">
        <f t="shared" si="101"/>
        <v>5466.6196088000042</v>
      </c>
      <c r="BB92" s="55">
        <f t="shared" si="101"/>
        <v>5466.6196088000042</v>
      </c>
      <c r="BC92" s="55">
        <f t="shared" si="101"/>
        <v>5466.6196088000042</v>
      </c>
      <c r="BD92" s="55">
        <f t="shared" si="101"/>
        <v>5466.6196088000042</v>
      </c>
      <c r="BE92" s="55">
        <f t="shared" si="101"/>
        <v>5466.6196088000042</v>
      </c>
      <c r="BF92" s="55">
        <f t="shared" si="101"/>
        <v>5466.6196088000042</v>
      </c>
      <c r="BG92" s="55">
        <f t="shared" si="101"/>
        <v>5466.6196088000042</v>
      </c>
      <c r="BH92" s="55">
        <f t="shared" si="101"/>
        <v>5466.6196088000042</v>
      </c>
      <c r="BI92" s="55">
        <f t="shared" si="101"/>
        <v>5466.6196088000042</v>
      </c>
      <c r="BJ92" s="55">
        <f t="shared" si="101"/>
        <v>5466.6196088000042</v>
      </c>
      <c r="BK92" s="55">
        <f t="shared" si="101"/>
        <v>5466.6196088000042</v>
      </c>
      <c r="BL92" s="106">
        <f t="shared" si="101"/>
        <v>5466.6196088000042</v>
      </c>
      <c r="BM92" s="55">
        <f t="shared" si="101"/>
        <v>5466.6196088000042</v>
      </c>
      <c r="BN92" s="55">
        <f t="shared" si="101"/>
        <v>5466.6196088000042</v>
      </c>
      <c r="BO92" s="55">
        <f t="shared" si="101"/>
        <v>5466.6196088000042</v>
      </c>
      <c r="BP92" s="55">
        <f t="shared" si="101"/>
        <v>5466.6196088000042</v>
      </c>
      <c r="BQ92" s="55">
        <f t="shared" si="101"/>
        <v>5466.6196088000042</v>
      </c>
      <c r="BR92" s="55">
        <f t="shared" ref="BR92:DT92" si="102">BR83+BQ92</f>
        <v>5466.6196088000042</v>
      </c>
      <c r="BS92" s="55">
        <f t="shared" si="102"/>
        <v>5466.6196088000042</v>
      </c>
      <c r="BT92" s="55">
        <f t="shared" si="102"/>
        <v>5466.6196088000042</v>
      </c>
      <c r="BU92" s="55">
        <f t="shared" si="102"/>
        <v>5466.6196088000042</v>
      </c>
      <c r="BV92" s="55">
        <f t="shared" si="102"/>
        <v>5466.6196088000042</v>
      </c>
      <c r="BW92" s="55">
        <f t="shared" si="102"/>
        <v>5466.6196088000042</v>
      </c>
      <c r="BX92" s="106">
        <f t="shared" si="102"/>
        <v>5466.6196088000042</v>
      </c>
      <c r="BY92" s="55">
        <f t="shared" si="102"/>
        <v>5466.6196088000042</v>
      </c>
      <c r="BZ92" s="55">
        <f t="shared" si="102"/>
        <v>5466.6196088000042</v>
      </c>
      <c r="CA92" s="55">
        <f t="shared" si="102"/>
        <v>5466.6196088000042</v>
      </c>
      <c r="CB92" s="55">
        <f t="shared" si="102"/>
        <v>5466.6196088000042</v>
      </c>
      <c r="CC92" s="55">
        <f t="shared" si="102"/>
        <v>5466.6196088000042</v>
      </c>
      <c r="CD92" s="55">
        <f t="shared" si="102"/>
        <v>5466.6196088000042</v>
      </c>
      <c r="CE92" s="55">
        <f t="shared" si="102"/>
        <v>5466.6196088000042</v>
      </c>
      <c r="CF92" s="55">
        <f t="shared" si="102"/>
        <v>5466.6196088000042</v>
      </c>
      <c r="CG92" s="55">
        <f t="shared" si="102"/>
        <v>5466.6196088000042</v>
      </c>
      <c r="CH92" s="55">
        <f t="shared" si="102"/>
        <v>5466.6196088000042</v>
      </c>
      <c r="CI92" s="55">
        <f t="shared" si="102"/>
        <v>5466.6196088000042</v>
      </c>
      <c r="CJ92" s="106">
        <f t="shared" si="102"/>
        <v>5466.6196088000042</v>
      </c>
      <c r="CK92" s="55">
        <f t="shared" si="102"/>
        <v>5466.6196088000042</v>
      </c>
      <c r="CL92" s="55">
        <f t="shared" si="102"/>
        <v>5466.6196088000042</v>
      </c>
      <c r="CM92" s="55">
        <f t="shared" si="102"/>
        <v>5466.6196088000042</v>
      </c>
      <c r="CN92" s="55">
        <f t="shared" si="102"/>
        <v>5466.6196088000042</v>
      </c>
      <c r="CO92" s="55">
        <f t="shared" si="102"/>
        <v>5466.6196088000042</v>
      </c>
      <c r="CP92" s="55">
        <f t="shared" si="102"/>
        <v>5466.6196088000042</v>
      </c>
      <c r="CQ92" s="55">
        <f t="shared" si="102"/>
        <v>5466.6196088000042</v>
      </c>
      <c r="CR92" s="55">
        <f t="shared" si="102"/>
        <v>5466.6196088000042</v>
      </c>
      <c r="CS92" s="55">
        <f t="shared" si="102"/>
        <v>5466.6196088000042</v>
      </c>
      <c r="CT92" s="55">
        <f t="shared" si="102"/>
        <v>5466.6196088000042</v>
      </c>
      <c r="CU92" s="55">
        <f t="shared" si="102"/>
        <v>5466.6196088000042</v>
      </c>
      <c r="CV92" s="106">
        <f t="shared" si="102"/>
        <v>5466.6196088000042</v>
      </c>
      <c r="CW92" s="55">
        <f t="shared" si="102"/>
        <v>5466.6196088000042</v>
      </c>
      <c r="CX92" s="55">
        <f t="shared" si="102"/>
        <v>5466.6196088000042</v>
      </c>
      <c r="CY92" s="55">
        <f t="shared" si="102"/>
        <v>5466.6196088000042</v>
      </c>
      <c r="CZ92" s="55">
        <f t="shared" si="102"/>
        <v>5466.6196088000042</v>
      </c>
      <c r="DA92" s="55">
        <f t="shared" si="102"/>
        <v>5466.6196088000042</v>
      </c>
      <c r="DB92" s="55">
        <f t="shared" si="102"/>
        <v>5466.6196088000042</v>
      </c>
      <c r="DC92" s="55">
        <f t="shared" si="102"/>
        <v>5466.6196088000042</v>
      </c>
      <c r="DD92" s="55">
        <f t="shared" si="102"/>
        <v>5466.6196088000042</v>
      </c>
      <c r="DE92" s="55">
        <f t="shared" si="102"/>
        <v>5466.6196088000042</v>
      </c>
      <c r="DF92" s="55">
        <f t="shared" si="102"/>
        <v>5466.6196088000042</v>
      </c>
      <c r="DG92" s="55">
        <f t="shared" si="102"/>
        <v>5466.6196088000042</v>
      </c>
      <c r="DH92" s="106">
        <f t="shared" si="102"/>
        <v>5466.6196088000042</v>
      </c>
      <c r="DI92" s="55">
        <f t="shared" si="102"/>
        <v>5466.6196088000042</v>
      </c>
      <c r="DJ92" s="55">
        <f t="shared" si="102"/>
        <v>5466.6196088000042</v>
      </c>
      <c r="DK92" s="55">
        <f t="shared" si="102"/>
        <v>5466.6196088000042</v>
      </c>
      <c r="DL92" s="55">
        <f t="shared" si="102"/>
        <v>5466.6196088000042</v>
      </c>
      <c r="DM92" s="55">
        <f t="shared" si="102"/>
        <v>5466.6196088000042</v>
      </c>
      <c r="DN92" s="55">
        <f t="shared" si="102"/>
        <v>5466.6196088000042</v>
      </c>
      <c r="DO92" s="55">
        <f t="shared" si="102"/>
        <v>5466.6196088000042</v>
      </c>
      <c r="DP92" s="55">
        <f t="shared" si="102"/>
        <v>5466.6196088000042</v>
      </c>
      <c r="DQ92" s="55">
        <f t="shared" si="102"/>
        <v>5466.6196088000042</v>
      </c>
      <c r="DR92" s="55">
        <f t="shared" si="102"/>
        <v>5466.6196088000042</v>
      </c>
      <c r="DS92" s="55">
        <f t="shared" si="102"/>
        <v>5466.6196088000042</v>
      </c>
      <c r="DT92" s="55">
        <f t="shared" si="102"/>
        <v>5466.6196088000042</v>
      </c>
      <c r="DU92" s="124">
        <f t="shared" si="95"/>
        <v>2495.6500688000001</v>
      </c>
      <c r="DV92" s="125">
        <f t="shared" si="95"/>
        <v>4634.7481376000014</v>
      </c>
      <c r="DW92" s="125">
        <f t="shared" si="95"/>
        <v>5466.6196088000042</v>
      </c>
      <c r="DX92" s="125">
        <f t="shared" si="95"/>
        <v>5466.6196088000042</v>
      </c>
      <c r="DY92" s="125">
        <f t="shared" si="95"/>
        <v>5466.6196088000042</v>
      </c>
      <c r="DZ92" s="125">
        <f t="shared" si="95"/>
        <v>5466.6196088000042</v>
      </c>
      <c r="EA92" s="125">
        <f t="shared" si="95"/>
        <v>5466.6196088000042</v>
      </c>
      <c r="EB92" s="125">
        <f t="shared" si="95"/>
        <v>5466.6196088000042</v>
      </c>
      <c r="EC92" s="125">
        <f t="shared" si="95"/>
        <v>5466.6196088000042</v>
      </c>
      <c r="ED92" s="126">
        <f t="shared" si="95"/>
        <v>5466.6196088000042</v>
      </c>
      <c r="EE92" s="126">
        <f t="shared" si="96"/>
        <v>5466.6196088000042</v>
      </c>
    </row>
    <row r="93" spans="2:135" ht="15.75" thickBot="1">
      <c r="B93" s="176" t="s">
        <v>123</v>
      </c>
      <c r="C93" s="177"/>
      <c r="D93" s="178"/>
      <c r="E93" s="179">
        <f>SUM(E88:E92)</f>
        <v>0</v>
      </c>
      <c r="F93" s="179">
        <f t="shared" ref="F93:BQ93" si="103">SUM(F88:F92)</f>
        <v>0</v>
      </c>
      <c r="G93" s="179">
        <f t="shared" si="103"/>
        <v>0</v>
      </c>
      <c r="H93" s="179">
        <f t="shared" si="103"/>
        <v>34780.793638055948</v>
      </c>
      <c r="I93" s="179">
        <f t="shared" si="103"/>
        <v>72757.699153978072</v>
      </c>
      <c r="J93" s="179">
        <f t="shared" si="103"/>
        <v>107942.38091416782</v>
      </c>
      <c r="K93" s="179">
        <f t="shared" si="103"/>
        <v>143840.13101915762</v>
      </c>
      <c r="L93" s="179">
        <f t="shared" si="103"/>
        <v>176711.10867701354</v>
      </c>
      <c r="M93" s="179">
        <f t="shared" si="103"/>
        <v>212374.31009060185</v>
      </c>
      <c r="N93" s="179">
        <f t="shared" si="103"/>
        <v>235472.50460339454</v>
      </c>
      <c r="O93" s="179">
        <f t="shared" si="103"/>
        <v>235829.02094819455</v>
      </c>
      <c r="P93" s="180">
        <f t="shared" si="103"/>
        <v>236185.53729299453</v>
      </c>
      <c r="Q93" s="179">
        <f t="shared" si="103"/>
        <v>236363.79546539453</v>
      </c>
      <c r="R93" s="179">
        <f t="shared" si="103"/>
        <v>236542.05363779454</v>
      </c>
      <c r="S93" s="179">
        <f t="shared" si="103"/>
        <v>236720.31181019454</v>
      </c>
      <c r="T93" s="179">
        <f t="shared" si="103"/>
        <v>236898.56998259455</v>
      </c>
      <c r="U93" s="179">
        <f t="shared" si="103"/>
        <v>237076.82815499452</v>
      </c>
      <c r="V93" s="179">
        <f t="shared" si="103"/>
        <v>237255.08632739453</v>
      </c>
      <c r="W93" s="179">
        <f t="shared" si="103"/>
        <v>237433.34449979453</v>
      </c>
      <c r="X93" s="179">
        <f t="shared" si="103"/>
        <v>237611.60267219454</v>
      </c>
      <c r="Y93" s="179">
        <f t="shared" si="103"/>
        <v>237789.86084459454</v>
      </c>
      <c r="Z93" s="179">
        <f t="shared" si="103"/>
        <v>237968.11901699455</v>
      </c>
      <c r="AA93" s="179">
        <f t="shared" si="103"/>
        <v>238146.37718939452</v>
      </c>
      <c r="AB93" s="180">
        <f t="shared" si="103"/>
        <v>238324.63536179453</v>
      </c>
      <c r="AC93" s="179">
        <f t="shared" si="103"/>
        <v>238443.47414339453</v>
      </c>
      <c r="AD93" s="179">
        <f t="shared" si="103"/>
        <v>238562.31292499453</v>
      </c>
      <c r="AE93" s="179">
        <f t="shared" si="103"/>
        <v>238681.15170659454</v>
      </c>
      <c r="AF93" s="179">
        <f t="shared" si="103"/>
        <v>238799.99048819454</v>
      </c>
      <c r="AG93" s="179">
        <f t="shared" si="103"/>
        <v>238918.82926979454</v>
      </c>
      <c r="AH93" s="179">
        <f t="shared" si="103"/>
        <v>239037.66805139455</v>
      </c>
      <c r="AI93" s="179">
        <f t="shared" si="103"/>
        <v>239156.50683299455</v>
      </c>
      <c r="AJ93" s="179">
        <f t="shared" si="103"/>
        <v>239156.50683299455</v>
      </c>
      <c r="AK93" s="179">
        <f t="shared" si="103"/>
        <v>239156.50683299455</v>
      </c>
      <c r="AL93" s="179">
        <f t="shared" si="103"/>
        <v>239156.50683299455</v>
      </c>
      <c r="AM93" s="179">
        <f t="shared" si="103"/>
        <v>239156.50683299455</v>
      </c>
      <c r="AN93" s="180">
        <f t="shared" si="103"/>
        <v>239156.50683299455</v>
      </c>
      <c r="AO93" s="179">
        <f t="shared" si="103"/>
        <v>239156.50683299455</v>
      </c>
      <c r="AP93" s="179">
        <f t="shared" si="103"/>
        <v>239156.50683299455</v>
      </c>
      <c r="AQ93" s="179">
        <f t="shared" si="103"/>
        <v>239156.50683299455</v>
      </c>
      <c r="AR93" s="179">
        <f t="shared" si="103"/>
        <v>239156.50683299455</v>
      </c>
      <c r="AS93" s="179">
        <f t="shared" si="103"/>
        <v>239156.50683299455</v>
      </c>
      <c r="AT93" s="179">
        <f t="shared" si="103"/>
        <v>239156.50683299455</v>
      </c>
      <c r="AU93" s="179">
        <f t="shared" si="103"/>
        <v>239156.50683299455</v>
      </c>
      <c r="AV93" s="179">
        <f t="shared" si="103"/>
        <v>239156.50683299455</v>
      </c>
      <c r="AW93" s="179">
        <f t="shared" si="103"/>
        <v>239156.50683299455</v>
      </c>
      <c r="AX93" s="179">
        <f t="shared" si="103"/>
        <v>239156.50683299455</v>
      </c>
      <c r="AY93" s="179">
        <f t="shared" si="103"/>
        <v>239156.50683299455</v>
      </c>
      <c r="AZ93" s="180">
        <f t="shared" si="103"/>
        <v>239156.50683299455</v>
      </c>
      <c r="BA93" s="179">
        <f t="shared" si="103"/>
        <v>239156.50683299455</v>
      </c>
      <c r="BB93" s="179">
        <f t="shared" si="103"/>
        <v>239156.50683299455</v>
      </c>
      <c r="BC93" s="179">
        <f t="shared" si="103"/>
        <v>239156.50683299455</v>
      </c>
      <c r="BD93" s="179">
        <f t="shared" si="103"/>
        <v>239156.50683299455</v>
      </c>
      <c r="BE93" s="179">
        <f t="shared" si="103"/>
        <v>239156.50683299455</v>
      </c>
      <c r="BF93" s="179">
        <f t="shared" si="103"/>
        <v>239156.50683299455</v>
      </c>
      <c r="BG93" s="179">
        <f t="shared" si="103"/>
        <v>239156.50683299455</v>
      </c>
      <c r="BH93" s="179">
        <f t="shared" si="103"/>
        <v>239156.50683299455</v>
      </c>
      <c r="BI93" s="179">
        <f t="shared" si="103"/>
        <v>239156.50683299455</v>
      </c>
      <c r="BJ93" s="179">
        <f t="shared" si="103"/>
        <v>239156.50683299455</v>
      </c>
      <c r="BK93" s="179">
        <f t="shared" si="103"/>
        <v>239156.50683299455</v>
      </c>
      <c r="BL93" s="180">
        <f t="shared" si="103"/>
        <v>239156.50683299455</v>
      </c>
      <c r="BM93" s="179">
        <f t="shared" si="103"/>
        <v>239156.50683299455</v>
      </c>
      <c r="BN93" s="179">
        <f t="shared" si="103"/>
        <v>239156.50683299455</v>
      </c>
      <c r="BO93" s="179">
        <f t="shared" si="103"/>
        <v>239156.50683299455</v>
      </c>
      <c r="BP93" s="179">
        <f t="shared" si="103"/>
        <v>239156.50683299455</v>
      </c>
      <c r="BQ93" s="179">
        <f t="shared" si="103"/>
        <v>239156.50683299455</v>
      </c>
      <c r="BR93" s="179">
        <f t="shared" ref="BR93:DT93" si="104">SUM(BR88:BR92)</f>
        <v>239156.50683299455</v>
      </c>
      <c r="BS93" s="179">
        <f t="shared" si="104"/>
        <v>239156.50683299455</v>
      </c>
      <c r="BT93" s="179">
        <f t="shared" si="104"/>
        <v>239156.50683299455</v>
      </c>
      <c r="BU93" s="179">
        <f t="shared" si="104"/>
        <v>239156.50683299455</v>
      </c>
      <c r="BV93" s="179">
        <f t="shared" si="104"/>
        <v>239156.50683299455</v>
      </c>
      <c r="BW93" s="179">
        <f t="shared" si="104"/>
        <v>239156.50683299455</v>
      </c>
      <c r="BX93" s="180">
        <f t="shared" si="104"/>
        <v>239156.50683299455</v>
      </c>
      <c r="BY93" s="179">
        <f t="shared" si="104"/>
        <v>239156.50683299455</v>
      </c>
      <c r="BZ93" s="179">
        <f t="shared" si="104"/>
        <v>239156.50683299455</v>
      </c>
      <c r="CA93" s="179">
        <f t="shared" si="104"/>
        <v>239156.50683299455</v>
      </c>
      <c r="CB93" s="179">
        <f t="shared" si="104"/>
        <v>239156.50683299455</v>
      </c>
      <c r="CC93" s="179">
        <f t="shared" si="104"/>
        <v>239156.50683299455</v>
      </c>
      <c r="CD93" s="179">
        <f t="shared" si="104"/>
        <v>239156.50683299455</v>
      </c>
      <c r="CE93" s="179">
        <f t="shared" si="104"/>
        <v>239156.50683299455</v>
      </c>
      <c r="CF93" s="179">
        <f t="shared" si="104"/>
        <v>239156.50683299455</v>
      </c>
      <c r="CG93" s="179">
        <f t="shared" si="104"/>
        <v>239156.50683299455</v>
      </c>
      <c r="CH93" s="179">
        <f t="shared" si="104"/>
        <v>239156.50683299455</v>
      </c>
      <c r="CI93" s="179">
        <f t="shared" si="104"/>
        <v>239156.50683299455</v>
      </c>
      <c r="CJ93" s="180">
        <f t="shared" si="104"/>
        <v>239156.50683299455</v>
      </c>
      <c r="CK93" s="179">
        <f t="shared" si="104"/>
        <v>239156.50683299455</v>
      </c>
      <c r="CL93" s="179">
        <f t="shared" si="104"/>
        <v>239156.50683299455</v>
      </c>
      <c r="CM93" s="179">
        <f t="shared" si="104"/>
        <v>239156.50683299455</v>
      </c>
      <c r="CN93" s="179">
        <f t="shared" si="104"/>
        <v>239156.50683299455</v>
      </c>
      <c r="CO93" s="179">
        <f t="shared" si="104"/>
        <v>239156.50683299455</v>
      </c>
      <c r="CP93" s="179">
        <f t="shared" si="104"/>
        <v>239156.50683299455</v>
      </c>
      <c r="CQ93" s="179">
        <f t="shared" si="104"/>
        <v>239156.50683299455</v>
      </c>
      <c r="CR93" s="179">
        <f t="shared" si="104"/>
        <v>239156.50683299455</v>
      </c>
      <c r="CS93" s="179">
        <f t="shared" si="104"/>
        <v>239156.50683299455</v>
      </c>
      <c r="CT93" s="179">
        <f t="shared" si="104"/>
        <v>239156.50683299455</v>
      </c>
      <c r="CU93" s="179">
        <f t="shared" si="104"/>
        <v>239156.50683299455</v>
      </c>
      <c r="CV93" s="180">
        <f t="shared" si="104"/>
        <v>239156.50683299455</v>
      </c>
      <c r="CW93" s="179">
        <f t="shared" si="104"/>
        <v>239156.50683299455</v>
      </c>
      <c r="CX93" s="179">
        <f t="shared" si="104"/>
        <v>239156.50683299455</v>
      </c>
      <c r="CY93" s="179">
        <f t="shared" si="104"/>
        <v>239156.50683299455</v>
      </c>
      <c r="CZ93" s="179">
        <f t="shared" si="104"/>
        <v>239156.50683299455</v>
      </c>
      <c r="DA93" s="179">
        <f t="shared" si="104"/>
        <v>239156.50683299455</v>
      </c>
      <c r="DB93" s="179">
        <f t="shared" si="104"/>
        <v>239156.50683299455</v>
      </c>
      <c r="DC93" s="179">
        <f t="shared" si="104"/>
        <v>239156.50683299455</v>
      </c>
      <c r="DD93" s="179">
        <f t="shared" si="104"/>
        <v>239156.50683299455</v>
      </c>
      <c r="DE93" s="179">
        <f t="shared" si="104"/>
        <v>239156.50683299455</v>
      </c>
      <c r="DF93" s="179">
        <f t="shared" si="104"/>
        <v>239156.50683299455</v>
      </c>
      <c r="DG93" s="179">
        <f t="shared" si="104"/>
        <v>239156.50683299455</v>
      </c>
      <c r="DH93" s="180">
        <f t="shared" si="104"/>
        <v>239156.50683299455</v>
      </c>
      <c r="DI93" s="179">
        <f t="shared" si="104"/>
        <v>239156.50683299455</v>
      </c>
      <c r="DJ93" s="179">
        <f t="shared" si="104"/>
        <v>239156.50683299455</v>
      </c>
      <c r="DK93" s="179">
        <f t="shared" si="104"/>
        <v>239156.50683299455</v>
      </c>
      <c r="DL93" s="179">
        <f t="shared" si="104"/>
        <v>239156.50683299455</v>
      </c>
      <c r="DM93" s="179">
        <f t="shared" si="104"/>
        <v>239156.50683299455</v>
      </c>
      <c r="DN93" s="179">
        <f t="shared" si="104"/>
        <v>239156.50683299455</v>
      </c>
      <c r="DO93" s="179">
        <f t="shared" si="104"/>
        <v>239156.50683299455</v>
      </c>
      <c r="DP93" s="179">
        <f t="shared" si="104"/>
        <v>239156.50683299455</v>
      </c>
      <c r="DQ93" s="179">
        <f t="shared" si="104"/>
        <v>239156.50683299455</v>
      </c>
      <c r="DR93" s="179">
        <f t="shared" si="104"/>
        <v>239156.50683299455</v>
      </c>
      <c r="DS93" s="179">
        <f t="shared" si="104"/>
        <v>239156.50683299455</v>
      </c>
      <c r="DT93" s="179">
        <f t="shared" si="104"/>
        <v>239156.50683299455</v>
      </c>
      <c r="DU93" s="181">
        <f t="shared" si="95"/>
        <v>236185.53729299453</v>
      </c>
      <c r="DV93" s="182">
        <f t="shared" si="95"/>
        <v>238324.63536179453</v>
      </c>
      <c r="DW93" s="182">
        <f t="shared" si="95"/>
        <v>239156.50683299455</v>
      </c>
      <c r="DX93" s="182">
        <f t="shared" si="95"/>
        <v>239156.50683299455</v>
      </c>
      <c r="DY93" s="182">
        <f t="shared" si="95"/>
        <v>239156.50683299455</v>
      </c>
      <c r="DZ93" s="182">
        <f t="shared" si="95"/>
        <v>239156.50683299455</v>
      </c>
      <c r="EA93" s="182">
        <f t="shared" si="95"/>
        <v>239156.50683299455</v>
      </c>
      <c r="EB93" s="182">
        <f t="shared" si="95"/>
        <v>239156.50683299455</v>
      </c>
      <c r="EC93" s="182">
        <f t="shared" si="95"/>
        <v>239156.50683299455</v>
      </c>
      <c r="ED93" s="183">
        <f t="shared" si="95"/>
        <v>239156.50683299455</v>
      </c>
      <c r="EE93" s="183">
        <f t="shared" si="96"/>
        <v>239156.50683299455</v>
      </c>
    </row>
    <row r="94" spans="2:135">
      <c r="B94" s="67"/>
      <c r="D94" s="61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106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106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106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106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106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106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106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106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106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124"/>
      <c r="DV94" s="125"/>
      <c r="DW94" s="125"/>
      <c r="DX94" s="125"/>
      <c r="DY94" s="125"/>
      <c r="DZ94" s="125"/>
      <c r="EA94" s="125"/>
      <c r="EB94" s="125"/>
      <c r="EC94" s="125"/>
      <c r="ED94" s="126"/>
      <c r="EE94" s="126"/>
    </row>
    <row r="95" spans="2:135">
      <c r="B95" s="110" t="s">
        <v>124</v>
      </c>
      <c r="D95" s="61" t="s">
        <v>125</v>
      </c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106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106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106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106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106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106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106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106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106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124"/>
      <c r="DV95" s="125"/>
      <c r="DW95" s="125"/>
      <c r="DX95" s="125"/>
      <c r="DY95" s="125"/>
      <c r="DZ95" s="125"/>
      <c r="EA95" s="125"/>
      <c r="EB95" s="125"/>
      <c r="EC95" s="125"/>
      <c r="ED95" s="126"/>
      <c r="EE95" s="126"/>
    </row>
    <row r="96" spans="2:135">
      <c r="B96" s="67" t="s">
        <v>126</v>
      </c>
      <c r="D96" s="133">
        <f>10*12</f>
        <v>120</v>
      </c>
      <c r="E96" s="133">
        <v>0</v>
      </c>
      <c r="F96" s="133">
        <v>0</v>
      </c>
      <c r="G96" s="133">
        <v>0</v>
      </c>
      <c r="H96" s="133">
        <v>112.93617403402477</v>
      </c>
      <c r="I96" s="133">
        <v>229.46553312830827</v>
      </c>
      <c r="J96" s="133">
        <v>338.80852210207433</v>
      </c>
      <c r="K96" s="133">
        <v>448.1515110758404</v>
      </c>
      <c r="L96" s="133">
        <v>527.20158240153182</v>
      </c>
      <c r="M96" s="133">
        <v>613.43802384774062</v>
      </c>
      <c r="N96" s="133">
        <v>667.33579975162115</v>
      </c>
      <c r="O96" s="133">
        <v>667.33579975162115</v>
      </c>
      <c r="P96" s="134">
        <v>667.33579975162115</v>
      </c>
      <c r="Q96" s="133">
        <v>667.33579975162115</v>
      </c>
      <c r="R96" s="133">
        <v>667.33579975162115</v>
      </c>
      <c r="S96" s="133">
        <v>667.33579975162115</v>
      </c>
      <c r="T96" s="133">
        <v>667.33579975162115</v>
      </c>
      <c r="U96" s="133">
        <v>667.33579975162115</v>
      </c>
      <c r="V96" s="133">
        <v>667.33579975162115</v>
      </c>
      <c r="W96" s="133">
        <v>667.33579975162115</v>
      </c>
      <c r="X96" s="133">
        <v>667.33579975162115</v>
      </c>
      <c r="Y96" s="133">
        <v>667.33579975162115</v>
      </c>
      <c r="Z96" s="133">
        <v>667.33579975162115</v>
      </c>
      <c r="AA96" s="133">
        <v>667.33579975162115</v>
      </c>
      <c r="AB96" s="134">
        <v>667.33579975162115</v>
      </c>
      <c r="AC96" s="133">
        <v>667.33579975162115</v>
      </c>
      <c r="AD96" s="133">
        <v>667.33579975162115</v>
      </c>
      <c r="AE96" s="133">
        <v>667.33579975162115</v>
      </c>
      <c r="AF96" s="133">
        <v>667.33579975162115</v>
      </c>
      <c r="AG96" s="133">
        <v>667.33579975162115</v>
      </c>
      <c r="AH96" s="133">
        <v>667.33579975162115</v>
      </c>
      <c r="AI96" s="133">
        <v>667.33579975162115</v>
      </c>
      <c r="AJ96" s="133">
        <v>667.33579975162115</v>
      </c>
      <c r="AK96" s="133">
        <v>667.33579975162115</v>
      </c>
      <c r="AL96" s="133">
        <v>667.33579975162115</v>
      </c>
      <c r="AM96" s="133">
        <v>667.33579975162115</v>
      </c>
      <c r="AN96" s="134">
        <v>667.33579975162115</v>
      </c>
      <c r="AO96" s="133">
        <v>667.33579975162115</v>
      </c>
      <c r="AP96" s="133">
        <v>667.33579975162115</v>
      </c>
      <c r="AQ96" s="133">
        <v>667.33579975162115</v>
      </c>
      <c r="AR96" s="133">
        <v>667.33579975162115</v>
      </c>
      <c r="AS96" s="133">
        <v>667.33579975162115</v>
      </c>
      <c r="AT96" s="133">
        <v>667.33579975162115</v>
      </c>
      <c r="AU96" s="133">
        <v>667.33579975162115</v>
      </c>
      <c r="AV96" s="133">
        <v>667.33579975162115</v>
      </c>
      <c r="AW96" s="133">
        <v>667.33579975162115</v>
      </c>
      <c r="AX96" s="133">
        <v>667.33579975162115</v>
      </c>
      <c r="AY96" s="133">
        <v>667.33579975162115</v>
      </c>
      <c r="AZ96" s="134">
        <v>667.33579975162115</v>
      </c>
      <c r="BA96" s="133">
        <v>667.33579975162115</v>
      </c>
      <c r="BB96" s="133">
        <v>667.33579975162115</v>
      </c>
      <c r="BC96" s="133">
        <v>667.33579975162115</v>
      </c>
      <c r="BD96" s="133">
        <v>667.33579975162115</v>
      </c>
      <c r="BE96" s="133">
        <v>667.33579975162115</v>
      </c>
      <c r="BF96" s="133">
        <v>667.33579975162115</v>
      </c>
      <c r="BG96" s="133">
        <v>667.33579975162115</v>
      </c>
      <c r="BH96" s="133">
        <v>667.33579975162115</v>
      </c>
      <c r="BI96" s="133">
        <v>667.33579975162115</v>
      </c>
      <c r="BJ96" s="133">
        <v>667.33579975162115</v>
      </c>
      <c r="BK96" s="133">
        <v>667.33579975162115</v>
      </c>
      <c r="BL96" s="134">
        <v>667.33579975162115</v>
      </c>
      <c r="BM96" s="133">
        <v>667.33579975162115</v>
      </c>
      <c r="BN96" s="133">
        <v>667.33579975162115</v>
      </c>
      <c r="BO96" s="133">
        <v>667.33579975162115</v>
      </c>
      <c r="BP96" s="133">
        <v>667.33579975162115</v>
      </c>
      <c r="BQ96" s="133">
        <v>667.33579975162115</v>
      </c>
      <c r="BR96" s="133">
        <v>667.33579975162115</v>
      </c>
      <c r="BS96" s="133">
        <v>667.33579975162115</v>
      </c>
      <c r="BT96" s="133">
        <v>667.33579975162115</v>
      </c>
      <c r="BU96" s="133">
        <v>667.33579975162115</v>
      </c>
      <c r="BV96" s="133">
        <v>667.33579975162115</v>
      </c>
      <c r="BW96" s="133">
        <v>667.33579975162115</v>
      </c>
      <c r="BX96" s="134">
        <v>667.33579975162115</v>
      </c>
      <c r="BY96" s="133">
        <v>667.33579975162115</v>
      </c>
      <c r="BZ96" s="133">
        <v>667.33579975162115</v>
      </c>
      <c r="CA96" s="133">
        <v>667.33579975162115</v>
      </c>
      <c r="CB96" s="133">
        <v>667.33579975162115</v>
      </c>
      <c r="CC96" s="133">
        <v>667.33579975162115</v>
      </c>
      <c r="CD96" s="133">
        <v>667.33579975162115</v>
      </c>
      <c r="CE96" s="133">
        <v>667.33579975162115</v>
      </c>
      <c r="CF96" s="133">
        <v>667.33579975162115</v>
      </c>
      <c r="CG96" s="133">
        <v>667.33579975162115</v>
      </c>
      <c r="CH96" s="133">
        <v>667.33579975162115</v>
      </c>
      <c r="CI96" s="133">
        <v>667.33579975162115</v>
      </c>
      <c r="CJ96" s="134">
        <v>667.33579975162115</v>
      </c>
      <c r="CK96" s="133">
        <v>667.33579975162115</v>
      </c>
      <c r="CL96" s="133">
        <v>667.33579975162115</v>
      </c>
      <c r="CM96" s="133">
        <v>667.33579975162115</v>
      </c>
      <c r="CN96" s="133">
        <v>667.33579975162115</v>
      </c>
      <c r="CO96" s="133">
        <v>667.33579975162115</v>
      </c>
      <c r="CP96" s="133">
        <v>667.33579975162115</v>
      </c>
      <c r="CQ96" s="133">
        <v>667.33579975162115</v>
      </c>
      <c r="CR96" s="133">
        <v>667.33579975162115</v>
      </c>
      <c r="CS96" s="133">
        <v>667.33579975162115</v>
      </c>
      <c r="CT96" s="133">
        <v>667.33579975162115</v>
      </c>
      <c r="CU96" s="133">
        <v>667.33579975162115</v>
      </c>
      <c r="CV96" s="134">
        <v>667.33579975162115</v>
      </c>
      <c r="CW96" s="133">
        <v>667.33579975162115</v>
      </c>
      <c r="CX96" s="133">
        <v>667.33579975162115</v>
      </c>
      <c r="CY96" s="133">
        <v>667.33579975162115</v>
      </c>
      <c r="CZ96" s="133">
        <v>667.33579975162115</v>
      </c>
      <c r="DA96" s="133">
        <v>667.33579975162115</v>
      </c>
      <c r="DB96" s="133">
        <v>667.33579975162115</v>
      </c>
      <c r="DC96" s="133">
        <v>667.33579975162115</v>
      </c>
      <c r="DD96" s="133">
        <v>667.33579975162115</v>
      </c>
      <c r="DE96" s="133">
        <v>667.33579975162115</v>
      </c>
      <c r="DF96" s="133">
        <v>667.33579975162115</v>
      </c>
      <c r="DG96" s="133">
        <v>667.33579975162115</v>
      </c>
      <c r="DH96" s="134">
        <v>667.33579975162115</v>
      </c>
      <c r="DI96" s="133">
        <v>667.33579975162115</v>
      </c>
      <c r="DJ96" s="133">
        <v>667.33579975162115</v>
      </c>
      <c r="DK96" s="133">
        <v>667.33579975162115</v>
      </c>
      <c r="DL96" s="133">
        <v>667.33579975162115</v>
      </c>
      <c r="DM96" s="133">
        <v>667.33579975162115</v>
      </c>
      <c r="DN96" s="133">
        <v>667.33579975162115</v>
      </c>
      <c r="DO96" s="133">
        <v>667.33579975162115</v>
      </c>
      <c r="DP96" s="133">
        <v>667.33579975162115</v>
      </c>
      <c r="DQ96" s="133">
        <v>667.33579975162115</v>
      </c>
      <c r="DR96" s="133">
        <v>667.33579975162115</v>
      </c>
      <c r="DS96" s="133">
        <v>667.33579975162115</v>
      </c>
      <c r="DT96" s="133">
        <v>667.33579975162115</v>
      </c>
      <c r="DU96" s="124">
        <f t="shared" ref="DU96:ED101" si="105">SUMIF($E$29:$DT$29,DU$29,$E96:$DT96)</f>
        <v>4272.0087458443841</v>
      </c>
      <c r="DV96" s="125">
        <f t="shared" si="105"/>
        <v>8008.0295970194557</v>
      </c>
      <c r="DW96" s="125">
        <f t="shared" si="105"/>
        <v>8008.0295970194557</v>
      </c>
      <c r="DX96" s="125">
        <f t="shared" si="105"/>
        <v>8008.0295970194557</v>
      </c>
      <c r="DY96" s="125">
        <f t="shared" si="105"/>
        <v>8008.0295970194557</v>
      </c>
      <c r="DZ96" s="125">
        <f t="shared" si="105"/>
        <v>8008.0295970194557</v>
      </c>
      <c r="EA96" s="125">
        <f t="shared" si="105"/>
        <v>8008.0295970194557</v>
      </c>
      <c r="EB96" s="125">
        <f t="shared" si="105"/>
        <v>8008.0295970194557</v>
      </c>
      <c r="EC96" s="125">
        <f t="shared" si="105"/>
        <v>8008.0295970194557</v>
      </c>
      <c r="ED96" s="126">
        <f t="shared" si="105"/>
        <v>8008.0295970194557</v>
      </c>
      <c r="EE96" s="126">
        <f t="shared" ref="EE96:EE101" si="106">SUM(DU96:ED96)</f>
        <v>76344.275119019483</v>
      </c>
    </row>
    <row r="97" spans="2:135">
      <c r="B97" s="67" t="s">
        <v>127</v>
      </c>
      <c r="D97" s="133">
        <f>10*7</f>
        <v>70</v>
      </c>
      <c r="E97" s="133">
        <v>0</v>
      </c>
      <c r="F97" s="133">
        <v>0</v>
      </c>
      <c r="G97" s="133">
        <v>0</v>
      </c>
      <c r="H97" s="133">
        <v>0</v>
      </c>
      <c r="I97" s="133">
        <v>0</v>
      </c>
      <c r="J97" s="133">
        <v>0</v>
      </c>
      <c r="K97" s="133">
        <v>0</v>
      </c>
      <c r="L97" s="133">
        <v>0</v>
      </c>
      <c r="M97" s="133">
        <v>0</v>
      </c>
      <c r="N97" s="133">
        <v>0</v>
      </c>
      <c r="O97" s="133">
        <v>0</v>
      </c>
      <c r="P97" s="134">
        <v>0</v>
      </c>
      <c r="Q97" s="133">
        <v>0</v>
      </c>
      <c r="R97" s="133">
        <v>0</v>
      </c>
      <c r="S97" s="133">
        <v>0</v>
      </c>
      <c r="T97" s="133">
        <v>0</v>
      </c>
      <c r="U97" s="133">
        <v>0</v>
      </c>
      <c r="V97" s="133">
        <v>0</v>
      </c>
      <c r="W97" s="133">
        <v>0</v>
      </c>
      <c r="X97" s="133">
        <v>0</v>
      </c>
      <c r="Y97" s="133">
        <v>0</v>
      </c>
      <c r="Z97" s="133">
        <v>0</v>
      </c>
      <c r="AA97" s="133">
        <v>0</v>
      </c>
      <c r="AB97" s="134">
        <v>0</v>
      </c>
      <c r="AC97" s="133">
        <v>0</v>
      </c>
      <c r="AD97" s="133">
        <v>0</v>
      </c>
      <c r="AE97" s="133">
        <v>0</v>
      </c>
      <c r="AF97" s="133">
        <v>0</v>
      </c>
      <c r="AG97" s="133">
        <v>0</v>
      </c>
      <c r="AH97" s="133">
        <v>0</v>
      </c>
      <c r="AI97" s="133">
        <v>0</v>
      </c>
      <c r="AJ97" s="133">
        <v>0</v>
      </c>
      <c r="AK97" s="133">
        <v>0</v>
      </c>
      <c r="AL97" s="133">
        <v>0</v>
      </c>
      <c r="AM97" s="133">
        <v>0</v>
      </c>
      <c r="AN97" s="134">
        <v>0</v>
      </c>
      <c r="AO97" s="133">
        <v>0</v>
      </c>
      <c r="AP97" s="133">
        <v>0</v>
      </c>
      <c r="AQ97" s="133">
        <v>0</v>
      </c>
      <c r="AR97" s="133">
        <v>0</v>
      </c>
      <c r="AS97" s="133">
        <v>0</v>
      </c>
      <c r="AT97" s="133">
        <v>0</v>
      </c>
      <c r="AU97" s="133">
        <v>0</v>
      </c>
      <c r="AV97" s="133">
        <v>0</v>
      </c>
      <c r="AW97" s="133">
        <v>0</v>
      </c>
      <c r="AX97" s="133">
        <v>0</v>
      </c>
      <c r="AY97" s="133">
        <v>0</v>
      </c>
      <c r="AZ97" s="134">
        <v>0</v>
      </c>
      <c r="BA97" s="133">
        <v>0</v>
      </c>
      <c r="BB97" s="133">
        <v>0</v>
      </c>
      <c r="BC97" s="133">
        <v>0</v>
      </c>
      <c r="BD97" s="133">
        <v>0</v>
      </c>
      <c r="BE97" s="133">
        <v>0</v>
      </c>
      <c r="BF97" s="133">
        <v>0</v>
      </c>
      <c r="BG97" s="133">
        <v>0</v>
      </c>
      <c r="BH97" s="133">
        <v>0</v>
      </c>
      <c r="BI97" s="133">
        <v>0</v>
      </c>
      <c r="BJ97" s="133">
        <v>0</v>
      </c>
      <c r="BK97" s="133">
        <v>0</v>
      </c>
      <c r="BL97" s="134">
        <v>0</v>
      </c>
      <c r="BM97" s="133">
        <v>0</v>
      </c>
      <c r="BN97" s="133">
        <v>0</v>
      </c>
      <c r="BO97" s="133">
        <v>0</v>
      </c>
      <c r="BP97" s="133">
        <v>0</v>
      </c>
      <c r="BQ97" s="133">
        <v>0</v>
      </c>
      <c r="BR97" s="133">
        <v>0</v>
      </c>
      <c r="BS97" s="133">
        <v>0</v>
      </c>
      <c r="BT97" s="133">
        <v>0</v>
      </c>
      <c r="BU97" s="133">
        <v>0</v>
      </c>
      <c r="BV97" s="133">
        <v>0</v>
      </c>
      <c r="BW97" s="133">
        <v>0</v>
      </c>
      <c r="BX97" s="134">
        <v>0</v>
      </c>
      <c r="BY97" s="133">
        <v>0</v>
      </c>
      <c r="BZ97" s="133">
        <v>0</v>
      </c>
      <c r="CA97" s="133">
        <v>0</v>
      </c>
      <c r="CB97" s="133">
        <v>0</v>
      </c>
      <c r="CC97" s="133">
        <v>0</v>
      </c>
      <c r="CD97" s="133">
        <v>0</v>
      </c>
      <c r="CE97" s="133">
        <v>0</v>
      </c>
      <c r="CF97" s="133">
        <v>0</v>
      </c>
      <c r="CG97" s="133">
        <v>0</v>
      </c>
      <c r="CH97" s="133">
        <v>0</v>
      </c>
      <c r="CI97" s="133">
        <v>0</v>
      </c>
      <c r="CJ97" s="134">
        <v>0</v>
      </c>
      <c r="CK97" s="133">
        <v>0</v>
      </c>
      <c r="CL97" s="133">
        <v>0</v>
      </c>
      <c r="CM97" s="133">
        <v>0</v>
      </c>
      <c r="CN97" s="133">
        <v>0</v>
      </c>
      <c r="CO97" s="133">
        <v>0</v>
      </c>
      <c r="CP97" s="133">
        <v>0</v>
      </c>
      <c r="CQ97" s="133">
        <v>0</v>
      </c>
      <c r="CR97" s="133">
        <v>0</v>
      </c>
      <c r="CS97" s="133">
        <v>0</v>
      </c>
      <c r="CT97" s="133">
        <v>0</v>
      </c>
      <c r="CU97" s="133">
        <v>0</v>
      </c>
      <c r="CV97" s="134">
        <v>0</v>
      </c>
      <c r="CW97" s="133">
        <v>0</v>
      </c>
      <c r="CX97" s="133">
        <v>0</v>
      </c>
      <c r="CY97" s="133">
        <v>0</v>
      </c>
      <c r="CZ97" s="133">
        <v>0</v>
      </c>
      <c r="DA97" s="133">
        <v>0</v>
      </c>
      <c r="DB97" s="133">
        <v>0</v>
      </c>
      <c r="DC97" s="133">
        <v>0</v>
      </c>
      <c r="DD97" s="133">
        <v>0</v>
      </c>
      <c r="DE97" s="133">
        <v>0</v>
      </c>
      <c r="DF97" s="133">
        <v>0</v>
      </c>
      <c r="DG97" s="133">
        <v>0</v>
      </c>
      <c r="DH97" s="134">
        <v>0</v>
      </c>
      <c r="DI97" s="133">
        <v>0</v>
      </c>
      <c r="DJ97" s="133">
        <v>0</v>
      </c>
      <c r="DK97" s="133">
        <v>0</v>
      </c>
      <c r="DL97" s="133">
        <v>0</v>
      </c>
      <c r="DM97" s="133">
        <v>0</v>
      </c>
      <c r="DN97" s="133">
        <v>0</v>
      </c>
      <c r="DO97" s="133">
        <v>0</v>
      </c>
      <c r="DP97" s="133">
        <v>0</v>
      </c>
      <c r="DQ97" s="133">
        <v>0</v>
      </c>
      <c r="DR97" s="133">
        <v>0</v>
      </c>
      <c r="DS97" s="133">
        <v>0</v>
      </c>
      <c r="DT97" s="133">
        <v>0</v>
      </c>
      <c r="DU97" s="124">
        <f t="shared" si="105"/>
        <v>0</v>
      </c>
      <c r="DV97" s="125">
        <f t="shared" si="105"/>
        <v>0</v>
      </c>
      <c r="DW97" s="125">
        <f t="shared" si="105"/>
        <v>0</v>
      </c>
      <c r="DX97" s="125">
        <f t="shared" si="105"/>
        <v>0</v>
      </c>
      <c r="DY97" s="125">
        <f t="shared" si="105"/>
        <v>0</v>
      </c>
      <c r="DZ97" s="125">
        <f t="shared" si="105"/>
        <v>0</v>
      </c>
      <c r="EA97" s="125">
        <f t="shared" si="105"/>
        <v>0</v>
      </c>
      <c r="EB97" s="125">
        <f t="shared" si="105"/>
        <v>0</v>
      </c>
      <c r="EC97" s="125">
        <f t="shared" si="105"/>
        <v>0</v>
      </c>
      <c r="ED97" s="126">
        <f t="shared" si="105"/>
        <v>0</v>
      </c>
      <c r="EE97" s="126">
        <f t="shared" si="106"/>
        <v>0</v>
      </c>
    </row>
    <row r="98" spans="2:135">
      <c r="B98" s="67" t="s">
        <v>128</v>
      </c>
      <c r="D98" s="133">
        <f>10*12</f>
        <v>120</v>
      </c>
      <c r="E98" s="133">
        <v>0</v>
      </c>
      <c r="F98" s="133">
        <v>0</v>
      </c>
      <c r="G98" s="133">
        <v>0</v>
      </c>
      <c r="H98" s="133">
        <v>176.9037729497748</v>
      </c>
      <c r="I98" s="133">
        <v>376.84862648817568</v>
      </c>
      <c r="J98" s="133">
        <v>560.71131884932424</v>
      </c>
      <c r="K98" s="133">
        <v>744.57401121047292</v>
      </c>
      <c r="L98" s="133">
        <v>936.47778416024767</v>
      </c>
      <c r="M98" s="133">
        <v>1144.4637182872746</v>
      </c>
      <c r="N98" s="133">
        <v>1280.0799271166666</v>
      </c>
      <c r="O98" s="133">
        <v>1280.0799271166666</v>
      </c>
      <c r="P98" s="134">
        <v>1280.0799271166666</v>
      </c>
      <c r="Q98" s="133">
        <v>1280.0799271166666</v>
      </c>
      <c r="R98" s="133">
        <v>1280.0799271166666</v>
      </c>
      <c r="S98" s="133">
        <v>1280.0799271166666</v>
      </c>
      <c r="T98" s="133">
        <v>1280.0799271166666</v>
      </c>
      <c r="U98" s="133">
        <v>1280.0799271166666</v>
      </c>
      <c r="V98" s="133">
        <v>1280.0799271166666</v>
      </c>
      <c r="W98" s="133">
        <v>1280.0799271166666</v>
      </c>
      <c r="X98" s="133">
        <v>1280.0799271166666</v>
      </c>
      <c r="Y98" s="133">
        <v>1280.0799271166666</v>
      </c>
      <c r="Z98" s="133">
        <v>1280.0799271166666</v>
      </c>
      <c r="AA98" s="133">
        <v>1280.0799271166666</v>
      </c>
      <c r="AB98" s="134">
        <v>1280.0799271166666</v>
      </c>
      <c r="AC98" s="133">
        <v>1280.0799271166666</v>
      </c>
      <c r="AD98" s="133">
        <v>1280.0799271166666</v>
      </c>
      <c r="AE98" s="133">
        <v>1280.0799271166666</v>
      </c>
      <c r="AF98" s="133">
        <v>1280.0799271166666</v>
      </c>
      <c r="AG98" s="133">
        <v>1280.0799271166666</v>
      </c>
      <c r="AH98" s="133">
        <v>1280.0799271166666</v>
      </c>
      <c r="AI98" s="133">
        <v>1280.0799271166666</v>
      </c>
      <c r="AJ98" s="133">
        <v>1280.0799271166666</v>
      </c>
      <c r="AK98" s="133">
        <v>1280.0799271166666</v>
      </c>
      <c r="AL98" s="133">
        <v>1280.0799271166666</v>
      </c>
      <c r="AM98" s="133">
        <v>1280.0799271166666</v>
      </c>
      <c r="AN98" s="134">
        <v>1280.0799271166666</v>
      </c>
      <c r="AO98" s="133">
        <v>1280.0799271166666</v>
      </c>
      <c r="AP98" s="133">
        <v>1280.0799271166666</v>
      </c>
      <c r="AQ98" s="133">
        <v>1280.0799271166666</v>
      </c>
      <c r="AR98" s="133">
        <v>1280.0799271166666</v>
      </c>
      <c r="AS98" s="133">
        <v>1280.0799271166666</v>
      </c>
      <c r="AT98" s="133">
        <v>1280.0799271166666</v>
      </c>
      <c r="AU98" s="133">
        <v>1280.0799271166666</v>
      </c>
      <c r="AV98" s="133">
        <v>1280.0799271166666</v>
      </c>
      <c r="AW98" s="133">
        <v>1280.0799271166666</v>
      </c>
      <c r="AX98" s="133">
        <v>1280.0799271166666</v>
      </c>
      <c r="AY98" s="133">
        <v>1280.0799271166666</v>
      </c>
      <c r="AZ98" s="134">
        <v>1280.0799271166666</v>
      </c>
      <c r="BA98" s="133">
        <v>1280.0799271166666</v>
      </c>
      <c r="BB98" s="133">
        <v>1280.0799271166666</v>
      </c>
      <c r="BC98" s="133">
        <v>1280.0799271166666</v>
      </c>
      <c r="BD98" s="133">
        <v>1280.0799271166666</v>
      </c>
      <c r="BE98" s="133">
        <v>1280.0799271166666</v>
      </c>
      <c r="BF98" s="133">
        <v>1280.0799271166666</v>
      </c>
      <c r="BG98" s="133">
        <v>1280.0799271166666</v>
      </c>
      <c r="BH98" s="133">
        <v>1280.0799271166666</v>
      </c>
      <c r="BI98" s="133">
        <v>1280.0799271166666</v>
      </c>
      <c r="BJ98" s="133">
        <v>1280.0799271166666</v>
      </c>
      <c r="BK98" s="133">
        <v>1280.0799271166666</v>
      </c>
      <c r="BL98" s="134">
        <v>1280.0799271166666</v>
      </c>
      <c r="BM98" s="133">
        <v>1280.0799271166666</v>
      </c>
      <c r="BN98" s="133">
        <v>1280.0799271166666</v>
      </c>
      <c r="BO98" s="133">
        <v>1280.0799271166666</v>
      </c>
      <c r="BP98" s="133">
        <v>1280.0799271166666</v>
      </c>
      <c r="BQ98" s="133">
        <v>1280.0799271166666</v>
      </c>
      <c r="BR98" s="133">
        <v>1280.0799271166666</v>
      </c>
      <c r="BS98" s="133">
        <v>1280.0799271166666</v>
      </c>
      <c r="BT98" s="133">
        <v>1280.0799271166666</v>
      </c>
      <c r="BU98" s="133">
        <v>1280.0799271166666</v>
      </c>
      <c r="BV98" s="133">
        <v>1280.0799271166666</v>
      </c>
      <c r="BW98" s="133">
        <v>1280.0799271166666</v>
      </c>
      <c r="BX98" s="134">
        <v>1280.0799271166666</v>
      </c>
      <c r="BY98" s="133">
        <v>1280.0799271166666</v>
      </c>
      <c r="BZ98" s="133">
        <v>1280.0799271166666</v>
      </c>
      <c r="CA98" s="133">
        <v>1280.0799271166666</v>
      </c>
      <c r="CB98" s="133">
        <v>1280.0799271166666</v>
      </c>
      <c r="CC98" s="133">
        <v>1280.0799271166666</v>
      </c>
      <c r="CD98" s="133">
        <v>1280.0799271166666</v>
      </c>
      <c r="CE98" s="133">
        <v>1280.0799271166666</v>
      </c>
      <c r="CF98" s="133">
        <v>1280.0799271166666</v>
      </c>
      <c r="CG98" s="133">
        <v>1280.0799271166666</v>
      </c>
      <c r="CH98" s="133">
        <v>1280.0799271166666</v>
      </c>
      <c r="CI98" s="133">
        <v>1280.0799271166666</v>
      </c>
      <c r="CJ98" s="134">
        <v>1280.0799271166666</v>
      </c>
      <c r="CK98" s="133">
        <v>1280.0799271166666</v>
      </c>
      <c r="CL98" s="133">
        <v>1280.0799271166666</v>
      </c>
      <c r="CM98" s="133">
        <v>1280.0799271166666</v>
      </c>
      <c r="CN98" s="133">
        <v>1280.0799271166666</v>
      </c>
      <c r="CO98" s="133">
        <v>1280.0799271166666</v>
      </c>
      <c r="CP98" s="133">
        <v>1280.0799271166666</v>
      </c>
      <c r="CQ98" s="133">
        <v>1280.0799271166666</v>
      </c>
      <c r="CR98" s="133">
        <v>1280.0799271166666</v>
      </c>
      <c r="CS98" s="133">
        <v>1280.0799271166666</v>
      </c>
      <c r="CT98" s="133">
        <v>1280.0799271166666</v>
      </c>
      <c r="CU98" s="133">
        <v>1280.0799271166666</v>
      </c>
      <c r="CV98" s="134">
        <v>1280.0799271166666</v>
      </c>
      <c r="CW98" s="133">
        <v>1280.0799271166666</v>
      </c>
      <c r="CX98" s="133">
        <v>1280.0799271166666</v>
      </c>
      <c r="CY98" s="133">
        <v>1280.0799271166666</v>
      </c>
      <c r="CZ98" s="133">
        <v>1280.0799271166666</v>
      </c>
      <c r="DA98" s="133">
        <v>1280.0799271166666</v>
      </c>
      <c r="DB98" s="133">
        <v>1280.0799271166666</v>
      </c>
      <c r="DC98" s="133">
        <v>1280.0799271166666</v>
      </c>
      <c r="DD98" s="133">
        <v>1280.0799271166666</v>
      </c>
      <c r="DE98" s="133">
        <v>1280.0799271166666</v>
      </c>
      <c r="DF98" s="133">
        <v>1280.0799271166666</v>
      </c>
      <c r="DG98" s="133">
        <v>1280.0799271166666</v>
      </c>
      <c r="DH98" s="134">
        <v>1280.0799271166666</v>
      </c>
      <c r="DI98" s="133">
        <v>1280.0799271166666</v>
      </c>
      <c r="DJ98" s="133">
        <v>1280.0799271166666</v>
      </c>
      <c r="DK98" s="133">
        <v>1280.0799271166666</v>
      </c>
      <c r="DL98" s="133">
        <v>1280.0799271166666</v>
      </c>
      <c r="DM98" s="133">
        <v>1280.0799271166666</v>
      </c>
      <c r="DN98" s="133">
        <v>1280.0799271166666</v>
      </c>
      <c r="DO98" s="133">
        <v>1280.0799271166666</v>
      </c>
      <c r="DP98" s="133">
        <v>1280.0799271166666</v>
      </c>
      <c r="DQ98" s="133">
        <v>1280.0799271166666</v>
      </c>
      <c r="DR98" s="133">
        <v>1280.0799271166666</v>
      </c>
      <c r="DS98" s="133">
        <v>1280.0799271166666</v>
      </c>
      <c r="DT98" s="133">
        <v>1280.0799271166666</v>
      </c>
      <c r="DU98" s="124">
        <f t="shared" si="105"/>
        <v>7780.219013295271</v>
      </c>
      <c r="DV98" s="125">
        <f t="shared" si="105"/>
        <v>15360.959125400002</v>
      </c>
      <c r="DW98" s="125">
        <f t="shared" si="105"/>
        <v>15360.959125400002</v>
      </c>
      <c r="DX98" s="125">
        <f t="shared" si="105"/>
        <v>15360.959125400002</v>
      </c>
      <c r="DY98" s="125">
        <f t="shared" si="105"/>
        <v>15360.959125400002</v>
      </c>
      <c r="DZ98" s="125">
        <f t="shared" si="105"/>
        <v>15360.959125400002</v>
      </c>
      <c r="EA98" s="125">
        <f t="shared" si="105"/>
        <v>15360.959125400002</v>
      </c>
      <c r="EB98" s="125">
        <f t="shared" si="105"/>
        <v>15360.959125400002</v>
      </c>
      <c r="EC98" s="125">
        <f t="shared" si="105"/>
        <v>15360.959125400002</v>
      </c>
      <c r="ED98" s="126">
        <f t="shared" si="105"/>
        <v>15360.959125400002</v>
      </c>
      <c r="EE98" s="126">
        <f t="shared" si="106"/>
        <v>146028.85114189528</v>
      </c>
    </row>
    <row r="99" spans="2:135">
      <c r="B99" s="67" t="s">
        <v>129</v>
      </c>
      <c r="D99" s="133">
        <f>5*12</f>
        <v>60</v>
      </c>
      <c r="E99" s="133">
        <v>0</v>
      </c>
      <c r="F99" s="133">
        <v>0</v>
      </c>
      <c r="G99" s="133">
        <v>0</v>
      </c>
      <c r="H99" s="133">
        <v>0</v>
      </c>
      <c r="I99" s="133">
        <v>0</v>
      </c>
      <c r="J99" s="133">
        <v>0</v>
      </c>
      <c r="K99" s="133">
        <v>0</v>
      </c>
      <c r="L99" s="133">
        <v>0</v>
      </c>
      <c r="M99" s="133">
        <v>0</v>
      </c>
      <c r="N99" s="133">
        <v>0</v>
      </c>
      <c r="O99" s="133">
        <v>0</v>
      </c>
      <c r="P99" s="134">
        <v>0</v>
      </c>
      <c r="Q99" s="133">
        <v>0</v>
      </c>
      <c r="R99" s="133">
        <v>0</v>
      </c>
      <c r="S99" s="133">
        <v>0</v>
      </c>
      <c r="T99" s="133">
        <v>0</v>
      </c>
      <c r="U99" s="133">
        <v>0</v>
      </c>
      <c r="V99" s="133">
        <v>0</v>
      </c>
      <c r="W99" s="133">
        <v>0</v>
      </c>
      <c r="X99" s="133">
        <v>0</v>
      </c>
      <c r="Y99" s="133">
        <v>0</v>
      </c>
      <c r="Z99" s="133">
        <v>0</v>
      </c>
      <c r="AA99" s="133">
        <v>0</v>
      </c>
      <c r="AB99" s="134">
        <v>0</v>
      </c>
      <c r="AC99" s="133">
        <v>0</v>
      </c>
      <c r="AD99" s="133">
        <v>0</v>
      </c>
      <c r="AE99" s="133">
        <v>0</v>
      </c>
      <c r="AF99" s="133">
        <v>0</v>
      </c>
      <c r="AG99" s="133">
        <v>0</v>
      </c>
      <c r="AH99" s="133">
        <v>0</v>
      </c>
      <c r="AI99" s="133">
        <v>0</v>
      </c>
      <c r="AJ99" s="133">
        <v>0</v>
      </c>
      <c r="AK99" s="133">
        <v>0</v>
      </c>
      <c r="AL99" s="133">
        <v>0</v>
      </c>
      <c r="AM99" s="133">
        <v>0</v>
      </c>
      <c r="AN99" s="134">
        <v>0</v>
      </c>
      <c r="AO99" s="133">
        <v>0</v>
      </c>
      <c r="AP99" s="133">
        <v>0</v>
      </c>
      <c r="AQ99" s="133">
        <v>0</v>
      </c>
      <c r="AR99" s="133">
        <v>0</v>
      </c>
      <c r="AS99" s="133">
        <v>0</v>
      </c>
      <c r="AT99" s="133">
        <v>0</v>
      </c>
      <c r="AU99" s="133">
        <v>0</v>
      </c>
      <c r="AV99" s="133">
        <v>0</v>
      </c>
      <c r="AW99" s="133">
        <v>0</v>
      </c>
      <c r="AX99" s="133">
        <v>0</v>
      </c>
      <c r="AY99" s="133">
        <v>0</v>
      </c>
      <c r="AZ99" s="134">
        <v>0</v>
      </c>
      <c r="BA99" s="133">
        <v>0</v>
      </c>
      <c r="BB99" s="133">
        <v>0</v>
      </c>
      <c r="BC99" s="133">
        <v>0</v>
      </c>
      <c r="BD99" s="133">
        <v>0</v>
      </c>
      <c r="BE99" s="133">
        <v>0</v>
      </c>
      <c r="BF99" s="133">
        <v>0</v>
      </c>
      <c r="BG99" s="133">
        <v>0</v>
      </c>
      <c r="BH99" s="133">
        <v>0</v>
      </c>
      <c r="BI99" s="133">
        <v>0</v>
      </c>
      <c r="BJ99" s="133">
        <v>0</v>
      </c>
      <c r="BK99" s="133">
        <v>0</v>
      </c>
      <c r="BL99" s="134">
        <v>0</v>
      </c>
      <c r="BM99" s="133">
        <v>0</v>
      </c>
      <c r="BN99" s="133">
        <v>0</v>
      </c>
      <c r="BO99" s="133">
        <v>0</v>
      </c>
      <c r="BP99" s="133">
        <v>0</v>
      </c>
      <c r="BQ99" s="133">
        <v>0</v>
      </c>
      <c r="BR99" s="133">
        <v>0</v>
      </c>
      <c r="BS99" s="133">
        <v>0</v>
      </c>
      <c r="BT99" s="133">
        <v>0</v>
      </c>
      <c r="BU99" s="133">
        <v>0</v>
      </c>
      <c r="BV99" s="133">
        <v>0</v>
      </c>
      <c r="BW99" s="133">
        <v>0</v>
      </c>
      <c r="BX99" s="134">
        <v>0</v>
      </c>
      <c r="BY99" s="133">
        <v>0</v>
      </c>
      <c r="BZ99" s="133">
        <v>0</v>
      </c>
      <c r="CA99" s="133">
        <v>0</v>
      </c>
      <c r="CB99" s="133">
        <v>0</v>
      </c>
      <c r="CC99" s="133">
        <v>0</v>
      </c>
      <c r="CD99" s="133">
        <v>0</v>
      </c>
      <c r="CE99" s="133">
        <v>0</v>
      </c>
      <c r="CF99" s="133">
        <v>0</v>
      </c>
      <c r="CG99" s="133">
        <v>0</v>
      </c>
      <c r="CH99" s="133">
        <v>0</v>
      </c>
      <c r="CI99" s="133">
        <v>0</v>
      </c>
      <c r="CJ99" s="134">
        <v>0</v>
      </c>
      <c r="CK99" s="133">
        <v>0</v>
      </c>
      <c r="CL99" s="133">
        <v>0</v>
      </c>
      <c r="CM99" s="133">
        <v>0</v>
      </c>
      <c r="CN99" s="133">
        <v>0</v>
      </c>
      <c r="CO99" s="133">
        <v>0</v>
      </c>
      <c r="CP99" s="133">
        <v>0</v>
      </c>
      <c r="CQ99" s="133">
        <v>0</v>
      </c>
      <c r="CR99" s="133">
        <v>0</v>
      </c>
      <c r="CS99" s="133">
        <v>0</v>
      </c>
      <c r="CT99" s="133">
        <v>0</v>
      </c>
      <c r="CU99" s="133">
        <v>0</v>
      </c>
      <c r="CV99" s="134">
        <v>0</v>
      </c>
      <c r="CW99" s="133">
        <v>0</v>
      </c>
      <c r="CX99" s="133">
        <v>0</v>
      </c>
      <c r="CY99" s="133">
        <v>0</v>
      </c>
      <c r="CZ99" s="133">
        <v>0</v>
      </c>
      <c r="DA99" s="133">
        <v>0</v>
      </c>
      <c r="DB99" s="133">
        <v>0</v>
      </c>
      <c r="DC99" s="133">
        <v>0</v>
      </c>
      <c r="DD99" s="133">
        <v>0</v>
      </c>
      <c r="DE99" s="133">
        <v>0</v>
      </c>
      <c r="DF99" s="133">
        <v>0</v>
      </c>
      <c r="DG99" s="133">
        <v>0</v>
      </c>
      <c r="DH99" s="134">
        <v>0</v>
      </c>
      <c r="DI99" s="133">
        <v>0</v>
      </c>
      <c r="DJ99" s="133">
        <v>0</v>
      </c>
      <c r="DK99" s="133">
        <v>0</v>
      </c>
      <c r="DL99" s="133">
        <v>0</v>
      </c>
      <c r="DM99" s="133">
        <v>0</v>
      </c>
      <c r="DN99" s="133">
        <v>0</v>
      </c>
      <c r="DO99" s="133">
        <v>0</v>
      </c>
      <c r="DP99" s="133">
        <v>0</v>
      </c>
      <c r="DQ99" s="133">
        <v>0</v>
      </c>
      <c r="DR99" s="133">
        <v>0</v>
      </c>
      <c r="DS99" s="133">
        <v>0</v>
      </c>
      <c r="DT99" s="133">
        <v>0</v>
      </c>
      <c r="DU99" s="124">
        <f t="shared" si="105"/>
        <v>0</v>
      </c>
      <c r="DV99" s="125">
        <f t="shared" si="105"/>
        <v>0</v>
      </c>
      <c r="DW99" s="125">
        <f t="shared" si="105"/>
        <v>0</v>
      </c>
      <c r="DX99" s="125">
        <f t="shared" si="105"/>
        <v>0</v>
      </c>
      <c r="DY99" s="125">
        <f t="shared" si="105"/>
        <v>0</v>
      </c>
      <c r="DZ99" s="125">
        <f t="shared" si="105"/>
        <v>0</v>
      </c>
      <c r="EA99" s="125">
        <f t="shared" si="105"/>
        <v>0</v>
      </c>
      <c r="EB99" s="125">
        <f t="shared" si="105"/>
        <v>0</v>
      </c>
      <c r="EC99" s="125">
        <f t="shared" si="105"/>
        <v>0</v>
      </c>
      <c r="ED99" s="126">
        <f t="shared" si="105"/>
        <v>0</v>
      </c>
      <c r="EE99" s="126">
        <f t="shared" si="106"/>
        <v>0</v>
      </c>
    </row>
    <row r="100" spans="2:135">
      <c r="B100" s="67" t="s">
        <v>130</v>
      </c>
      <c r="D100" s="133">
        <f>3*12</f>
        <v>36</v>
      </c>
      <c r="E100" s="133">
        <v>0</v>
      </c>
      <c r="F100" s="133">
        <v>0</v>
      </c>
      <c r="G100" s="133">
        <v>0</v>
      </c>
      <c r="H100" s="133">
        <v>0</v>
      </c>
      <c r="I100" s="133">
        <v>0</v>
      </c>
      <c r="J100" s="133">
        <v>0</v>
      </c>
      <c r="K100" s="133">
        <v>19.807454022222224</v>
      </c>
      <c r="L100" s="133">
        <v>29.710685822222224</v>
      </c>
      <c r="M100" s="133">
        <v>39.613917622222225</v>
      </c>
      <c r="N100" s="133">
        <v>49.517149422222225</v>
      </c>
      <c r="O100" s="133">
        <v>59.420381222222225</v>
      </c>
      <c r="P100" s="134">
        <v>69.323613022222219</v>
      </c>
      <c r="Q100" s="133">
        <v>74.275228922222226</v>
      </c>
      <c r="R100" s="133">
        <v>79.226844822222233</v>
      </c>
      <c r="S100" s="133">
        <v>84.178460722222241</v>
      </c>
      <c r="T100" s="133">
        <v>89.130076622222248</v>
      </c>
      <c r="U100" s="133">
        <v>94.081692522222255</v>
      </c>
      <c r="V100" s="133">
        <v>99.033308422222262</v>
      </c>
      <c r="W100" s="133">
        <v>103.98492432222227</v>
      </c>
      <c r="X100" s="133">
        <v>108.93654022222228</v>
      </c>
      <c r="Y100" s="133">
        <v>113.88815612222227</v>
      </c>
      <c r="Z100" s="133">
        <v>118.83977202222228</v>
      </c>
      <c r="AA100" s="133">
        <v>123.79138792222228</v>
      </c>
      <c r="AB100" s="134">
        <v>128.74300382222228</v>
      </c>
      <c r="AC100" s="133">
        <v>132.04408108888896</v>
      </c>
      <c r="AD100" s="133">
        <v>135.34515835555564</v>
      </c>
      <c r="AE100" s="133">
        <v>138.64623562222232</v>
      </c>
      <c r="AF100" s="133">
        <v>141.947312888889</v>
      </c>
      <c r="AG100" s="133">
        <v>145.24839015555568</v>
      </c>
      <c r="AH100" s="133">
        <v>148.54946742222236</v>
      </c>
      <c r="AI100" s="133">
        <v>151.85054468888904</v>
      </c>
      <c r="AJ100" s="133">
        <v>151.85054468888904</v>
      </c>
      <c r="AK100" s="133">
        <v>151.85054468888904</v>
      </c>
      <c r="AL100" s="133">
        <v>151.85054468888904</v>
      </c>
      <c r="AM100" s="133">
        <v>151.85054468888904</v>
      </c>
      <c r="AN100" s="134">
        <v>151.85054468888904</v>
      </c>
      <c r="AO100" s="133">
        <v>151.85054468888904</v>
      </c>
      <c r="AP100" s="133">
        <v>151.85054468888904</v>
      </c>
      <c r="AQ100" s="133">
        <v>151.85054468888904</v>
      </c>
      <c r="AR100" s="133">
        <v>151.85054468888904</v>
      </c>
      <c r="AS100" s="133">
        <v>151.85054468888904</v>
      </c>
      <c r="AT100" s="133">
        <v>151.85054468888904</v>
      </c>
      <c r="AU100" s="133">
        <v>132.04309066666681</v>
      </c>
      <c r="AV100" s="133">
        <v>122.13985886666684</v>
      </c>
      <c r="AW100" s="133">
        <v>112.23662706666684</v>
      </c>
      <c r="AX100" s="133">
        <v>102.33339526666683</v>
      </c>
      <c r="AY100" s="133">
        <v>92.430163466666812</v>
      </c>
      <c r="AZ100" s="134">
        <v>82.526931666666812</v>
      </c>
      <c r="BA100" s="133">
        <v>77.575315766666805</v>
      </c>
      <c r="BB100" s="133">
        <v>72.623699866666797</v>
      </c>
      <c r="BC100" s="133">
        <v>67.67208396666679</v>
      </c>
      <c r="BD100" s="133">
        <v>62.720468066666783</v>
      </c>
      <c r="BE100" s="133">
        <v>57.768852166666775</v>
      </c>
      <c r="BF100" s="133">
        <v>52.817236266666775</v>
      </c>
      <c r="BG100" s="133">
        <v>47.865620366666761</v>
      </c>
      <c r="BH100" s="133">
        <v>42.914004466666754</v>
      </c>
      <c r="BI100" s="133">
        <v>37.96238856666676</v>
      </c>
      <c r="BJ100" s="133">
        <v>33.010772666666753</v>
      </c>
      <c r="BK100" s="133">
        <v>28.059156766666746</v>
      </c>
      <c r="BL100" s="134">
        <v>23.107540866666746</v>
      </c>
      <c r="BM100" s="133">
        <v>19.806463600000068</v>
      </c>
      <c r="BN100" s="133">
        <v>16.505386333333391</v>
      </c>
      <c r="BO100" s="133">
        <v>13.204309066666712</v>
      </c>
      <c r="BP100" s="133">
        <v>9.9032318000000341</v>
      </c>
      <c r="BQ100" s="133">
        <v>6.6021545333333558</v>
      </c>
      <c r="BR100" s="133">
        <v>3.3010772666666779</v>
      </c>
      <c r="BS100" s="133">
        <v>0</v>
      </c>
      <c r="BT100" s="133">
        <v>0</v>
      </c>
      <c r="BU100" s="133">
        <v>0</v>
      </c>
      <c r="BV100" s="133">
        <v>0</v>
      </c>
      <c r="BW100" s="133">
        <v>0</v>
      </c>
      <c r="BX100" s="134">
        <v>0</v>
      </c>
      <c r="BY100" s="133">
        <v>0</v>
      </c>
      <c r="BZ100" s="133">
        <v>0</v>
      </c>
      <c r="CA100" s="133">
        <v>0</v>
      </c>
      <c r="CB100" s="133">
        <v>0</v>
      </c>
      <c r="CC100" s="133">
        <v>0</v>
      </c>
      <c r="CD100" s="133">
        <v>0</v>
      </c>
      <c r="CE100" s="133">
        <v>0</v>
      </c>
      <c r="CF100" s="133">
        <v>0</v>
      </c>
      <c r="CG100" s="133">
        <v>0</v>
      </c>
      <c r="CH100" s="133">
        <v>0</v>
      </c>
      <c r="CI100" s="133">
        <v>0</v>
      </c>
      <c r="CJ100" s="134">
        <v>0</v>
      </c>
      <c r="CK100" s="133">
        <v>0</v>
      </c>
      <c r="CL100" s="133">
        <v>0</v>
      </c>
      <c r="CM100" s="133">
        <v>0</v>
      </c>
      <c r="CN100" s="133">
        <v>0</v>
      </c>
      <c r="CO100" s="133">
        <v>0</v>
      </c>
      <c r="CP100" s="133">
        <v>0</v>
      </c>
      <c r="CQ100" s="133">
        <v>0</v>
      </c>
      <c r="CR100" s="133">
        <v>0</v>
      </c>
      <c r="CS100" s="133">
        <v>0</v>
      </c>
      <c r="CT100" s="133">
        <v>0</v>
      </c>
      <c r="CU100" s="133">
        <v>0</v>
      </c>
      <c r="CV100" s="134">
        <v>0</v>
      </c>
      <c r="CW100" s="133">
        <v>0</v>
      </c>
      <c r="CX100" s="133">
        <v>0</v>
      </c>
      <c r="CY100" s="133">
        <v>0</v>
      </c>
      <c r="CZ100" s="133">
        <v>0</v>
      </c>
      <c r="DA100" s="133">
        <v>0</v>
      </c>
      <c r="DB100" s="133">
        <v>0</v>
      </c>
      <c r="DC100" s="133">
        <v>0</v>
      </c>
      <c r="DD100" s="133">
        <v>0</v>
      </c>
      <c r="DE100" s="133">
        <v>0</v>
      </c>
      <c r="DF100" s="133">
        <v>0</v>
      </c>
      <c r="DG100" s="133">
        <v>0</v>
      </c>
      <c r="DH100" s="134">
        <v>0</v>
      </c>
      <c r="DI100" s="133">
        <v>0</v>
      </c>
      <c r="DJ100" s="133">
        <v>0</v>
      </c>
      <c r="DK100" s="133">
        <v>0</v>
      </c>
      <c r="DL100" s="133">
        <v>0</v>
      </c>
      <c r="DM100" s="133">
        <v>0</v>
      </c>
      <c r="DN100" s="133">
        <v>0</v>
      </c>
      <c r="DO100" s="133">
        <v>0</v>
      </c>
      <c r="DP100" s="133">
        <v>0</v>
      </c>
      <c r="DQ100" s="133">
        <v>0</v>
      </c>
      <c r="DR100" s="133">
        <v>0</v>
      </c>
      <c r="DS100" s="133">
        <v>0</v>
      </c>
      <c r="DT100" s="133">
        <v>0</v>
      </c>
      <c r="DU100" s="124">
        <f t="shared" si="105"/>
        <v>267.39320113333338</v>
      </c>
      <c r="DV100" s="125">
        <f t="shared" si="105"/>
        <v>1218.1093964666672</v>
      </c>
      <c r="DW100" s="125">
        <f t="shared" si="105"/>
        <v>1752.8839136666679</v>
      </c>
      <c r="DX100" s="125">
        <f t="shared" si="105"/>
        <v>1554.8133351333352</v>
      </c>
      <c r="DY100" s="125">
        <f t="shared" si="105"/>
        <v>604.09713980000129</v>
      </c>
      <c r="DZ100" s="125">
        <f t="shared" si="105"/>
        <v>69.322622600000244</v>
      </c>
      <c r="EA100" s="125">
        <f t="shared" si="105"/>
        <v>0</v>
      </c>
      <c r="EB100" s="125">
        <f t="shared" si="105"/>
        <v>0</v>
      </c>
      <c r="EC100" s="125">
        <f t="shared" si="105"/>
        <v>0</v>
      </c>
      <c r="ED100" s="126">
        <f t="shared" si="105"/>
        <v>0</v>
      </c>
      <c r="EE100" s="126">
        <f t="shared" si="106"/>
        <v>5466.6196088000052</v>
      </c>
    </row>
    <row r="101" spans="2:135" ht="15.75" thickBot="1">
      <c r="B101" s="176" t="s">
        <v>124</v>
      </c>
      <c r="C101" s="177"/>
      <c r="D101" s="178"/>
      <c r="E101" s="179">
        <f>SUM(E96:E100)</f>
        <v>0</v>
      </c>
      <c r="F101" s="179">
        <f t="shared" ref="F101:BQ101" si="107">SUM(F96:F100)</f>
        <v>0</v>
      </c>
      <c r="G101" s="179">
        <f t="shared" si="107"/>
        <v>0</v>
      </c>
      <c r="H101" s="179">
        <f t="shared" si="107"/>
        <v>289.83994698379956</v>
      </c>
      <c r="I101" s="179">
        <f t="shared" si="107"/>
        <v>606.31415961648395</v>
      </c>
      <c r="J101" s="179">
        <f t="shared" si="107"/>
        <v>899.51984095139858</v>
      </c>
      <c r="K101" s="179">
        <f t="shared" si="107"/>
        <v>1212.5329763085354</v>
      </c>
      <c r="L101" s="179">
        <f t="shared" si="107"/>
        <v>1493.3900523840018</v>
      </c>
      <c r="M101" s="179">
        <f t="shared" si="107"/>
        <v>1797.5156597572375</v>
      </c>
      <c r="N101" s="179">
        <f t="shared" si="107"/>
        <v>1996.93287629051</v>
      </c>
      <c r="O101" s="179">
        <f t="shared" si="107"/>
        <v>2006.8361080905099</v>
      </c>
      <c r="P101" s="180">
        <f t="shared" si="107"/>
        <v>2016.7393398905099</v>
      </c>
      <c r="Q101" s="179">
        <f t="shared" si="107"/>
        <v>2021.6909557905099</v>
      </c>
      <c r="R101" s="179">
        <f t="shared" si="107"/>
        <v>2026.6425716905101</v>
      </c>
      <c r="S101" s="179">
        <f t="shared" si="107"/>
        <v>2031.59418759051</v>
      </c>
      <c r="T101" s="179">
        <f t="shared" si="107"/>
        <v>2036.54580349051</v>
      </c>
      <c r="U101" s="179">
        <f t="shared" si="107"/>
        <v>2041.49741939051</v>
      </c>
      <c r="V101" s="179">
        <f t="shared" si="107"/>
        <v>2046.44903529051</v>
      </c>
      <c r="W101" s="179">
        <f t="shared" si="107"/>
        <v>2051.40065119051</v>
      </c>
      <c r="X101" s="179">
        <f t="shared" si="107"/>
        <v>2056.3522670905099</v>
      </c>
      <c r="Y101" s="179">
        <f t="shared" si="107"/>
        <v>2061.3038829905099</v>
      </c>
      <c r="Z101" s="179">
        <f t="shared" si="107"/>
        <v>2066.2554988905099</v>
      </c>
      <c r="AA101" s="179">
        <f t="shared" si="107"/>
        <v>2071.2071147905099</v>
      </c>
      <c r="AB101" s="180">
        <f t="shared" si="107"/>
        <v>2076.1587306905099</v>
      </c>
      <c r="AC101" s="179">
        <f t="shared" si="107"/>
        <v>2079.4598079571765</v>
      </c>
      <c r="AD101" s="179">
        <f t="shared" si="107"/>
        <v>2082.7608852238432</v>
      </c>
      <c r="AE101" s="179">
        <f t="shared" si="107"/>
        <v>2086.0619624905103</v>
      </c>
      <c r="AF101" s="179">
        <f t="shared" si="107"/>
        <v>2089.3630397571769</v>
      </c>
      <c r="AG101" s="179">
        <f t="shared" si="107"/>
        <v>2092.6641170238436</v>
      </c>
      <c r="AH101" s="179">
        <f t="shared" si="107"/>
        <v>2095.9651942905102</v>
      </c>
      <c r="AI101" s="179">
        <f t="shared" si="107"/>
        <v>2099.2662715571769</v>
      </c>
      <c r="AJ101" s="179">
        <f t="shared" si="107"/>
        <v>2099.2662715571769</v>
      </c>
      <c r="AK101" s="179">
        <f t="shared" si="107"/>
        <v>2099.2662715571769</v>
      </c>
      <c r="AL101" s="179">
        <f t="shared" si="107"/>
        <v>2099.2662715571769</v>
      </c>
      <c r="AM101" s="179">
        <f t="shared" si="107"/>
        <v>2099.2662715571769</v>
      </c>
      <c r="AN101" s="180">
        <f t="shared" si="107"/>
        <v>2099.2662715571769</v>
      </c>
      <c r="AO101" s="179">
        <f t="shared" si="107"/>
        <v>2099.2662715571769</v>
      </c>
      <c r="AP101" s="179">
        <f t="shared" si="107"/>
        <v>2099.2662715571769</v>
      </c>
      <c r="AQ101" s="179">
        <f t="shared" si="107"/>
        <v>2099.2662715571769</v>
      </c>
      <c r="AR101" s="179">
        <f t="shared" si="107"/>
        <v>2099.2662715571769</v>
      </c>
      <c r="AS101" s="179">
        <f t="shared" si="107"/>
        <v>2099.2662715571769</v>
      </c>
      <c r="AT101" s="179">
        <f t="shared" si="107"/>
        <v>2099.2662715571769</v>
      </c>
      <c r="AU101" s="179">
        <f t="shared" si="107"/>
        <v>2079.4588175349545</v>
      </c>
      <c r="AV101" s="179">
        <f t="shared" si="107"/>
        <v>2069.5555857349545</v>
      </c>
      <c r="AW101" s="179">
        <f t="shared" si="107"/>
        <v>2059.6523539349546</v>
      </c>
      <c r="AX101" s="179">
        <f t="shared" si="107"/>
        <v>2049.7491221349546</v>
      </c>
      <c r="AY101" s="179">
        <f t="shared" si="107"/>
        <v>2039.8458903349544</v>
      </c>
      <c r="AZ101" s="180">
        <f t="shared" si="107"/>
        <v>2029.9426585349545</v>
      </c>
      <c r="BA101" s="179">
        <f t="shared" si="107"/>
        <v>2024.9910426349545</v>
      </c>
      <c r="BB101" s="179">
        <f t="shared" si="107"/>
        <v>2020.0394267349545</v>
      </c>
      <c r="BC101" s="179">
        <f t="shared" si="107"/>
        <v>2015.0878108349546</v>
      </c>
      <c r="BD101" s="179">
        <f t="shared" si="107"/>
        <v>2010.1361949349546</v>
      </c>
      <c r="BE101" s="179">
        <f t="shared" si="107"/>
        <v>2005.1845790349546</v>
      </c>
      <c r="BF101" s="179">
        <f t="shared" si="107"/>
        <v>2000.2329631349544</v>
      </c>
      <c r="BG101" s="179">
        <f t="shared" si="107"/>
        <v>1995.2813472349544</v>
      </c>
      <c r="BH101" s="179">
        <f t="shared" si="107"/>
        <v>1990.3297313349544</v>
      </c>
      <c r="BI101" s="179">
        <f t="shared" si="107"/>
        <v>1985.3781154349545</v>
      </c>
      <c r="BJ101" s="179">
        <f t="shared" si="107"/>
        <v>1980.4264995349545</v>
      </c>
      <c r="BK101" s="179">
        <f t="shared" si="107"/>
        <v>1975.4748836349545</v>
      </c>
      <c r="BL101" s="180">
        <f t="shared" si="107"/>
        <v>1970.5232677349545</v>
      </c>
      <c r="BM101" s="179">
        <f t="shared" si="107"/>
        <v>1967.2221904682879</v>
      </c>
      <c r="BN101" s="179">
        <f t="shared" si="107"/>
        <v>1963.9211132016212</v>
      </c>
      <c r="BO101" s="179">
        <f t="shared" si="107"/>
        <v>1960.6200359349543</v>
      </c>
      <c r="BP101" s="179">
        <f t="shared" si="107"/>
        <v>1957.3189586682877</v>
      </c>
      <c r="BQ101" s="179">
        <f t="shared" si="107"/>
        <v>1954.017881401621</v>
      </c>
      <c r="BR101" s="179">
        <f t="shared" ref="BR101:DT101" si="108">SUM(BR96:BR100)</f>
        <v>1950.7168041349544</v>
      </c>
      <c r="BS101" s="179">
        <f t="shared" si="108"/>
        <v>1947.4157268682877</v>
      </c>
      <c r="BT101" s="179">
        <f t="shared" si="108"/>
        <v>1947.4157268682877</v>
      </c>
      <c r="BU101" s="179">
        <f t="shared" si="108"/>
        <v>1947.4157268682877</v>
      </c>
      <c r="BV101" s="179">
        <f t="shared" si="108"/>
        <v>1947.4157268682877</v>
      </c>
      <c r="BW101" s="179">
        <f t="shared" si="108"/>
        <v>1947.4157268682877</v>
      </c>
      <c r="BX101" s="180">
        <f t="shared" si="108"/>
        <v>1947.4157268682877</v>
      </c>
      <c r="BY101" s="179">
        <f t="shared" si="108"/>
        <v>1947.4157268682877</v>
      </c>
      <c r="BZ101" s="179">
        <f t="shared" si="108"/>
        <v>1947.4157268682877</v>
      </c>
      <c r="CA101" s="179">
        <f t="shared" si="108"/>
        <v>1947.4157268682877</v>
      </c>
      <c r="CB101" s="179">
        <f t="shared" si="108"/>
        <v>1947.4157268682877</v>
      </c>
      <c r="CC101" s="179">
        <f t="shared" si="108"/>
        <v>1947.4157268682877</v>
      </c>
      <c r="CD101" s="179">
        <f t="shared" si="108"/>
        <v>1947.4157268682877</v>
      </c>
      <c r="CE101" s="179">
        <f t="shared" si="108"/>
        <v>1947.4157268682877</v>
      </c>
      <c r="CF101" s="179">
        <f t="shared" si="108"/>
        <v>1947.4157268682877</v>
      </c>
      <c r="CG101" s="179">
        <f t="shared" si="108"/>
        <v>1947.4157268682877</v>
      </c>
      <c r="CH101" s="179">
        <f t="shared" si="108"/>
        <v>1947.4157268682877</v>
      </c>
      <c r="CI101" s="179">
        <f t="shared" si="108"/>
        <v>1947.4157268682877</v>
      </c>
      <c r="CJ101" s="180">
        <f t="shared" si="108"/>
        <v>1947.4157268682877</v>
      </c>
      <c r="CK101" s="179">
        <f t="shared" si="108"/>
        <v>1947.4157268682877</v>
      </c>
      <c r="CL101" s="179">
        <f t="shared" si="108"/>
        <v>1947.4157268682877</v>
      </c>
      <c r="CM101" s="179">
        <f t="shared" si="108"/>
        <v>1947.4157268682877</v>
      </c>
      <c r="CN101" s="179">
        <f t="shared" si="108"/>
        <v>1947.4157268682877</v>
      </c>
      <c r="CO101" s="179">
        <f t="shared" si="108"/>
        <v>1947.4157268682877</v>
      </c>
      <c r="CP101" s="179">
        <f t="shared" si="108"/>
        <v>1947.4157268682877</v>
      </c>
      <c r="CQ101" s="179">
        <f t="shared" si="108"/>
        <v>1947.4157268682877</v>
      </c>
      <c r="CR101" s="179">
        <f t="shared" si="108"/>
        <v>1947.4157268682877</v>
      </c>
      <c r="CS101" s="179">
        <f t="shared" si="108"/>
        <v>1947.4157268682877</v>
      </c>
      <c r="CT101" s="179">
        <f t="shared" si="108"/>
        <v>1947.4157268682877</v>
      </c>
      <c r="CU101" s="179">
        <f t="shared" si="108"/>
        <v>1947.4157268682877</v>
      </c>
      <c r="CV101" s="180">
        <f t="shared" si="108"/>
        <v>1947.4157268682877</v>
      </c>
      <c r="CW101" s="179">
        <f t="shared" si="108"/>
        <v>1947.4157268682877</v>
      </c>
      <c r="CX101" s="179">
        <f t="shared" si="108"/>
        <v>1947.4157268682877</v>
      </c>
      <c r="CY101" s="179">
        <f t="shared" si="108"/>
        <v>1947.4157268682877</v>
      </c>
      <c r="CZ101" s="179">
        <f t="shared" si="108"/>
        <v>1947.4157268682877</v>
      </c>
      <c r="DA101" s="179">
        <f t="shared" si="108"/>
        <v>1947.4157268682877</v>
      </c>
      <c r="DB101" s="179">
        <f t="shared" si="108"/>
        <v>1947.4157268682877</v>
      </c>
      <c r="DC101" s="179">
        <f t="shared" si="108"/>
        <v>1947.4157268682877</v>
      </c>
      <c r="DD101" s="179">
        <f t="shared" si="108"/>
        <v>1947.4157268682877</v>
      </c>
      <c r="DE101" s="179">
        <f t="shared" si="108"/>
        <v>1947.4157268682877</v>
      </c>
      <c r="DF101" s="179">
        <f t="shared" si="108"/>
        <v>1947.4157268682877</v>
      </c>
      <c r="DG101" s="179">
        <f t="shared" si="108"/>
        <v>1947.4157268682877</v>
      </c>
      <c r="DH101" s="180">
        <f t="shared" si="108"/>
        <v>1947.4157268682877</v>
      </c>
      <c r="DI101" s="179">
        <f t="shared" si="108"/>
        <v>1947.4157268682877</v>
      </c>
      <c r="DJ101" s="179">
        <f t="shared" si="108"/>
        <v>1947.4157268682877</v>
      </c>
      <c r="DK101" s="179">
        <f t="shared" si="108"/>
        <v>1947.4157268682877</v>
      </c>
      <c r="DL101" s="179">
        <f t="shared" si="108"/>
        <v>1947.4157268682877</v>
      </c>
      <c r="DM101" s="179">
        <f t="shared" si="108"/>
        <v>1947.4157268682877</v>
      </c>
      <c r="DN101" s="179">
        <f t="shared" si="108"/>
        <v>1947.4157268682877</v>
      </c>
      <c r="DO101" s="179">
        <f t="shared" si="108"/>
        <v>1947.4157268682877</v>
      </c>
      <c r="DP101" s="179">
        <f t="shared" si="108"/>
        <v>1947.4157268682877</v>
      </c>
      <c r="DQ101" s="179">
        <f t="shared" si="108"/>
        <v>1947.4157268682877</v>
      </c>
      <c r="DR101" s="179">
        <f t="shared" si="108"/>
        <v>1947.4157268682877</v>
      </c>
      <c r="DS101" s="179">
        <f t="shared" si="108"/>
        <v>1947.4157268682877</v>
      </c>
      <c r="DT101" s="179">
        <f t="shared" si="108"/>
        <v>1947.4157268682877</v>
      </c>
      <c r="DU101" s="181">
        <f t="shared" si="105"/>
        <v>12319.620960272987</v>
      </c>
      <c r="DV101" s="182">
        <f t="shared" si="105"/>
        <v>24587.098118886115</v>
      </c>
      <c r="DW101" s="182">
        <f t="shared" si="105"/>
        <v>25121.872636086126</v>
      </c>
      <c r="DX101" s="182">
        <f t="shared" si="105"/>
        <v>24923.802057552788</v>
      </c>
      <c r="DY101" s="182">
        <f t="shared" si="105"/>
        <v>23973.085862219454</v>
      </c>
      <c r="DZ101" s="182">
        <f t="shared" si="105"/>
        <v>23438.311345019451</v>
      </c>
      <c r="EA101" s="182">
        <f t="shared" si="105"/>
        <v>23368.98872241945</v>
      </c>
      <c r="EB101" s="182">
        <f t="shared" si="105"/>
        <v>23368.98872241945</v>
      </c>
      <c r="EC101" s="182">
        <f t="shared" si="105"/>
        <v>23368.98872241945</v>
      </c>
      <c r="ED101" s="183">
        <f t="shared" si="105"/>
        <v>23368.98872241945</v>
      </c>
      <c r="EE101" s="183">
        <f t="shared" si="106"/>
        <v>227839.74586971471</v>
      </c>
    </row>
    <row r="102" spans="2:135">
      <c r="B102" s="67"/>
      <c r="D102" s="61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106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106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106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106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106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106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106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106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106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124"/>
      <c r="DV102" s="125"/>
      <c r="DW102" s="125"/>
      <c r="DX102" s="125"/>
      <c r="DY102" s="125"/>
      <c r="DZ102" s="125"/>
      <c r="EA102" s="125"/>
      <c r="EB102" s="125"/>
      <c r="EC102" s="125"/>
      <c r="ED102" s="126"/>
      <c r="EE102" s="126"/>
    </row>
    <row r="103" spans="2:135">
      <c r="B103" s="110" t="s">
        <v>131</v>
      </c>
      <c r="D103" s="61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106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106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106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106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106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106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106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106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106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124"/>
      <c r="DV103" s="125"/>
      <c r="DW103" s="125"/>
      <c r="DX103" s="125"/>
      <c r="DY103" s="125"/>
      <c r="DZ103" s="125"/>
      <c r="EA103" s="125"/>
      <c r="EB103" s="125"/>
      <c r="EC103" s="125"/>
      <c r="ED103" s="126"/>
      <c r="EE103" s="126"/>
    </row>
    <row r="104" spans="2:135">
      <c r="B104" s="67" t="s">
        <v>132</v>
      </c>
      <c r="D104" s="55"/>
      <c r="E104" s="55">
        <f>E96</f>
        <v>0</v>
      </c>
      <c r="F104" s="55">
        <f>E104+F96</f>
        <v>0</v>
      </c>
      <c r="G104" s="55">
        <f t="shared" ref="G104:BR109" si="109">F104+G96</f>
        <v>0</v>
      </c>
      <c r="H104" s="55">
        <f t="shared" si="109"/>
        <v>112.93617403402477</v>
      </c>
      <c r="I104" s="55">
        <f t="shared" si="109"/>
        <v>342.40170716233303</v>
      </c>
      <c r="J104" s="55">
        <f t="shared" si="109"/>
        <v>681.21022926440742</v>
      </c>
      <c r="K104" s="55">
        <f t="shared" si="109"/>
        <v>1129.3617403402477</v>
      </c>
      <c r="L104" s="55">
        <f t="shared" si="109"/>
        <v>1656.5633227417795</v>
      </c>
      <c r="M104" s="55">
        <f t="shared" si="109"/>
        <v>2270.0013465895199</v>
      </c>
      <c r="N104" s="55">
        <f t="shared" si="109"/>
        <v>2937.3371463411413</v>
      </c>
      <c r="O104" s="55">
        <f t="shared" si="109"/>
        <v>3604.6729460927627</v>
      </c>
      <c r="P104" s="106">
        <f t="shared" si="109"/>
        <v>4272.0087458443841</v>
      </c>
      <c r="Q104" s="55">
        <f t="shared" si="109"/>
        <v>4939.3445455960054</v>
      </c>
      <c r="R104" s="55">
        <f t="shared" si="109"/>
        <v>5606.6803453476268</v>
      </c>
      <c r="S104" s="55">
        <f t="shared" si="109"/>
        <v>6274.0161450992482</v>
      </c>
      <c r="T104" s="55">
        <f t="shared" si="109"/>
        <v>6941.3519448508696</v>
      </c>
      <c r="U104" s="55">
        <f t="shared" si="109"/>
        <v>7608.687744602491</v>
      </c>
      <c r="V104" s="55">
        <f t="shared" si="109"/>
        <v>8276.0235443541114</v>
      </c>
      <c r="W104" s="55">
        <f t="shared" si="109"/>
        <v>8943.3593441057328</v>
      </c>
      <c r="X104" s="55">
        <f t="shared" si="109"/>
        <v>9610.6951438573542</v>
      </c>
      <c r="Y104" s="55">
        <f t="shared" si="109"/>
        <v>10278.030943608976</v>
      </c>
      <c r="Z104" s="55">
        <f t="shared" si="109"/>
        <v>10945.366743360597</v>
      </c>
      <c r="AA104" s="55">
        <f t="shared" si="109"/>
        <v>11612.702543112218</v>
      </c>
      <c r="AB104" s="106">
        <f t="shared" si="109"/>
        <v>12280.03834286384</v>
      </c>
      <c r="AC104" s="55">
        <f t="shared" si="109"/>
        <v>12947.374142615461</v>
      </c>
      <c r="AD104" s="55">
        <f t="shared" si="109"/>
        <v>13614.709942367082</v>
      </c>
      <c r="AE104" s="55">
        <f t="shared" si="109"/>
        <v>14282.045742118704</v>
      </c>
      <c r="AF104" s="55">
        <f t="shared" si="109"/>
        <v>14949.381541870325</v>
      </c>
      <c r="AG104" s="55">
        <f t="shared" si="109"/>
        <v>15616.717341621947</v>
      </c>
      <c r="AH104" s="55">
        <f t="shared" si="109"/>
        <v>16284.053141373568</v>
      </c>
      <c r="AI104" s="55">
        <f t="shared" si="109"/>
        <v>16951.388941125188</v>
      </c>
      <c r="AJ104" s="55">
        <f t="shared" si="109"/>
        <v>17618.724740876809</v>
      </c>
      <c r="AK104" s="55">
        <f t="shared" si="109"/>
        <v>18286.06054062843</v>
      </c>
      <c r="AL104" s="55">
        <f t="shared" si="109"/>
        <v>18953.396340380052</v>
      </c>
      <c r="AM104" s="55">
        <f t="shared" si="109"/>
        <v>19620.732140131673</v>
      </c>
      <c r="AN104" s="106">
        <f t="shared" si="109"/>
        <v>20288.067939883294</v>
      </c>
      <c r="AO104" s="55">
        <f t="shared" si="109"/>
        <v>20955.403739634916</v>
      </c>
      <c r="AP104" s="55">
        <f t="shared" si="109"/>
        <v>21622.739539386537</v>
      </c>
      <c r="AQ104" s="55">
        <f t="shared" si="109"/>
        <v>22290.075339138159</v>
      </c>
      <c r="AR104" s="55">
        <f t="shared" si="109"/>
        <v>22957.41113888978</v>
      </c>
      <c r="AS104" s="55">
        <f t="shared" si="109"/>
        <v>23624.746938641401</v>
      </c>
      <c r="AT104" s="55">
        <f t="shared" si="109"/>
        <v>24292.082738393023</v>
      </c>
      <c r="AU104" s="55">
        <f t="shared" si="109"/>
        <v>24959.418538144644</v>
      </c>
      <c r="AV104" s="55">
        <f t="shared" si="109"/>
        <v>25626.754337896265</v>
      </c>
      <c r="AW104" s="55">
        <f t="shared" si="109"/>
        <v>26294.090137647887</v>
      </c>
      <c r="AX104" s="55">
        <f t="shared" si="109"/>
        <v>26961.425937399508</v>
      </c>
      <c r="AY104" s="55">
        <f t="shared" si="109"/>
        <v>27628.76173715113</v>
      </c>
      <c r="AZ104" s="106">
        <f t="shared" si="109"/>
        <v>28296.097536902751</v>
      </c>
      <c r="BA104" s="55">
        <f t="shared" si="109"/>
        <v>28963.433336654372</v>
      </c>
      <c r="BB104" s="55">
        <f t="shared" si="109"/>
        <v>29630.769136405994</v>
      </c>
      <c r="BC104" s="55">
        <f t="shared" si="109"/>
        <v>30298.104936157615</v>
      </c>
      <c r="BD104" s="55">
        <f t="shared" si="109"/>
        <v>30965.440735909237</v>
      </c>
      <c r="BE104" s="55">
        <f t="shared" si="109"/>
        <v>31632.776535660858</v>
      </c>
      <c r="BF104" s="55">
        <f t="shared" si="109"/>
        <v>32300.112335412479</v>
      </c>
      <c r="BG104" s="55">
        <f t="shared" si="109"/>
        <v>32967.448135164101</v>
      </c>
      <c r="BH104" s="55">
        <f t="shared" si="109"/>
        <v>33634.783934915722</v>
      </c>
      <c r="BI104" s="55">
        <f t="shared" si="109"/>
        <v>34302.119734667343</v>
      </c>
      <c r="BJ104" s="55">
        <f t="shared" si="109"/>
        <v>34969.455534418965</v>
      </c>
      <c r="BK104" s="55">
        <f t="shared" si="109"/>
        <v>35636.791334170586</v>
      </c>
      <c r="BL104" s="106">
        <f t="shared" si="109"/>
        <v>36304.127133922208</v>
      </c>
      <c r="BM104" s="55">
        <f t="shared" si="109"/>
        <v>36971.462933673829</v>
      </c>
      <c r="BN104" s="55">
        <f t="shared" si="109"/>
        <v>37638.79873342545</v>
      </c>
      <c r="BO104" s="55">
        <f t="shared" si="109"/>
        <v>38306.134533177072</v>
      </c>
      <c r="BP104" s="55">
        <f t="shared" si="109"/>
        <v>38973.470332928693</v>
      </c>
      <c r="BQ104" s="55">
        <f t="shared" si="109"/>
        <v>39640.806132680314</v>
      </c>
      <c r="BR104" s="55">
        <f t="shared" si="109"/>
        <v>40308.141932431936</v>
      </c>
      <c r="BS104" s="55">
        <f t="shared" ref="BS104:DT108" si="110">BR104+BS96</f>
        <v>40975.477732183557</v>
      </c>
      <c r="BT104" s="55">
        <f t="shared" si="110"/>
        <v>41642.813531935179</v>
      </c>
      <c r="BU104" s="55">
        <f t="shared" si="110"/>
        <v>42310.1493316868</v>
      </c>
      <c r="BV104" s="55">
        <f t="shared" si="110"/>
        <v>42977.485131438421</v>
      </c>
      <c r="BW104" s="55">
        <f t="shared" si="110"/>
        <v>43644.820931190043</v>
      </c>
      <c r="BX104" s="106">
        <f t="shared" si="110"/>
        <v>44312.156730941664</v>
      </c>
      <c r="BY104" s="55">
        <f t="shared" si="110"/>
        <v>44979.492530693286</v>
      </c>
      <c r="BZ104" s="55">
        <f t="shared" si="110"/>
        <v>45646.828330444907</v>
      </c>
      <c r="CA104" s="55">
        <f t="shared" si="110"/>
        <v>46314.164130196528</v>
      </c>
      <c r="CB104" s="55">
        <f t="shared" si="110"/>
        <v>46981.49992994815</v>
      </c>
      <c r="CC104" s="55">
        <f t="shared" si="110"/>
        <v>47648.835729699771</v>
      </c>
      <c r="CD104" s="55">
        <f t="shared" si="110"/>
        <v>48316.171529451392</v>
      </c>
      <c r="CE104" s="55">
        <f t="shared" si="110"/>
        <v>48983.507329203014</v>
      </c>
      <c r="CF104" s="55">
        <f t="shared" si="110"/>
        <v>49650.843128954635</v>
      </c>
      <c r="CG104" s="55">
        <f t="shared" si="110"/>
        <v>50318.178928706257</v>
      </c>
      <c r="CH104" s="55">
        <f t="shared" si="110"/>
        <v>50985.514728457878</v>
      </c>
      <c r="CI104" s="55">
        <f t="shared" si="110"/>
        <v>51652.850528209499</v>
      </c>
      <c r="CJ104" s="106">
        <f t="shared" si="110"/>
        <v>52320.186327961121</v>
      </c>
      <c r="CK104" s="55">
        <f t="shared" si="110"/>
        <v>52987.522127712742</v>
      </c>
      <c r="CL104" s="55">
        <f t="shared" si="110"/>
        <v>53654.857927464363</v>
      </c>
      <c r="CM104" s="55">
        <f t="shared" si="110"/>
        <v>54322.193727215985</v>
      </c>
      <c r="CN104" s="55">
        <f t="shared" si="110"/>
        <v>54989.529526967606</v>
      </c>
      <c r="CO104" s="55">
        <f t="shared" si="110"/>
        <v>55656.865326719228</v>
      </c>
      <c r="CP104" s="55">
        <f t="shared" si="110"/>
        <v>56324.201126470849</v>
      </c>
      <c r="CQ104" s="55">
        <f t="shared" si="110"/>
        <v>56991.53692622247</v>
      </c>
      <c r="CR104" s="55">
        <f t="shared" si="110"/>
        <v>57658.872725974092</v>
      </c>
      <c r="CS104" s="55">
        <f t="shared" si="110"/>
        <v>58326.208525725713</v>
      </c>
      <c r="CT104" s="55">
        <f t="shared" si="110"/>
        <v>58993.544325477334</v>
      </c>
      <c r="CU104" s="55">
        <f t="shared" si="110"/>
        <v>59660.880125228956</v>
      </c>
      <c r="CV104" s="106">
        <f t="shared" si="110"/>
        <v>60328.215924980577</v>
      </c>
      <c r="CW104" s="55">
        <f t="shared" si="110"/>
        <v>60995.551724732199</v>
      </c>
      <c r="CX104" s="55">
        <f t="shared" si="110"/>
        <v>61662.88752448382</v>
      </c>
      <c r="CY104" s="55">
        <f t="shared" si="110"/>
        <v>62330.223324235441</v>
      </c>
      <c r="CZ104" s="55">
        <f t="shared" si="110"/>
        <v>62997.559123987063</v>
      </c>
      <c r="DA104" s="55">
        <f t="shared" si="110"/>
        <v>63664.894923738684</v>
      </c>
      <c r="DB104" s="55">
        <f t="shared" si="110"/>
        <v>64332.230723490306</v>
      </c>
      <c r="DC104" s="55">
        <f t="shared" si="110"/>
        <v>64999.566523241927</v>
      </c>
      <c r="DD104" s="55">
        <f t="shared" si="110"/>
        <v>65666.902322993541</v>
      </c>
      <c r="DE104" s="55">
        <f t="shared" si="110"/>
        <v>66334.238122745155</v>
      </c>
      <c r="DF104" s="55">
        <f t="shared" si="110"/>
        <v>67001.573922496769</v>
      </c>
      <c r="DG104" s="55">
        <f t="shared" si="110"/>
        <v>67668.909722248383</v>
      </c>
      <c r="DH104" s="106">
        <f t="shared" si="110"/>
        <v>68336.245521999997</v>
      </c>
      <c r="DI104" s="55">
        <f t="shared" si="110"/>
        <v>69003.581321751612</v>
      </c>
      <c r="DJ104" s="55">
        <f t="shared" si="110"/>
        <v>69670.917121503226</v>
      </c>
      <c r="DK104" s="55">
        <f t="shared" si="110"/>
        <v>70338.25292125484</v>
      </c>
      <c r="DL104" s="55">
        <f t="shared" si="110"/>
        <v>71005.588721006454</v>
      </c>
      <c r="DM104" s="55">
        <f t="shared" si="110"/>
        <v>71672.924520758068</v>
      </c>
      <c r="DN104" s="55">
        <f t="shared" si="110"/>
        <v>72340.260320509682</v>
      </c>
      <c r="DO104" s="55">
        <f t="shared" si="110"/>
        <v>73007.596120261296</v>
      </c>
      <c r="DP104" s="55">
        <f t="shared" si="110"/>
        <v>73674.93192001291</v>
      </c>
      <c r="DQ104" s="55">
        <f t="shared" si="110"/>
        <v>74342.267719764524</v>
      </c>
      <c r="DR104" s="55">
        <f t="shared" si="110"/>
        <v>75009.603519516138</v>
      </c>
      <c r="DS104" s="55">
        <f t="shared" si="110"/>
        <v>75676.939319267753</v>
      </c>
      <c r="DT104" s="55">
        <f t="shared" si="110"/>
        <v>76344.275119019367</v>
      </c>
      <c r="DU104" s="124">
        <f t="shared" ref="DU104:ED109" si="111">SUMIF($E$26:$DT$26,DU$29,$E104:$DT104)</f>
        <v>4272.0087458443841</v>
      </c>
      <c r="DV104" s="125">
        <f t="shared" si="111"/>
        <v>12280.03834286384</v>
      </c>
      <c r="DW104" s="125">
        <f t="shared" si="111"/>
        <v>20288.067939883294</v>
      </c>
      <c r="DX104" s="125">
        <f t="shared" si="111"/>
        <v>28296.097536902751</v>
      </c>
      <c r="DY104" s="125">
        <f t="shared" si="111"/>
        <v>36304.127133922208</v>
      </c>
      <c r="DZ104" s="125">
        <f t="shared" si="111"/>
        <v>44312.156730941664</v>
      </c>
      <c r="EA104" s="125">
        <f t="shared" si="111"/>
        <v>52320.186327961121</v>
      </c>
      <c r="EB104" s="125">
        <f t="shared" si="111"/>
        <v>60328.215924980577</v>
      </c>
      <c r="EC104" s="125">
        <f t="shared" si="111"/>
        <v>68336.245521999997</v>
      </c>
      <c r="ED104" s="126">
        <f t="shared" si="111"/>
        <v>76344.275119019367</v>
      </c>
      <c r="EE104" s="126">
        <f t="shared" ref="EE104:EE109" si="112">ED104</f>
        <v>76344.275119019367</v>
      </c>
    </row>
    <row r="105" spans="2:135">
      <c r="B105" s="67" t="s">
        <v>133</v>
      </c>
      <c r="D105" s="61"/>
      <c r="E105" s="55">
        <f t="shared" ref="E105:E109" si="113">E97</f>
        <v>0</v>
      </c>
      <c r="F105" s="55">
        <f t="shared" ref="F105:BQ108" si="114">E105+F97</f>
        <v>0</v>
      </c>
      <c r="G105" s="55">
        <f t="shared" si="114"/>
        <v>0</v>
      </c>
      <c r="H105" s="55">
        <f t="shared" si="114"/>
        <v>0</v>
      </c>
      <c r="I105" s="55">
        <f t="shared" si="114"/>
        <v>0</v>
      </c>
      <c r="J105" s="55">
        <f t="shared" si="114"/>
        <v>0</v>
      </c>
      <c r="K105" s="55">
        <f t="shared" si="114"/>
        <v>0</v>
      </c>
      <c r="L105" s="55">
        <f t="shared" si="114"/>
        <v>0</v>
      </c>
      <c r="M105" s="55">
        <f t="shared" si="114"/>
        <v>0</v>
      </c>
      <c r="N105" s="55">
        <f t="shared" si="114"/>
        <v>0</v>
      </c>
      <c r="O105" s="55">
        <f t="shared" si="114"/>
        <v>0</v>
      </c>
      <c r="P105" s="106">
        <f t="shared" si="114"/>
        <v>0</v>
      </c>
      <c r="Q105" s="55">
        <f t="shared" si="114"/>
        <v>0</v>
      </c>
      <c r="R105" s="55">
        <f t="shared" si="114"/>
        <v>0</v>
      </c>
      <c r="S105" s="55">
        <f t="shared" si="114"/>
        <v>0</v>
      </c>
      <c r="T105" s="55">
        <f t="shared" si="114"/>
        <v>0</v>
      </c>
      <c r="U105" s="55">
        <f t="shared" si="114"/>
        <v>0</v>
      </c>
      <c r="V105" s="55">
        <f t="shared" si="114"/>
        <v>0</v>
      </c>
      <c r="W105" s="55">
        <f t="shared" si="114"/>
        <v>0</v>
      </c>
      <c r="X105" s="55">
        <f t="shared" si="114"/>
        <v>0</v>
      </c>
      <c r="Y105" s="55">
        <f t="shared" si="114"/>
        <v>0</v>
      </c>
      <c r="Z105" s="55">
        <f t="shared" si="114"/>
        <v>0</v>
      </c>
      <c r="AA105" s="55">
        <f t="shared" si="114"/>
        <v>0</v>
      </c>
      <c r="AB105" s="106">
        <f t="shared" si="114"/>
        <v>0</v>
      </c>
      <c r="AC105" s="55">
        <f t="shared" si="114"/>
        <v>0</v>
      </c>
      <c r="AD105" s="55">
        <f t="shared" si="114"/>
        <v>0</v>
      </c>
      <c r="AE105" s="55">
        <f t="shared" si="114"/>
        <v>0</v>
      </c>
      <c r="AF105" s="55">
        <f t="shared" si="114"/>
        <v>0</v>
      </c>
      <c r="AG105" s="55">
        <f t="shared" si="114"/>
        <v>0</v>
      </c>
      <c r="AH105" s="55">
        <f t="shared" si="114"/>
        <v>0</v>
      </c>
      <c r="AI105" s="55">
        <f t="shared" si="114"/>
        <v>0</v>
      </c>
      <c r="AJ105" s="55">
        <f t="shared" si="114"/>
        <v>0</v>
      </c>
      <c r="AK105" s="55">
        <f t="shared" si="114"/>
        <v>0</v>
      </c>
      <c r="AL105" s="55">
        <f t="shared" si="114"/>
        <v>0</v>
      </c>
      <c r="AM105" s="55">
        <f t="shared" si="114"/>
        <v>0</v>
      </c>
      <c r="AN105" s="106">
        <f t="shared" si="114"/>
        <v>0</v>
      </c>
      <c r="AO105" s="55">
        <f t="shared" si="114"/>
        <v>0</v>
      </c>
      <c r="AP105" s="55">
        <f t="shared" si="114"/>
        <v>0</v>
      </c>
      <c r="AQ105" s="55">
        <f t="shared" si="114"/>
        <v>0</v>
      </c>
      <c r="AR105" s="55">
        <f t="shared" si="114"/>
        <v>0</v>
      </c>
      <c r="AS105" s="55">
        <f t="shared" si="114"/>
        <v>0</v>
      </c>
      <c r="AT105" s="55">
        <f t="shared" si="114"/>
        <v>0</v>
      </c>
      <c r="AU105" s="55">
        <f t="shared" si="114"/>
        <v>0</v>
      </c>
      <c r="AV105" s="55">
        <f t="shared" si="114"/>
        <v>0</v>
      </c>
      <c r="AW105" s="55">
        <f t="shared" si="114"/>
        <v>0</v>
      </c>
      <c r="AX105" s="55">
        <f t="shared" si="114"/>
        <v>0</v>
      </c>
      <c r="AY105" s="55">
        <f t="shared" si="114"/>
        <v>0</v>
      </c>
      <c r="AZ105" s="106">
        <f t="shared" si="114"/>
        <v>0</v>
      </c>
      <c r="BA105" s="55">
        <f t="shared" si="114"/>
        <v>0</v>
      </c>
      <c r="BB105" s="55">
        <f t="shared" si="114"/>
        <v>0</v>
      </c>
      <c r="BC105" s="55">
        <f t="shared" si="114"/>
        <v>0</v>
      </c>
      <c r="BD105" s="55">
        <f t="shared" si="114"/>
        <v>0</v>
      </c>
      <c r="BE105" s="55">
        <f t="shared" si="114"/>
        <v>0</v>
      </c>
      <c r="BF105" s="55">
        <f t="shared" si="114"/>
        <v>0</v>
      </c>
      <c r="BG105" s="55">
        <f t="shared" si="114"/>
        <v>0</v>
      </c>
      <c r="BH105" s="55">
        <f t="shared" si="114"/>
        <v>0</v>
      </c>
      <c r="BI105" s="55">
        <f t="shared" si="114"/>
        <v>0</v>
      </c>
      <c r="BJ105" s="55">
        <f t="shared" si="114"/>
        <v>0</v>
      </c>
      <c r="BK105" s="55">
        <f t="shared" si="114"/>
        <v>0</v>
      </c>
      <c r="BL105" s="106">
        <f t="shared" si="114"/>
        <v>0</v>
      </c>
      <c r="BM105" s="55">
        <f t="shared" si="114"/>
        <v>0</v>
      </c>
      <c r="BN105" s="55">
        <f t="shared" si="114"/>
        <v>0</v>
      </c>
      <c r="BO105" s="55">
        <f t="shared" si="114"/>
        <v>0</v>
      </c>
      <c r="BP105" s="55">
        <f t="shared" si="114"/>
        <v>0</v>
      </c>
      <c r="BQ105" s="55">
        <f t="shared" si="114"/>
        <v>0</v>
      </c>
      <c r="BR105" s="55">
        <f t="shared" si="109"/>
        <v>0</v>
      </c>
      <c r="BS105" s="55">
        <f t="shared" si="110"/>
        <v>0</v>
      </c>
      <c r="BT105" s="55">
        <f t="shared" si="110"/>
        <v>0</v>
      </c>
      <c r="BU105" s="55">
        <f t="shared" si="110"/>
        <v>0</v>
      </c>
      <c r="BV105" s="55">
        <f t="shared" si="110"/>
        <v>0</v>
      </c>
      <c r="BW105" s="55">
        <f t="shared" si="110"/>
        <v>0</v>
      </c>
      <c r="BX105" s="106">
        <f t="shared" si="110"/>
        <v>0</v>
      </c>
      <c r="BY105" s="55">
        <f t="shared" si="110"/>
        <v>0</v>
      </c>
      <c r="BZ105" s="55">
        <f t="shared" si="110"/>
        <v>0</v>
      </c>
      <c r="CA105" s="55">
        <f t="shared" si="110"/>
        <v>0</v>
      </c>
      <c r="CB105" s="55">
        <f t="shared" si="110"/>
        <v>0</v>
      </c>
      <c r="CC105" s="55">
        <f t="shared" si="110"/>
        <v>0</v>
      </c>
      <c r="CD105" s="55">
        <f t="shared" si="110"/>
        <v>0</v>
      </c>
      <c r="CE105" s="55">
        <f t="shared" si="110"/>
        <v>0</v>
      </c>
      <c r="CF105" s="55">
        <f t="shared" si="110"/>
        <v>0</v>
      </c>
      <c r="CG105" s="55">
        <f t="shared" si="110"/>
        <v>0</v>
      </c>
      <c r="CH105" s="55">
        <f t="shared" si="110"/>
        <v>0</v>
      </c>
      <c r="CI105" s="55">
        <f t="shared" si="110"/>
        <v>0</v>
      </c>
      <c r="CJ105" s="106">
        <f t="shared" si="110"/>
        <v>0</v>
      </c>
      <c r="CK105" s="55">
        <f t="shared" si="110"/>
        <v>0</v>
      </c>
      <c r="CL105" s="55">
        <f t="shared" si="110"/>
        <v>0</v>
      </c>
      <c r="CM105" s="55">
        <f t="shared" si="110"/>
        <v>0</v>
      </c>
      <c r="CN105" s="55">
        <f t="shared" si="110"/>
        <v>0</v>
      </c>
      <c r="CO105" s="55">
        <f t="shared" si="110"/>
        <v>0</v>
      </c>
      <c r="CP105" s="55">
        <f t="shared" si="110"/>
        <v>0</v>
      </c>
      <c r="CQ105" s="55">
        <f t="shared" si="110"/>
        <v>0</v>
      </c>
      <c r="CR105" s="55">
        <f t="shared" si="110"/>
        <v>0</v>
      </c>
      <c r="CS105" s="55">
        <f t="shared" si="110"/>
        <v>0</v>
      </c>
      <c r="CT105" s="55">
        <f t="shared" si="110"/>
        <v>0</v>
      </c>
      <c r="CU105" s="55">
        <f t="shared" si="110"/>
        <v>0</v>
      </c>
      <c r="CV105" s="106">
        <f t="shared" si="110"/>
        <v>0</v>
      </c>
      <c r="CW105" s="55">
        <f t="shared" si="110"/>
        <v>0</v>
      </c>
      <c r="CX105" s="55">
        <f t="shared" si="110"/>
        <v>0</v>
      </c>
      <c r="CY105" s="55">
        <f t="shared" si="110"/>
        <v>0</v>
      </c>
      <c r="CZ105" s="55">
        <f t="shared" si="110"/>
        <v>0</v>
      </c>
      <c r="DA105" s="55">
        <f t="shared" si="110"/>
        <v>0</v>
      </c>
      <c r="DB105" s="55">
        <f t="shared" si="110"/>
        <v>0</v>
      </c>
      <c r="DC105" s="55">
        <f t="shared" si="110"/>
        <v>0</v>
      </c>
      <c r="DD105" s="55">
        <f t="shared" si="110"/>
        <v>0</v>
      </c>
      <c r="DE105" s="55">
        <f t="shared" si="110"/>
        <v>0</v>
      </c>
      <c r="DF105" s="55">
        <f t="shared" si="110"/>
        <v>0</v>
      </c>
      <c r="DG105" s="55">
        <f t="shared" si="110"/>
        <v>0</v>
      </c>
      <c r="DH105" s="106">
        <f t="shared" si="110"/>
        <v>0</v>
      </c>
      <c r="DI105" s="55">
        <f t="shared" si="110"/>
        <v>0</v>
      </c>
      <c r="DJ105" s="55">
        <f t="shared" si="110"/>
        <v>0</v>
      </c>
      <c r="DK105" s="55">
        <f t="shared" si="110"/>
        <v>0</v>
      </c>
      <c r="DL105" s="55">
        <f t="shared" si="110"/>
        <v>0</v>
      </c>
      <c r="DM105" s="55">
        <f t="shared" si="110"/>
        <v>0</v>
      </c>
      <c r="DN105" s="55">
        <f t="shared" si="110"/>
        <v>0</v>
      </c>
      <c r="DO105" s="55">
        <f t="shared" si="110"/>
        <v>0</v>
      </c>
      <c r="DP105" s="55">
        <f t="shared" si="110"/>
        <v>0</v>
      </c>
      <c r="DQ105" s="55">
        <f t="shared" si="110"/>
        <v>0</v>
      </c>
      <c r="DR105" s="55">
        <f t="shared" si="110"/>
        <v>0</v>
      </c>
      <c r="DS105" s="55">
        <f t="shared" si="110"/>
        <v>0</v>
      </c>
      <c r="DT105" s="55">
        <f t="shared" si="110"/>
        <v>0</v>
      </c>
      <c r="DU105" s="124">
        <f t="shared" si="111"/>
        <v>0</v>
      </c>
      <c r="DV105" s="125">
        <f t="shared" si="111"/>
        <v>0</v>
      </c>
      <c r="DW105" s="125">
        <f t="shared" si="111"/>
        <v>0</v>
      </c>
      <c r="DX105" s="125">
        <f t="shared" si="111"/>
        <v>0</v>
      </c>
      <c r="DY105" s="125">
        <f t="shared" si="111"/>
        <v>0</v>
      </c>
      <c r="DZ105" s="125">
        <f t="shared" si="111"/>
        <v>0</v>
      </c>
      <c r="EA105" s="125">
        <f t="shared" si="111"/>
        <v>0</v>
      </c>
      <c r="EB105" s="125">
        <f t="shared" si="111"/>
        <v>0</v>
      </c>
      <c r="EC105" s="125">
        <f t="shared" si="111"/>
        <v>0</v>
      </c>
      <c r="ED105" s="126">
        <f t="shared" si="111"/>
        <v>0</v>
      </c>
      <c r="EE105" s="126">
        <f t="shared" si="112"/>
        <v>0</v>
      </c>
    </row>
    <row r="106" spans="2:135">
      <c r="B106" s="67" t="s">
        <v>134</v>
      </c>
      <c r="D106" s="61"/>
      <c r="E106" s="55">
        <f t="shared" si="113"/>
        <v>0</v>
      </c>
      <c r="F106" s="55">
        <f t="shared" si="114"/>
        <v>0</v>
      </c>
      <c r="G106" s="55">
        <f t="shared" si="114"/>
        <v>0</v>
      </c>
      <c r="H106" s="55">
        <f t="shared" si="114"/>
        <v>176.9037729497748</v>
      </c>
      <c r="I106" s="55">
        <f t="shared" si="114"/>
        <v>553.75239943795054</v>
      </c>
      <c r="J106" s="55">
        <f t="shared" si="114"/>
        <v>1114.4637182872748</v>
      </c>
      <c r="K106" s="55">
        <f t="shared" si="114"/>
        <v>1859.0377294977477</v>
      </c>
      <c r="L106" s="55">
        <f t="shared" si="114"/>
        <v>2795.5155136579951</v>
      </c>
      <c r="M106" s="55">
        <f t="shared" si="114"/>
        <v>3939.9792319452699</v>
      </c>
      <c r="N106" s="55">
        <f t="shared" si="114"/>
        <v>5220.059159061937</v>
      </c>
      <c r="O106" s="55">
        <f t="shared" si="114"/>
        <v>6500.139086178604</v>
      </c>
      <c r="P106" s="106">
        <f t="shared" si="114"/>
        <v>7780.219013295271</v>
      </c>
      <c r="Q106" s="55">
        <f t="shared" si="114"/>
        <v>9060.298940411938</v>
      </c>
      <c r="R106" s="55">
        <f t="shared" si="114"/>
        <v>10340.378867528605</v>
      </c>
      <c r="S106" s="55">
        <f t="shared" si="114"/>
        <v>11620.458794645272</v>
      </c>
      <c r="T106" s="55">
        <f t="shared" si="114"/>
        <v>12900.538721761939</v>
      </c>
      <c r="U106" s="55">
        <f t="shared" si="114"/>
        <v>14180.618648878606</v>
      </c>
      <c r="V106" s="55">
        <f t="shared" si="114"/>
        <v>15460.698575995273</v>
      </c>
      <c r="W106" s="55">
        <f t="shared" si="114"/>
        <v>16740.778503111938</v>
      </c>
      <c r="X106" s="55">
        <f t="shared" si="114"/>
        <v>18020.858430228604</v>
      </c>
      <c r="Y106" s="55">
        <f t="shared" si="114"/>
        <v>19300.938357345269</v>
      </c>
      <c r="Z106" s="55">
        <f t="shared" si="114"/>
        <v>20581.018284461934</v>
      </c>
      <c r="AA106" s="55">
        <f t="shared" si="114"/>
        <v>21861.098211578599</v>
      </c>
      <c r="AB106" s="106">
        <f t="shared" si="114"/>
        <v>23141.178138695264</v>
      </c>
      <c r="AC106" s="55">
        <f t="shared" si="114"/>
        <v>24421.25806581193</v>
      </c>
      <c r="AD106" s="55">
        <f t="shared" si="114"/>
        <v>25701.337992928595</v>
      </c>
      <c r="AE106" s="55">
        <f t="shared" si="114"/>
        <v>26981.41792004526</v>
      </c>
      <c r="AF106" s="55">
        <f t="shared" si="114"/>
        <v>28261.497847161925</v>
      </c>
      <c r="AG106" s="55">
        <f t="shared" si="114"/>
        <v>29541.57777427859</v>
      </c>
      <c r="AH106" s="55">
        <f t="shared" si="114"/>
        <v>30821.657701395256</v>
      </c>
      <c r="AI106" s="55">
        <f t="shared" si="114"/>
        <v>32101.737628511921</v>
      </c>
      <c r="AJ106" s="55">
        <f t="shared" si="114"/>
        <v>33381.817555628586</v>
      </c>
      <c r="AK106" s="55">
        <f t="shared" si="114"/>
        <v>34661.897482745255</v>
      </c>
      <c r="AL106" s="55">
        <f t="shared" si="114"/>
        <v>35941.977409861924</v>
      </c>
      <c r="AM106" s="55">
        <f t="shared" si="114"/>
        <v>37222.057336978593</v>
      </c>
      <c r="AN106" s="106">
        <f t="shared" si="114"/>
        <v>38502.137264095261</v>
      </c>
      <c r="AO106" s="55">
        <f t="shared" si="114"/>
        <v>39782.21719121193</v>
      </c>
      <c r="AP106" s="55">
        <f t="shared" si="114"/>
        <v>41062.297118328599</v>
      </c>
      <c r="AQ106" s="55">
        <f t="shared" si="114"/>
        <v>42342.377045445268</v>
      </c>
      <c r="AR106" s="55">
        <f t="shared" si="114"/>
        <v>43622.456972561937</v>
      </c>
      <c r="AS106" s="55">
        <f t="shared" si="114"/>
        <v>44902.536899678606</v>
      </c>
      <c r="AT106" s="55">
        <f t="shared" si="114"/>
        <v>46182.616826795274</v>
      </c>
      <c r="AU106" s="55">
        <f t="shared" si="114"/>
        <v>47462.696753911943</v>
      </c>
      <c r="AV106" s="55">
        <f t="shared" si="114"/>
        <v>48742.776681028612</v>
      </c>
      <c r="AW106" s="55">
        <f t="shared" si="114"/>
        <v>50022.856608145281</v>
      </c>
      <c r="AX106" s="55">
        <f t="shared" si="114"/>
        <v>51302.93653526195</v>
      </c>
      <c r="AY106" s="55">
        <f t="shared" si="114"/>
        <v>52583.016462378619</v>
      </c>
      <c r="AZ106" s="106">
        <f t="shared" si="114"/>
        <v>53863.096389495287</v>
      </c>
      <c r="BA106" s="55">
        <f t="shared" si="114"/>
        <v>55143.176316611956</v>
      </c>
      <c r="BB106" s="55">
        <f t="shared" si="114"/>
        <v>56423.256243728625</v>
      </c>
      <c r="BC106" s="55">
        <f t="shared" si="114"/>
        <v>57703.336170845294</v>
      </c>
      <c r="BD106" s="55">
        <f t="shared" si="114"/>
        <v>58983.416097961963</v>
      </c>
      <c r="BE106" s="55">
        <f t="shared" si="114"/>
        <v>60263.496025078632</v>
      </c>
      <c r="BF106" s="55">
        <f t="shared" si="114"/>
        <v>61543.5759521953</v>
      </c>
      <c r="BG106" s="55">
        <f t="shared" si="114"/>
        <v>62823.655879311969</v>
      </c>
      <c r="BH106" s="55">
        <f t="shared" si="114"/>
        <v>64103.735806428638</v>
      </c>
      <c r="BI106" s="55">
        <f t="shared" si="114"/>
        <v>65383.815733545307</v>
      </c>
      <c r="BJ106" s="55">
        <f t="shared" si="114"/>
        <v>66663.895660661976</v>
      </c>
      <c r="BK106" s="55">
        <f t="shared" si="114"/>
        <v>67943.975587778637</v>
      </c>
      <c r="BL106" s="106">
        <f t="shared" si="114"/>
        <v>69224.055514895299</v>
      </c>
      <c r="BM106" s="55">
        <f t="shared" si="114"/>
        <v>70504.135442011961</v>
      </c>
      <c r="BN106" s="55">
        <f t="shared" si="114"/>
        <v>71784.215369128622</v>
      </c>
      <c r="BO106" s="55">
        <f t="shared" si="114"/>
        <v>73064.295296245284</v>
      </c>
      <c r="BP106" s="55">
        <f t="shared" si="114"/>
        <v>74344.375223361945</v>
      </c>
      <c r="BQ106" s="55">
        <f t="shared" si="114"/>
        <v>75624.455150478607</v>
      </c>
      <c r="BR106" s="55">
        <f t="shared" si="109"/>
        <v>76904.535077595268</v>
      </c>
      <c r="BS106" s="55">
        <f t="shared" si="110"/>
        <v>78184.61500471193</v>
      </c>
      <c r="BT106" s="55">
        <f t="shared" si="110"/>
        <v>79464.694931828592</v>
      </c>
      <c r="BU106" s="55">
        <f t="shared" si="110"/>
        <v>80744.774858945253</v>
      </c>
      <c r="BV106" s="55">
        <f t="shared" si="110"/>
        <v>82024.854786061915</v>
      </c>
      <c r="BW106" s="55">
        <f t="shared" si="110"/>
        <v>83304.934713178576</v>
      </c>
      <c r="BX106" s="106">
        <f t="shared" si="110"/>
        <v>84585.014640295238</v>
      </c>
      <c r="BY106" s="55">
        <f t="shared" si="110"/>
        <v>85865.094567411899</v>
      </c>
      <c r="BZ106" s="55">
        <f t="shared" si="110"/>
        <v>87145.174494528561</v>
      </c>
      <c r="CA106" s="55">
        <f t="shared" si="110"/>
        <v>88425.254421645222</v>
      </c>
      <c r="CB106" s="55">
        <f t="shared" si="110"/>
        <v>89705.334348761884</v>
      </c>
      <c r="CC106" s="55">
        <f t="shared" si="110"/>
        <v>90985.414275878546</v>
      </c>
      <c r="CD106" s="55">
        <f t="shared" si="110"/>
        <v>92265.494202995207</v>
      </c>
      <c r="CE106" s="55">
        <f t="shared" si="110"/>
        <v>93545.574130111869</v>
      </c>
      <c r="CF106" s="55">
        <f t="shared" si="110"/>
        <v>94825.65405722853</v>
      </c>
      <c r="CG106" s="55">
        <f t="shared" si="110"/>
        <v>96105.733984345192</v>
      </c>
      <c r="CH106" s="55">
        <f t="shared" si="110"/>
        <v>97385.813911461853</v>
      </c>
      <c r="CI106" s="55">
        <f t="shared" si="110"/>
        <v>98665.893838578515</v>
      </c>
      <c r="CJ106" s="106">
        <f t="shared" si="110"/>
        <v>99945.973765695177</v>
      </c>
      <c r="CK106" s="55">
        <f t="shared" si="110"/>
        <v>101226.05369281184</v>
      </c>
      <c r="CL106" s="55">
        <f t="shared" si="110"/>
        <v>102506.1336199285</v>
      </c>
      <c r="CM106" s="55">
        <f t="shared" si="110"/>
        <v>103786.21354704516</v>
      </c>
      <c r="CN106" s="55">
        <f t="shared" si="110"/>
        <v>105066.29347416182</v>
      </c>
      <c r="CO106" s="55">
        <f t="shared" si="110"/>
        <v>106346.37340127848</v>
      </c>
      <c r="CP106" s="55">
        <f t="shared" si="110"/>
        <v>107626.45332839515</v>
      </c>
      <c r="CQ106" s="55">
        <f t="shared" si="110"/>
        <v>108906.53325551181</v>
      </c>
      <c r="CR106" s="55">
        <f t="shared" si="110"/>
        <v>110186.61318262847</v>
      </c>
      <c r="CS106" s="55">
        <f t="shared" si="110"/>
        <v>111466.69310974513</v>
      </c>
      <c r="CT106" s="55">
        <f t="shared" si="110"/>
        <v>112746.77303686179</v>
      </c>
      <c r="CU106" s="55">
        <f t="shared" si="110"/>
        <v>114026.85296397845</v>
      </c>
      <c r="CV106" s="106">
        <f t="shared" si="110"/>
        <v>115306.93289109512</v>
      </c>
      <c r="CW106" s="55">
        <f t="shared" si="110"/>
        <v>116587.01281821178</v>
      </c>
      <c r="CX106" s="55">
        <f t="shared" si="110"/>
        <v>117867.09274532844</v>
      </c>
      <c r="CY106" s="55">
        <f t="shared" si="110"/>
        <v>119147.1726724451</v>
      </c>
      <c r="CZ106" s="55">
        <f t="shared" si="110"/>
        <v>120427.25259956176</v>
      </c>
      <c r="DA106" s="55">
        <f t="shared" si="110"/>
        <v>121707.33252667842</v>
      </c>
      <c r="DB106" s="55">
        <f t="shared" si="110"/>
        <v>122987.41245379508</v>
      </c>
      <c r="DC106" s="55">
        <f t="shared" si="110"/>
        <v>124267.49238091175</v>
      </c>
      <c r="DD106" s="55">
        <f t="shared" si="110"/>
        <v>125547.57230802841</v>
      </c>
      <c r="DE106" s="55">
        <f t="shared" si="110"/>
        <v>126827.65223514507</v>
      </c>
      <c r="DF106" s="55">
        <f t="shared" si="110"/>
        <v>128107.73216226173</v>
      </c>
      <c r="DG106" s="55">
        <f t="shared" si="110"/>
        <v>129387.81208937839</v>
      </c>
      <c r="DH106" s="106">
        <f t="shared" si="110"/>
        <v>130667.89201649505</v>
      </c>
      <c r="DI106" s="55">
        <f t="shared" si="110"/>
        <v>131947.97194361172</v>
      </c>
      <c r="DJ106" s="55">
        <f t="shared" si="110"/>
        <v>133228.05187072838</v>
      </c>
      <c r="DK106" s="55">
        <f t="shared" si="110"/>
        <v>134508.13179784504</v>
      </c>
      <c r="DL106" s="55">
        <f t="shared" si="110"/>
        <v>135788.2117249617</v>
      </c>
      <c r="DM106" s="55">
        <f t="shared" si="110"/>
        <v>137068.29165207836</v>
      </c>
      <c r="DN106" s="55">
        <f t="shared" si="110"/>
        <v>138348.37157919502</v>
      </c>
      <c r="DO106" s="55">
        <f t="shared" si="110"/>
        <v>139628.45150631169</v>
      </c>
      <c r="DP106" s="55">
        <f t="shared" si="110"/>
        <v>140908.53143342835</v>
      </c>
      <c r="DQ106" s="55">
        <f t="shared" si="110"/>
        <v>142188.61136054501</v>
      </c>
      <c r="DR106" s="55">
        <f t="shared" si="110"/>
        <v>143468.69128766167</v>
      </c>
      <c r="DS106" s="55">
        <f t="shared" si="110"/>
        <v>144748.77121477833</v>
      </c>
      <c r="DT106" s="55">
        <f t="shared" si="110"/>
        <v>146028.85114189499</v>
      </c>
      <c r="DU106" s="124">
        <f t="shared" si="111"/>
        <v>7780.219013295271</v>
      </c>
      <c r="DV106" s="125">
        <f t="shared" si="111"/>
        <v>23141.178138695264</v>
      </c>
      <c r="DW106" s="125">
        <f t="shared" si="111"/>
        <v>38502.137264095261</v>
      </c>
      <c r="DX106" s="125">
        <f t="shared" si="111"/>
        <v>53863.096389495287</v>
      </c>
      <c r="DY106" s="125">
        <f t="shared" si="111"/>
        <v>69224.055514895299</v>
      </c>
      <c r="DZ106" s="125">
        <f t="shared" si="111"/>
        <v>84585.014640295238</v>
      </c>
      <c r="EA106" s="125">
        <f t="shared" si="111"/>
        <v>99945.973765695177</v>
      </c>
      <c r="EB106" s="125">
        <f t="shared" si="111"/>
        <v>115306.93289109512</v>
      </c>
      <c r="EC106" s="125">
        <f t="shared" si="111"/>
        <v>130667.89201649505</v>
      </c>
      <c r="ED106" s="126">
        <f t="shared" si="111"/>
        <v>146028.85114189499</v>
      </c>
      <c r="EE106" s="126">
        <f t="shared" si="112"/>
        <v>146028.85114189499</v>
      </c>
    </row>
    <row r="107" spans="2:135">
      <c r="B107" s="67" t="s">
        <v>135</v>
      </c>
      <c r="D107" s="61"/>
      <c r="E107" s="55">
        <f t="shared" si="113"/>
        <v>0</v>
      </c>
      <c r="F107" s="55">
        <f t="shared" si="114"/>
        <v>0</v>
      </c>
      <c r="G107" s="55">
        <f t="shared" si="114"/>
        <v>0</v>
      </c>
      <c r="H107" s="55">
        <f t="shared" si="114"/>
        <v>0</v>
      </c>
      <c r="I107" s="55">
        <f t="shared" si="114"/>
        <v>0</v>
      </c>
      <c r="J107" s="55">
        <f t="shared" si="114"/>
        <v>0</v>
      </c>
      <c r="K107" s="55">
        <f t="shared" si="114"/>
        <v>0</v>
      </c>
      <c r="L107" s="55">
        <f t="shared" si="114"/>
        <v>0</v>
      </c>
      <c r="M107" s="55">
        <f t="shared" si="114"/>
        <v>0</v>
      </c>
      <c r="N107" s="55">
        <f t="shared" si="114"/>
        <v>0</v>
      </c>
      <c r="O107" s="55">
        <f t="shared" si="114"/>
        <v>0</v>
      </c>
      <c r="P107" s="106">
        <f t="shared" si="114"/>
        <v>0</v>
      </c>
      <c r="Q107" s="55">
        <f t="shared" si="114"/>
        <v>0</v>
      </c>
      <c r="R107" s="55">
        <f t="shared" si="114"/>
        <v>0</v>
      </c>
      <c r="S107" s="55">
        <f t="shared" si="114"/>
        <v>0</v>
      </c>
      <c r="T107" s="55">
        <f t="shared" si="114"/>
        <v>0</v>
      </c>
      <c r="U107" s="55">
        <f t="shared" si="114"/>
        <v>0</v>
      </c>
      <c r="V107" s="55">
        <f t="shared" si="114"/>
        <v>0</v>
      </c>
      <c r="W107" s="55">
        <f t="shared" si="114"/>
        <v>0</v>
      </c>
      <c r="X107" s="55">
        <f t="shared" si="114"/>
        <v>0</v>
      </c>
      <c r="Y107" s="55">
        <f t="shared" si="114"/>
        <v>0</v>
      </c>
      <c r="Z107" s="55">
        <f t="shared" si="114"/>
        <v>0</v>
      </c>
      <c r="AA107" s="55">
        <f t="shared" si="114"/>
        <v>0</v>
      </c>
      <c r="AB107" s="106">
        <f t="shared" si="114"/>
        <v>0</v>
      </c>
      <c r="AC107" s="55">
        <f t="shared" si="114"/>
        <v>0</v>
      </c>
      <c r="AD107" s="55">
        <f t="shared" si="114"/>
        <v>0</v>
      </c>
      <c r="AE107" s="55">
        <f t="shared" si="114"/>
        <v>0</v>
      </c>
      <c r="AF107" s="55">
        <f t="shared" si="114"/>
        <v>0</v>
      </c>
      <c r="AG107" s="55">
        <f t="shared" si="114"/>
        <v>0</v>
      </c>
      <c r="AH107" s="55">
        <f t="shared" si="114"/>
        <v>0</v>
      </c>
      <c r="AI107" s="55">
        <f t="shared" si="114"/>
        <v>0</v>
      </c>
      <c r="AJ107" s="55">
        <f t="shared" si="114"/>
        <v>0</v>
      </c>
      <c r="AK107" s="55">
        <f t="shared" si="114"/>
        <v>0</v>
      </c>
      <c r="AL107" s="55">
        <f t="shared" si="114"/>
        <v>0</v>
      </c>
      <c r="AM107" s="55">
        <f t="shared" si="114"/>
        <v>0</v>
      </c>
      <c r="AN107" s="106">
        <f t="shared" si="114"/>
        <v>0</v>
      </c>
      <c r="AO107" s="55">
        <f t="shared" si="114"/>
        <v>0</v>
      </c>
      <c r="AP107" s="55">
        <f t="shared" si="114"/>
        <v>0</v>
      </c>
      <c r="AQ107" s="55">
        <f t="shared" si="114"/>
        <v>0</v>
      </c>
      <c r="AR107" s="55">
        <f t="shared" si="114"/>
        <v>0</v>
      </c>
      <c r="AS107" s="55">
        <f t="shared" si="114"/>
        <v>0</v>
      </c>
      <c r="AT107" s="55">
        <f t="shared" si="114"/>
        <v>0</v>
      </c>
      <c r="AU107" s="55">
        <f t="shared" si="114"/>
        <v>0</v>
      </c>
      <c r="AV107" s="55">
        <f t="shared" si="114"/>
        <v>0</v>
      </c>
      <c r="AW107" s="55">
        <f t="shared" si="114"/>
        <v>0</v>
      </c>
      <c r="AX107" s="55">
        <f t="shared" si="114"/>
        <v>0</v>
      </c>
      <c r="AY107" s="55">
        <f t="shared" si="114"/>
        <v>0</v>
      </c>
      <c r="AZ107" s="106">
        <f t="shared" si="114"/>
        <v>0</v>
      </c>
      <c r="BA107" s="55">
        <f t="shared" si="114"/>
        <v>0</v>
      </c>
      <c r="BB107" s="55">
        <f t="shared" si="114"/>
        <v>0</v>
      </c>
      <c r="BC107" s="55">
        <f t="shared" si="114"/>
        <v>0</v>
      </c>
      <c r="BD107" s="55">
        <f t="shared" si="114"/>
        <v>0</v>
      </c>
      <c r="BE107" s="55">
        <f t="shared" si="114"/>
        <v>0</v>
      </c>
      <c r="BF107" s="55">
        <f t="shared" si="114"/>
        <v>0</v>
      </c>
      <c r="BG107" s="55">
        <f t="shared" si="114"/>
        <v>0</v>
      </c>
      <c r="BH107" s="55">
        <f t="shared" si="114"/>
        <v>0</v>
      </c>
      <c r="BI107" s="55">
        <f t="shared" si="114"/>
        <v>0</v>
      </c>
      <c r="BJ107" s="55">
        <f t="shared" si="114"/>
        <v>0</v>
      </c>
      <c r="BK107" s="55">
        <f t="shared" si="114"/>
        <v>0</v>
      </c>
      <c r="BL107" s="106">
        <f t="shared" si="114"/>
        <v>0</v>
      </c>
      <c r="BM107" s="55">
        <f t="shared" si="114"/>
        <v>0</v>
      </c>
      <c r="BN107" s="55">
        <f t="shared" si="114"/>
        <v>0</v>
      </c>
      <c r="BO107" s="55">
        <f t="shared" si="114"/>
        <v>0</v>
      </c>
      <c r="BP107" s="55">
        <f t="shared" si="114"/>
        <v>0</v>
      </c>
      <c r="BQ107" s="55">
        <f t="shared" si="114"/>
        <v>0</v>
      </c>
      <c r="BR107" s="55">
        <f t="shared" si="109"/>
        <v>0</v>
      </c>
      <c r="BS107" s="55">
        <f t="shared" si="110"/>
        <v>0</v>
      </c>
      <c r="BT107" s="55">
        <f t="shared" si="110"/>
        <v>0</v>
      </c>
      <c r="BU107" s="55">
        <f t="shared" si="110"/>
        <v>0</v>
      </c>
      <c r="BV107" s="55">
        <f t="shared" si="110"/>
        <v>0</v>
      </c>
      <c r="BW107" s="55">
        <f t="shared" si="110"/>
        <v>0</v>
      </c>
      <c r="BX107" s="106">
        <f t="shared" si="110"/>
        <v>0</v>
      </c>
      <c r="BY107" s="55">
        <f t="shared" si="110"/>
        <v>0</v>
      </c>
      <c r="BZ107" s="55">
        <f t="shared" si="110"/>
        <v>0</v>
      </c>
      <c r="CA107" s="55">
        <f t="shared" si="110"/>
        <v>0</v>
      </c>
      <c r="CB107" s="55">
        <f t="shared" si="110"/>
        <v>0</v>
      </c>
      <c r="CC107" s="55">
        <f t="shared" si="110"/>
        <v>0</v>
      </c>
      <c r="CD107" s="55">
        <f t="shared" si="110"/>
        <v>0</v>
      </c>
      <c r="CE107" s="55">
        <f t="shared" si="110"/>
        <v>0</v>
      </c>
      <c r="CF107" s="55">
        <f t="shared" si="110"/>
        <v>0</v>
      </c>
      <c r="CG107" s="55">
        <f t="shared" si="110"/>
        <v>0</v>
      </c>
      <c r="CH107" s="55">
        <f t="shared" si="110"/>
        <v>0</v>
      </c>
      <c r="CI107" s="55">
        <f t="shared" si="110"/>
        <v>0</v>
      </c>
      <c r="CJ107" s="106">
        <f t="shared" si="110"/>
        <v>0</v>
      </c>
      <c r="CK107" s="55">
        <f t="shared" si="110"/>
        <v>0</v>
      </c>
      <c r="CL107" s="55">
        <f t="shared" si="110"/>
        <v>0</v>
      </c>
      <c r="CM107" s="55">
        <f t="shared" si="110"/>
        <v>0</v>
      </c>
      <c r="CN107" s="55">
        <f t="shared" si="110"/>
        <v>0</v>
      </c>
      <c r="CO107" s="55">
        <f t="shared" si="110"/>
        <v>0</v>
      </c>
      <c r="CP107" s="55">
        <f t="shared" si="110"/>
        <v>0</v>
      </c>
      <c r="CQ107" s="55">
        <f t="shared" si="110"/>
        <v>0</v>
      </c>
      <c r="CR107" s="55">
        <f t="shared" si="110"/>
        <v>0</v>
      </c>
      <c r="CS107" s="55">
        <f t="shared" si="110"/>
        <v>0</v>
      </c>
      <c r="CT107" s="55">
        <f t="shared" si="110"/>
        <v>0</v>
      </c>
      <c r="CU107" s="55">
        <f t="shared" si="110"/>
        <v>0</v>
      </c>
      <c r="CV107" s="106">
        <f t="shared" si="110"/>
        <v>0</v>
      </c>
      <c r="CW107" s="55">
        <f t="shared" si="110"/>
        <v>0</v>
      </c>
      <c r="CX107" s="55">
        <f t="shared" si="110"/>
        <v>0</v>
      </c>
      <c r="CY107" s="55">
        <f t="shared" si="110"/>
        <v>0</v>
      </c>
      <c r="CZ107" s="55">
        <f t="shared" si="110"/>
        <v>0</v>
      </c>
      <c r="DA107" s="55">
        <f t="shared" si="110"/>
        <v>0</v>
      </c>
      <c r="DB107" s="55">
        <f t="shared" si="110"/>
        <v>0</v>
      </c>
      <c r="DC107" s="55">
        <f t="shared" si="110"/>
        <v>0</v>
      </c>
      <c r="DD107" s="55">
        <f t="shared" si="110"/>
        <v>0</v>
      </c>
      <c r="DE107" s="55">
        <f t="shared" si="110"/>
        <v>0</v>
      </c>
      <c r="DF107" s="55">
        <f t="shared" si="110"/>
        <v>0</v>
      </c>
      <c r="DG107" s="55">
        <f t="shared" si="110"/>
        <v>0</v>
      </c>
      <c r="DH107" s="106">
        <f t="shared" si="110"/>
        <v>0</v>
      </c>
      <c r="DI107" s="55">
        <f t="shared" si="110"/>
        <v>0</v>
      </c>
      <c r="DJ107" s="55">
        <f t="shared" si="110"/>
        <v>0</v>
      </c>
      <c r="DK107" s="55">
        <f t="shared" si="110"/>
        <v>0</v>
      </c>
      <c r="DL107" s="55">
        <f t="shared" si="110"/>
        <v>0</v>
      </c>
      <c r="DM107" s="55">
        <f t="shared" si="110"/>
        <v>0</v>
      </c>
      <c r="DN107" s="55">
        <f t="shared" si="110"/>
        <v>0</v>
      </c>
      <c r="DO107" s="55">
        <f t="shared" si="110"/>
        <v>0</v>
      </c>
      <c r="DP107" s="55">
        <f t="shared" si="110"/>
        <v>0</v>
      </c>
      <c r="DQ107" s="55">
        <f t="shared" si="110"/>
        <v>0</v>
      </c>
      <c r="DR107" s="55">
        <f t="shared" si="110"/>
        <v>0</v>
      </c>
      <c r="DS107" s="55">
        <f t="shared" si="110"/>
        <v>0</v>
      </c>
      <c r="DT107" s="55">
        <f t="shared" si="110"/>
        <v>0</v>
      </c>
      <c r="DU107" s="124">
        <f t="shared" si="111"/>
        <v>0</v>
      </c>
      <c r="DV107" s="125">
        <f t="shared" si="111"/>
        <v>0</v>
      </c>
      <c r="DW107" s="125">
        <f t="shared" si="111"/>
        <v>0</v>
      </c>
      <c r="DX107" s="125">
        <f t="shared" si="111"/>
        <v>0</v>
      </c>
      <c r="DY107" s="125">
        <f t="shared" si="111"/>
        <v>0</v>
      </c>
      <c r="DZ107" s="125">
        <f t="shared" si="111"/>
        <v>0</v>
      </c>
      <c r="EA107" s="125">
        <f t="shared" si="111"/>
        <v>0</v>
      </c>
      <c r="EB107" s="125">
        <f t="shared" si="111"/>
        <v>0</v>
      </c>
      <c r="EC107" s="125">
        <f t="shared" si="111"/>
        <v>0</v>
      </c>
      <c r="ED107" s="126">
        <f t="shared" si="111"/>
        <v>0</v>
      </c>
      <c r="EE107" s="126">
        <f t="shared" si="112"/>
        <v>0</v>
      </c>
    </row>
    <row r="108" spans="2:135">
      <c r="B108" s="67" t="s">
        <v>136</v>
      </c>
      <c r="D108" s="61"/>
      <c r="E108" s="55">
        <f t="shared" si="113"/>
        <v>0</v>
      </c>
      <c r="F108" s="55">
        <f t="shared" si="114"/>
        <v>0</v>
      </c>
      <c r="G108" s="55">
        <f t="shared" si="114"/>
        <v>0</v>
      </c>
      <c r="H108" s="55">
        <f t="shared" si="114"/>
        <v>0</v>
      </c>
      <c r="I108" s="55">
        <f t="shared" si="114"/>
        <v>0</v>
      </c>
      <c r="J108" s="55">
        <f t="shared" si="114"/>
        <v>0</v>
      </c>
      <c r="K108" s="55">
        <f t="shared" si="114"/>
        <v>19.807454022222224</v>
      </c>
      <c r="L108" s="55">
        <f t="shared" si="114"/>
        <v>49.518139844444448</v>
      </c>
      <c r="M108" s="55">
        <f t="shared" si="114"/>
        <v>89.13205746666668</v>
      </c>
      <c r="N108" s="55">
        <f t="shared" si="114"/>
        <v>138.6492068888889</v>
      </c>
      <c r="O108" s="55">
        <f t="shared" si="114"/>
        <v>198.06958811111113</v>
      </c>
      <c r="P108" s="106">
        <f t="shared" si="114"/>
        <v>267.39320113333338</v>
      </c>
      <c r="Q108" s="55">
        <f t="shared" si="114"/>
        <v>341.66843005555563</v>
      </c>
      <c r="R108" s="55">
        <f t="shared" si="114"/>
        <v>420.89527487777787</v>
      </c>
      <c r="S108" s="55">
        <f t="shared" si="114"/>
        <v>505.07373560000008</v>
      </c>
      <c r="T108" s="55">
        <f t="shared" si="114"/>
        <v>594.20381222222227</v>
      </c>
      <c r="U108" s="55">
        <f t="shared" si="114"/>
        <v>688.28550474444455</v>
      </c>
      <c r="V108" s="55">
        <f t="shared" si="114"/>
        <v>787.31881316666681</v>
      </c>
      <c r="W108" s="55">
        <f t="shared" si="114"/>
        <v>891.30373748888906</v>
      </c>
      <c r="X108" s="55">
        <f t="shared" si="114"/>
        <v>1000.2402777111113</v>
      </c>
      <c r="Y108" s="55">
        <f t="shared" si="114"/>
        <v>1114.1284338333335</v>
      </c>
      <c r="Z108" s="55">
        <f t="shared" si="114"/>
        <v>1232.9682058555557</v>
      </c>
      <c r="AA108" s="55">
        <f t="shared" si="114"/>
        <v>1356.759593777778</v>
      </c>
      <c r="AB108" s="106">
        <f t="shared" si="114"/>
        <v>1485.5025976000004</v>
      </c>
      <c r="AC108" s="55">
        <f t="shared" si="114"/>
        <v>1617.5466786888894</v>
      </c>
      <c r="AD108" s="55">
        <f t="shared" si="114"/>
        <v>1752.8918370444451</v>
      </c>
      <c r="AE108" s="55">
        <f t="shared" si="114"/>
        <v>1891.5380726666674</v>
      </c>
      <c r="AF108" s="55">
        <f t="shared" si="114"/>
        <v>2033.4853855555564</v>
      </c>
      <c r="AG108" s="55">
        <f t="shared" si="114"/>
        <v>2178.7337757111122</v>
      </c>
      <c r="AH108" s="55">
        <f t="shared" si="114"/>
        <v>2327.2832431333345</v>
      </c>
      <c r="AI108" s="55">
        <f t="shared" si="114"/>
        <v>2479.1337878222234</v>
      </c>
      <c r="AJ108" s="55">
        <f t="shared" si="114"/>
        <v>2630.9843325111124</v>
      </c>
      <c r="AK108" s="55">
        <f t="shared" si="114"/>
        <v>2782.8348772000013</v>
      </c>
      <c r="AL108" s="55">
        <f t="shared" si="114"/>
        <v>2934.6854218888902</v>
      </c>
      <c r="AM108" s="55">
        <f t="shared" si="114"/>
        <v>3086.5359665777792</v>
      </c>
      <c r="AN108" s="106">
        <f t="shared" si="114"/>
        <v>3238.3865112666681</v>
      </c>
      <c r="AO108" s="55">
        <f t="shared" si="114"/>
        <v>3390.237055955557</v>
      </c>
      <c r="AP108" s="55">
        <f t="shared" si="114"/>
        <v>3542.087600644446</v>
      </c>
      <c r="AQ108" s="55">
        <f t="shared" si="114"/>
        <v>3693.9381453333349</v>
      </c>
      <c r="AR108" s="55">
        <f t="shared" si="114"/>
        <v>3845.7886900222238</v>
      </c>
      <c r="AS108" s="55">
        <f t="shared" si="114"/>
        <v>3997.6392347111127</v>
      </c>
      <c r="AT108" s="55">
        <f t="shared" si="114"/>
        <v>4149.4897794000017</v>
      </c>
      <c r="AU108" s="55">
        <f t="shared" si="114"/>
        <v>4281.5328700666687</v>
      </c>
      <c r="AV108" s="55">
        <f t="shared" si="114"/>
        <v>4403.6727289333357</v>
      </c>
      <c r="AW108" s="55">
        <f t="shared" si="114"/>
        <v>4515.9093560000028</v>
      </c>
      <c r="AX108" s="55">
        <f t="shared" si="114"/>
        <v>4618.24275126667</v>
      </c>
      <c r="AY108" s="55">
        <f t="shared" si="114"/>
        <v>4710.6729147333372</v>
      </c>
      <c r="AZ108" s="106">
        <f t="shared" si="114"/>
        <v>4793.1998464000044</v>
      </c>
      <c r="BA108" s="55">
        <f t="shared" si="114"/>
        <v>4870.7751621666712</v>
      </c>
      <c r="BB108" s="55">
        <f t="shared" si="114"/>
        <v>4943.3988620333375</v>
      </c>
      <c r="BC108" s="55">
        <f t="shared" si="114"/>
        <v>5011.0709460000044</v>
      </c>
      <c r="BD108" s="55">
        <f t="shared" si="114"/>
        <v>5073.7914140666708</v>
      </c>
      <c r="BE108" s="55">
        <f t="shared" si="114"/>
        <v>5131.5602662333376</v>
      </c>
      <c r="BF108" s="55">
        <f t="shared" si="114"/>
        <v>5184.3775025000041</v>
      </c>
      <c r="BG108" s="55">
        <f t="shared" si="114"/>
        <v>5232.243122866671</v>
      </c>
      <c r="BH108" s="55">
        <f t="shared" si="114"/>
        <v>5275.1571273333375</v>
      </c>
      <c r="BI108" s="55">
        <f t="shared" si="114"/>
        <v>5313.1195159000044</v>
      </c>
      <c r="BJ108" s="55">
        <f t="shared" si="114"/>
        <v>5346.130288566671</v>
      </c>
      <c r="BK108" s="55">
        <f t="shared" si="114"/>
        <v>5374.189445333338</v>
      </c>
      <c r="BL108" s="106">
        <f t="shared" si="114"/>
        <v>5397.2969862000045</v>
      </c>
      <c r="BM108" s="55">
        <f t="shared" si="114"/>
        <v>5417.1034498000045</v>
      </c>
      <c r="BN108" s="55">
        <f t="shared" si="114"/>
        <v>5433.6088361333377</v>
      </c>
      <c r="BO108" s="55">
        <f t="shared" si="114"/>
        <v>5446.8131452000043</v>
      </c>
      <c r="BP108" s="55">
        <f t="shared" si="114"/>
        <v>5456.7163770000043</v>
      </c>
      <c r="BQ108" s="55">
        <f t="shared" ref="BQ108" si="115">BP108+BQ100</f>
        <v>5463.3185315333376</v>
      </c>
      <c r="BR108" s="55">
        <f t="shared" si="109"/>
        <v>5466.6196088000042</v>
      </c>
      <c r="BS108" s="55">
        <f t="shared" si="110"/>
        <v>5466.6196088000042</v>
      </c>
      <c r="BT108" s="55">
        <f t="shared" si="110"/>
        <v>5466.6196088000042</v>
      </c>
      <c r="BU108" s="55">
        <f t="shared" si="110"/>
        <v>5466.6196088000042</v>
      </c>
      <c r="BV108" s="55">
        <f t="shared" si="110"/>
        <v>5466.6196088000042</v>
      </c>
      <c r="BW108" s="55">
        <f t="shared" si="110"/>
        <v>5466.6196088000042</v>
      </c>
      <c r="BX108" s="106">
        <f t="shared" si="110"/>
        <v>5466.6196088000042</v>
      </c>
      <c r="BY108" s="55">
        <f t="shared" si="110"/>
        <v>5466.6196088000042</v>
      </c>
      <c r="BZ108" s="55">
        <f t="shared" si="110"/>
        <v>5466.6196088000042</v>
      </c>
      <c r="CA108" s="55">
        <f t="shared" si="110"/>
        <v>5466.6196088000042</v>
      </c>
      <c r="CB108" s="55">
        <f t="shared" si="110"/>
        <v>5466.6196088000042</v>
      </c>
      <c r="CC108" s="55">
        <f t="shared" si="110"/>
        <v>5466.6196088000042</v>
      </c>
      <c r="CD108" s="55">
        <f t="shared" si="110"/>
        <v>5466.6196088000042</v>
      </c>
      <c r="CE108" s="55">
        <f t="shared" si="110"/>
        <v>5466.6196088000042</v>
      </c>
      <c r="CF108" s="55">
        <f t="shared" si="110"/>
        <v>5466.6196088000042</v>
      </c>
      <c r="CG108" s="55">
        <f t="shared" si="110"/>
        <v>5466.6196088000042</v>
      </c>
      <c r="CH108" s="55">
        <f t="shared" si="110"/>
        <v>5466.6196088000042</v>
      </c>
      <c r="CI108" s="55">
        <f t="shared" si="110"/>
        <v>5466.6196088000042</v>
      </c>
      <c r="CJ108" s="106">
        <f t="shared" si="110"/>
        <v>5466.6196088000042</v>
      </c>
      <c r="CK108" s="55">
        <f t="shared" si="110"/>
        <v>5466.6196088000042</v>
      </c>
      <c r="CL108" s="55">
        <f t="shared" si="110"/>
        <v>5466.6196088000042</v>
      </c>
      <c r="CM108" s="55">
        <f t="shared" si="110"/>
        <v>5466.6196088000042</v>
      </c>
      <c r="CN108" s="55">
        <f t="shared" si="110"/>
        <v>5466.6196088000042</v>
      </c>
      <c r="CO108" s="55">
        <f t="shared" si="110"/>
        <v>5466.6196088000042</v>
      </c>
      <c r="CP108" s="55">
        <f t="shared" si="110"/>
        <v>5466.6196088000042</v>
      </c>
      <c r="CQ108" s="55">
        <f t="shared" si="110"/>
        <v>5466.6196088000042</v>
      </c>
      <c r="CR108" s="55">
        <f t="shared" si="110"/>
        <v>5466.6196088000042</v>
      </c>
      <c r="CS108" s="55">
        <f t="shared" si="110"/>
        <v>5466.6196088000042</v>
      </c>
      <c r="CT108" s="55">
        <f t="shared" si="110"/>
        <v>5466.6196088000042</v>
      </c>
      <c r="CU108" s="55">
        <f t="shared" si="110"/>
        <v>5466.6196088000042</v>
      </c>
      <c r="CV108" s="106">
        <f t="shared" si="110"/>
        <v>5466.6196088000042</v>
      </c>
      <c r="CW108" s="55">
        <f t="shared" si="110"/>
        <v>5466.6196088000042</v>
      </c>
      <c r="CX108" s="55">
        <f t="shared" si="110"/>
        <v>5466.6196088000042</v>
      </c>
      <c r="CY108" s="55">
        <f t="shared" si="110"/>
        <v>5466.6196088000042</v>
      </c>
      <c r="CZ108" s="55">
        <f t="shared" si="110"/>
        <v>5466.6196088000042</v>
      </c>
      <c r="DA108" s="55">
        <f t="shared" si="110"/>
        <v>5466.6196088000042</v>
      </c>
      <c r="DB108" s="55">
        <f t="shared" si="110"/>
        <v>5466.6196088000042</v>
      </c>
      <c r="DC108" s="55">
        <f t="shared" si="110"/>
        <v>5466.6196088000042</v>
      </c>
      <c r="DD108" s="55">
        <f t="shared" si="110"/>
        <v>5466.6196088000042</v>
      </c>
      <c r="DE108" s="55">
        <f t="shared" si="110"/>
        <v>5466.6196088000042</v>
      </c>
      <c r="DF108" s="55">
        <f t="shared" ref="DF108:DT108" si="116">DE108+DF100</f>
        <v>5466.6196088000042</v>
      </c>
      <c r="DG108" s="55">
        <f t="shared" si="116"/>
        <v>5466.6196088000042</v>
      </c>
      <c r="DH108" s="106">
        <f t="shared" si="116"/>
        <v>5466.6196088000042</v>
      </c>
      <c r="DI108" s="55">
        <f t="shared" si="116"/>
        <v>5466.6196088000042</v>
      </c>
      <c r="DJ108" s="55">
        <f t="shared" si="116"/>
        <v>5466.6196088000042</v>
      </c>
      <c r="DK108" s="55">
        <f t="shared" si="116"/>
        <v>5466.6196088000042</v>
      </c>
      <c r="DL108" s="55">
        <f t="shared" si="116"/>
        <v>5466.6196088000042</v>
      </c>
      <c r="DM108" s="55">
        <f t="shared" si="116"/>
        <v>5466.6196088000042</v>
      </c>
      <c r="DN108" s="55">
        <f t="shared" si="116"/>
        <v>5466.6196088000042</v>
      </c>
      <c r="DO108" s="55">
        <f t="shared" si="116"/>
        <v>5466.6196088000042</v>
      </c>
      <c r="DP108" s="55">
        <f t="shared" si="116"/>
        <v>5466.6196088000042</v>
      </c>
      <c r="DQ108" s="55">
        <f t="shared" si="116"/>
        <v>5466.6196088000042</v>
      </c>
      <c r="DR108" s="55">
        <f t="shared" si="116"/>
        <v>5466.6196088000042</v>
      </c>
      <c r="DS108" s="55">
        <f t="shared" si="116"/>
        <v>5466.6196088000042</v>
      </c>
      <c r="DT108" s="55">
        <f t="shared" si="116"/>
        <v>5466.6196088000042</v>
      </c>
      <c r="DU108" s="124">
        <f t="shared" si="111"/>
        <v>267.39320113333338</v>
      </c>
      <c r="DV108" s="125">
        <f t="shared" si="111"/>
        <v>1485.5025976000004</v>
      </c>
      <c r="DW108" s="125">
        <f t="shared" si="111"/>
        <v>3238.3865112666681</v>
      </c>
      <c r="DX108" s="125">
        <f t="shared" si="111"/>
        <v>4793.1998464000044</v>
      </c>
      <c r="DY108" s="125">
        <f t="shared" si="111"/>
        <v>5397.2969862000045</v>
      </c>
      <c r="DZ108" s="125">
        <f t="shared" si="111"/>
        <v>5466.6196088000042</v>
      </c>
      <c r="EA108" s="125">
        <f t="shared" si="111"/>
        <v>5466.6196088000042</v>
      </c>
      <c r="EB108" s="125">
        <f t="shared" si="111"/>
        <v>5466.6196088000042</v>
      </c>
      <c r="EC108" s="125">
        <f t="shared" si="111"/>
        <v>5466.6196088000042</v>
      </c>
      <c r="ED108" s="126">
        <f t="shared" si="111"/>
        <v>5466.6196088000042</v>
      </c>
      <c r="EE108" s="126">
        <f t="shared" si="112"/>
        <v>5466.6196088000042</v>
      </c>
    </row>
    <row r="109" spans="2:135" ht="15.75" thickBot="1">
      <c r="B109" s="176" t="s">
        <v>131</v>
      </c>
      <c r="C109" s="177"/>
      <c r="D109" s="178"/>
      <c r="E109" s="179">
        <f t="shared" si="113"/>
        <v>0</v>
      </c>
      <c r="F109" s="179">
        <f t="shared" ref="F109:BQ109" si="117">E109+F101</f>
        <v>0</v>
      </c>
      <c r="G109" s="179">
        <f t="shared" si="117"/>
        <v>0</v>
      </c>
      <c r="H109" s="179">
        <f t="shared" si="117"/>
        <v>289.83994698379956</v>
      </c>
      <c r="I109" s="179">
        <f t="shared" si="117"/>
        <v>896.15410660028351</v>
      </c>
      <c r="J109" s="179">
        <f t="shared" si="117"/>
        <v>1795.673947551682</v>
      </c>
      <c r="K109" s="179">
        <f t="shared" si="117"/>
        <v>3008.2069238602171</v>
      </c>
      <c r="L109" s="179">
        <f t="shared" si="117"/>
        <v>4501.5969762442191</v>
      </c>
      <c r="M109" s="179">
        <f t="shared" si="117"/>
        <v>6299.1126360014568</v>
      </c>
      <c r="N109" s="179">
        <f t="shared" si="117"/>
        <v>8296.0455122919666</v>
      </c>
      <c r="O109" s="179">
        <f t="shared" si="117"/>
        <v>10302.881620382477</v>
      </c>
      <c r="P109" s="180">
        <f t="shared" si="117"/>
        <v>12319.620960272987</v>
      </c>
      <c r="Q109" s="179">
        <f t="shared" si="117"/>
        <v>14341.311916063496</v>
      </c>
      <c r="R109" s="179">
        <f t="shared" si="117"/>
        <v>16367.954487754007</v>
      </c>
      <c r="S109" s="179">
        <f t="shared" si="117"/>
        <v>18399.548675344515</v>
      </c>
      <c r="T109" s="179">
        <f t="shared" si="117"/>
        <v>20436.094478835024</v>
      </c>
      <c r="U109" s="179">
        <f t="shared" si="117"/>
        <v>22477.591898225535</v>
      </c>
      <c r="V109" s="179">
        <f t="shared" si="117"/>
        <v>24524.040933516044</v>
      </c>
      <c r="W109" s="179">
        <f t="shared" si="117"/>
        <v>26575.441584706554</v>
      </c>
      <c r="X109" s="179">
        <f t="shared" si="117"/>
        <v>28631.793851797065</v>
      </c>
      <c r="Y109" s="179">
        <f t="shared" si="117"/>
        <v>30693.097734787574</v>
      </c>
      <c r="Z109" s="179">
        <f t="shared" si="117"/>
        <v>32759.353233678085</v>
      </c>
      <c r="AA109" s="179">
        <f t="shared" si="117"/>
        <v>34830.560348468593</v>
      </c>
      <c r="AB109" s="180">
        <f t="shared" si="117"/>
        <v>36906.719079159106</v>
      </c>
      <c r="AC109" s="179">
        <f t="shared" si="117"/>
        <v>38986.178887116279</v>
      </c>
      <c r="AD109" s="179">
        <f t="shared" si="117"/>
        <v>41068.93977234012</v>
      </c>
      <c r="AE109" s="179">
        <f t="shared" si="117"/>
        <v>43155.001734830628</v>
      </c>
      <c r="AF109" s="179">
        <f t="shared" si="117"/>
        <v>45244.364774587804</v>
      </c>
      <c r="AG109" s="179">
        <f t="shared" si="117"/>
        <v>47337.028891611648</v>
      </c>
      <c r="AH109" s="179">
        <f t="shared" si="117"/>
        <v>49432.994085902159</v>
      </c>
      <c r="AI109" s="179">
        <f t="shared" si="117"/>
        <v>51532.260357459338</v>
      </c>
      <c r="AJ109" s="179">
        <f t="shared" si="117"/>
        <v>53631.526629016516</v>
      </c>
      <c r="AK109" s="179">
        <f t="shared" si="117"/>
        <v>55730.792900573695</v>
      </c>
      <c r="AL109" s="179">
        <f t="shared" si="117"/>
        <v>57830.059172130874</v>
      </c>
      <c r="AM109" s="179">
        <f t="shared" si="117"/>
        <v>59929.325443688052</v>
      </c>
      <c r="AN109" s="180">
        <f t="shared" si="117"/>
        <v>62028.591715245231</v>
      </c>
      <c r="AO109" s="179">
        <f t="shared" si="117"/>
        <v>64127.85798680241</v>
      </c>
      <c r="AP109" s="179">
        <f t="shared" si="117"/>
        <v>66227.124258359589</v>
      </c>
      <c r="AQ109" s="179">
        <f t="shared" si="117"/>
        <v>68326.390529916767</v>
      </c>
      <c r="AR109" s="179">
        <f t="shared" si="117"/>
        <v>70425.656801473946</v>
      </c>
      <c r="AS109" s="179">
        <f t="shared" si="117"/>
        <v>72524.923073031125</v>
      </c>
      <c r="AT109" s="179">
        <f t="shared" si="117"/>
        <v>74624.189344588303</v>
      </c>
      <c r="AU109" s="179">
        <f t="shared" si="117"/>
        <v>76703.648162123252</v>
      </c>
      <c r="AV109" s="179">
        <f t="shared" si="117"/>
        <v>78773.203747858206</v>
      </c>
      <c r="AW109" s="179">
        <f t="shared" si="117"/>
        <v>80832.856101793164</v>
      </c>
      <c r="AX109" s="179">
        <f t="shared" si="117"/>
        <v>82882.605223928113</v>
      </c>
      <c r="AY109" s="179">
        <f t="shared" si="117"/>
        <v>84922.451114263065</v>
      </c>
      <c r="AZ109" s="180">
        <f t="shared" si="117"/>
        <v>86952.393772798023</v>
      </c>
      <c r="BA109" s="179">
        <f t="shared" si="117"/>
        <v>88977.384815432975</v>
      </c>
      <c r="BB109" s="179">
        <f t="shared" si="117"/>
        <v>90997.424242167923</v>
      </c>
      <c r="BC109" s="179">
        <f t="shared" si="117"/>
        <v>93012.51205300288</v>
      </c>
      <c r="BD109" s="179">
        <f t="shared" si="117"/>
        <v>95022.648247937832</v>
      </c>
      <c r="BE109" s="179">
        <f t="shared" si="117"/>
        <v>97027.832826972794</v>
      </c>
      <c r="BF109" s="179">
        <f t="shared" si="117"/>
        <v>99028.06579010775</v>
      </c>
      <c r="BG109" s="179">
        <f t="shared" si="117"/>
        <v>101023.3471373427</v>
      </c>
      <c r="BH109" s="179">
        <f t="shared" si="117"/>
        <v>103013.67686867766</v>
      </c>
      <c r="BI109" s="179">
        <f t="shared" si="117"/>
        <v>104999.05498411262</v>
      </c>
      <c r="BJ109" s="179">
        <f t="shared" si="117"/>
        <v>106979.48148364757</v>
      </c>
      <c r="BK109" s="179">
        <f t="shared" si="117"/>
        <v>108954.95636728253</v>
      </c>
      <c r="BL109" s="180">
        <f t="shared" si="117"/>
        <v>110925.47963501749</v>
      </c>
      <c r="BM109" s="179">
        <f t="shared" si="117"/>
        <v>112892.70182548577</v>
      </c>
      <c r="BN109" s="179">
        <f t="shared" si="117"/>
        <v>114856.62293868739</v>
      </c>
      <c r="BO109" s="179">
        <f t="shared" si="117"/>
        <v>116817.24297462235</v>
      </c>
      <c r="BP109" s="179">
        <f t="shared" si="117"/>
        <v>118774.56193329064</v>
      </c>
      <c r="BQ109" s="179">
        <f t="shared" si="117"/>
        <v>120728.57981469226</v>
      </c>
      <c r="BR109" s="179">
        <f t="shared" si="109"/>
        <v>122679.29661882721</v>
      </c>
      <c r="BS109" s="179">
        <f t="shared" ref="BS109:DT109" si="118">BR109+BS101</f>
        <v>124626.7123456955</v>
      </c>
      <c r="BT109" s="179">
        <f t="shared" si="118"/>
        <v>126574.12807256379</v>
      </c>
      <c r="BU109" s="179">
        <f t="shared" si="118"/>
        <v>128521.54379943208</v>
      </c>
      <c r="BV109" s="179">
        <f t="shared" si="118"/>
        <v>130468.95952630037</v>
      </c>
      <c r="BW109" s="179">
        <f t="shared" si="118"/>
        <v>132416.37525316866</v>
      </c>
      <c r="BX109" s="180">
        <f t="shared" si="118"/>
        <v>134363.79098003695</v>
      </c>
      <c r="BY109" s="179">
        <f t="shared" si="118"/>
        <v>136311.20670690524</v>
      </c>
      <c r="BZ109" s="179">
        <f t="shared" si="118"/>
        <v>138258.62243377353</v>
      </c>
      <c r="CA109" s="179">
        <f t="shared" si="118"/>
        <v>140206.03816064182</v>
      </c>
      <c r="CB109" s="179">
        <f t="shared" si="118"/>
        <v>142153.45388751011</v>
      </c>
      <c r="CC109" s="179">
        <f t="shared" si="118"/>
        <v>144100.8696143784</v>
      </c>
      <c r="CD109" s="179">
        <f t="shared" si="118"/>
        <v>146048.28534124669</v>
      </c>
      <c r="CE109" s="179">
        <f t="shared" si="118"/>
        <v>147995.70106811498</v>
      </c>
      <c r="CF109" s="179">
        <f t="shared" si="118"/>
        <v>149943.11679498327</v>
      </c>
      <c r="CG109" s="179">
        <f t="shared" si="118"/>
        <v>151890.53252185156</v>
      </c>
      <c r="CH109" s="179">
        <f t="shared" si="118"/>
        <v>153837.94824871985</v>
      </c>
      <c r="CI109" s="179">
        <f t="shared" si="118"/>
        <v>155785.36397558814</v>
      </c>
      <c r="CJ109" s="180">
        <f t="shared" si="118"/>
        <v>157732.77970245644</v>
      </c>
      <c r="CK109" s="179">
        <f t="shared" si="118"/>
        <v>159680.19542932473</v>
      </c>
      <c r="CL109" s="179">
        <f t="shared" si="118"/>
        <v>161627.61115619302</v>
      </c>
      <c r="CM109" s="179">
        <f t="shared" si="118"/>
        <v>163575.02688306131</v>
      </c>
      <c r="CN109" s="179">
        <f t="shared" si="118"/>
        <v>165522.4426099296</v>
      </c>
      <c r="CO109" s="179">
        <f t="shared" si="118"/>
        <v>167469.85833679789</v>
      </c>
      <c r="CP109" s="179">
        <f t="shared" si="118"/>
        <v>169417.27406366618</v>
      </c>
      <c r="CQ109" s="179">
        <f t="shared" si="118"/>
        <v>171364.68979053447</v>
      </c>
      <c r="CR109" s="179">
        <f t="shared" si="118"/>
        <v>173312.10551740276</v>
      </c>
      <c r="CS109" s="179">
        <f t="shared" si="118"/>
        <v>175259.52124427105</v>
      </c>
      <c r="CT109" s="179">
        <f t="shared" si="118"/>
        <v>177206.93697113934</v>
      </c>
      <c r="CU109" s="179">
        <f t="shared" si="118"/>
        <v>179154.35269800763</v>
      </c>
      <c r="CV109" s="180">
        <f t="shared" si="118"/>
        <v>181101.76842487592</v>
      </c>
      <c r="CW109" s="179">
        <f t="shared" si="118"/>
        <v>183049.18415174421</v>
      </c>
      <c r="CX109" s="179">
        <f t="shared" si="118"/>
        <v>184996.5998786125</v>
      </c>
      <c r="CY109" s="179">
        <f t="shared" si="118"/>
        <v>186944.01560548079</v>
      </c>
      <c r="CZ109" s="179">
        <f t="shared" si="118"/>
        <v>188891.43133234908</v>
      </c>
      <c r="DA109" s="179">
        <f t="shared" si="118"/>
        <v>190838.84705921737</v>
      </c>
      <c r="DB109" s="179">
        <f t="shared" si="118"/>
        <v>192786.26278608566</v>
      </c>
      <c r="DC109" s="179">
        <f t="shared" si="118"/>
        <v>194733.67851295395</v>
      </c>
      <c r="DD109" s="179">
        <f t="shared" si="118"/>
        <v>196681.09423982224</v>
      </c>
      <c r="DE109" s="179">
        <f t="shared" si="118"/>
        <v>198628.50996669053</v>
      </c>
      <c r="DF109" s="179">
        <f t="shared" si="118"/>
        <v>200575.92569355882</v>
      </c>
      <c r="DG109" s="179">
        <f t="shared" si="118"/>
        <v>202523.34142042711</v>
      </c>
      <c r="DH109" s="180">
        <f t="shared" si="118"/>
        <v>204470.7571472954</v>
      </c>
      <c r="DI109" s="179">
        <f t="shared" si="118"/>
        <v>206418.17287416369</v>
      </c>
      <c r="DJ109" s="179">
        <f t="shared" si="118"/>
        <v>208365.58860103198</v>
      </c>
      <c r="DK109" s="179">
        <f t="shared" si="118"/>
        <v>210313.00432790027</v>
      </c>
      <c r="DL109" s="179">
        <f t="shared" si="118"/>
        <v>212260.42005476856</v>
      </c>
      <c r="DM109" s="179">
        <f t="shared" si="118"/>
        <v>214207.83578163685</v>
      </c>
      <c r="DN109" s="179">
        <f t="shared" si="118"/>
        <v>216155.25150850514</v>
      </c>
      <c r="DO109" s="179">
        <f t="shared" si="118"/>
        <v>218102.66723537343</v>
      </c>
      <c r="DP109" s="179">
        <f t="shared" si="118"/>
        <v>220050.08296224172</v>
      </c>
      <c r="DQ109" s="179">
        <f t="shared" si="118"/>
        <v>221997.49868911001</v>
      </c>
      <c r="DR109" s="179">
        <f t="shared" si="118"/>
        <v>223944.9144159783</v>
      </c>
      <c r="DS109" s="179">
        <f t="shared" si="118"/>
        <v>225892.33014284659</v>
      </c>
      <c r="DT109" s="179">
        <f t="shared" si="118"/>
        <v>227839.74586971488</v>
      </c>
      <c r="DU109" s="181">
        <f t="shared" si="111"/>
        <v>12319.620960272987</v>
      </c>
      <c r="DV109" s="182">
        <f t="shared" si="111"/>
        <v>36906.719079159106</v>
      </c>
      <c r="DW109" s="182">
        <f t="shared" si="111"/>
        <v>62028.591715245231</v>
      </c>
      <c r="DX109" s="182">
        <f t="shared" si="111"/>
        <v>86952.393772798023</v>
      </c>
      <c r="DY109" s="182">
        <f t="shared" si="111"/>
        <v>110925.47963501749</v>
      </c>
      <c r="DZ109" s="182">
        <f t="shared" si="111"/>
        <v>134363.79098003695</v>
      </c>
      <c r="EA109" s="182">
        <f t="shared" si="111"/>
        <v>157732.77970245644</v>
      </c>
      <c r="EB109" s="182">
        <f t="shared" si="111"/>
        <v>181101.76842487592</v>
      </c>
      <c r="EC109" s="182">
        <f t="shared" si="111"/>
        <v>204470.7571472954</v>
      </c>
      <c r="ED109" s="183">
        <f t="shared" si="111"/>
        <v>227839.74586971488</v>
      </c>
      <c r="EE109" s="183">
        <f t="shared" si="112"/>
        <v>227839.74586971488</v>
      </c>
    </row>
  </sheetData>
  <mergeCells count="2">
    <mergeCell ref="B43:C43"/>
    <mergeCell ref="B45:C45"/>
  </mergeCells>
  <pageMargins left="0.7" right="0.7" top="0.75" bottom="0.75" header="0.3" footer="0.3"/>
  <pageSetup scale="3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A4FC7-ECA7-4F2F-B4AE-DD73A9886937}">
  <sheetPr>
    <pageSetUpPr fitToPage="1"/>
  </sheetPr>
  <dimension ref="A10:ED72"/>
  <sheetViews>
    <sheetView showGridLines="0" zoomScale="85" zoomScaleNormal="85" workbookViewId="0">
      <pane xSplit="4" ySplit="29" topLeftCell="E34" activePane="bottomRight" state="frozen"/>
      <selection pane="bottomRight" activeCell="C65" sqref="C65"/>
      <selection pane="bottomLeft" activeCell="G9" sqref="G9"/>
      <selection pane="topRight" activeCell="G9" sqref="G9"/>
    </sheetView>
  </sheetViews>
  <sheetFormatPr defaultRowHeight="15" outlineLevelRow="1" outlineLevelCol="1"/>
  <cols>
    <col min="1" max="1" width="3.85546875" customWidth="1"/>
    <col min="2" max="2" width="3.28515625" customWidth="1"/>
    <col min="3" max="3" width="40.42578125" bestFit="1" customWidth="1"/>
    <col min="4" max="4" width="15.28515625" bestFit="1" customWidth="1"/>
    <col min="5" max="5" width="15.7109375" bestFit="1" customWidth="1"/>
    <col min="6" max="6" width="10.42578125" customWidth="1"/>
    <col min="7" max="7" width="11.5703125" bestFit="1" customWidth="1"/>
    <col min="8" max="14" width="11.28515625" bestFit="1" customWidth="1"/>
    <col min="15" max="16" width="10.42578125" customWidth="1"/>
    <col min="17" max="32" width="11.7109375" hidden="1" customWidth="1" outlineLevel="1"/>
    <col min="33" max="103" width="13.28515625" hidden="1" customWidth="1" outlineLevel="1"/>
    <col min="104" max="124" width="14.28515625" hidden="1" customWidth="1" outlineLevel="1"/>
    <col min="125" max="125" width="13.28515625" bestFit="1" customWidth="1" collapsed="1"/>
    <col min="126" max="134" width="13.28515625" bestFit="1" customWidth="1"/>
  </cols>
  <sheetData>
    <row r="10" spans="2:14" ht="17.25">
      <c r="B10" s="3" t="s">
        <v>137</v>
      </c>
    </row>
    <row r="11" spans="2:14" ht="18" customHeight="1">
      <c r="B11" s="63" t="s">
        <v>138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2:14">
      <c r="B12" s="64"/>
      <c r="C12" s="65"/>
      <c r="D12" s="65" t="s">
        <v>65</v>
      </c>
      <c r="E12" s="65">
        <v>1</v>
      </c>
      <c r="F12" s="65">
        <f>E12+1</f>
        <v>2</v>
      </c>
      <c r="G12" s="65">
        <f t="shared" ref="G12:N12" si="0">F12+1</f>
        <v>3</v>
      </c>
      <c r="H12" s="65">
        <f t="shared" si="0"/>
        <v>4</v>
      </c>
      <c r="I12" s="65">
        <f t="shared" si="0"/>
        <v>5</v>
      </c>
      <c r="J12" s="65">
        <f t="shared" si="0"/>
        <v>6</v>
      </c>
      <c r="K12" s="65">
        <f t="shared" si="0"/>
        <v>7</v>
      </c>
      <c r="L12" s="65">
        <f t="shared" si="0"/>
        <v>8</v>
      </c>
      <c r="M12" s="65">
        <f t="shared" si="0"/>
        <v>9</v>
      </c>
      <c r="N12" s="66">
        <f t="shared" si="0"/>
        <v>10</v>
      </c>
    </row>
    <row r="13" spans="2:14">
      <c r="B13" s="67" t="s">
        <v>84</v>
      </c>
      <c r="E13" s="68">
        <f>DU31</f>
        <v>1</v>
      </c>
      <c r="F13" s="69">
        <f t="shared" ref="F13:N13" si="1">DV31</f>
        <v>0</v>
      </c>
      <c r="G13" s="69">
        <f t="shared" si="1"/>
        <v>0</v>
      </c>
      <c r="H13" s="69">
        <f t="shared" si="1"/>
        <v>0</v>
      </c>
      <c r="I13" s="70">
        <f t="shared" si="1"/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  <c r="N13" s="71">
        <f t="shared" si="1"/>
        <v>0</v>
      </c>
    </row>
    <row r="14" spans="2:14">
      <c r="B14" s="67" t="s">
        <v>67</v>
      </c>
      <c r="E14" s="68">
        <f>DU30</f>
        <v>1</v>
      </c>
      <c r="F14" s="69">
        <f t="shared" ref="F14:N14" si="2">DV30</f>
        <v>1</v>
      </c>
      <c r="G14" s="69">
        <f t="shared" si="2"/>
        <v>1</v>
      </c>
      <c r="H14" s="69">
        <f t="shared" si="2"/>
        <v>1</v>
      </c>
      <c r="I14" s="70">
        <f t="shared" si="2"/>
        <v>1</v>
      </c>
      <c r="J14" s="70">
        <f t="shared" si="2"/>
        <v>1</v>
      </c>
      <c r="K14" s="70">
        <f t="shared" si="2"/>
        <v>1</v>
      </c>
      <c r="L14" s="70">
        <f t="shared" si="2"/>
        <v>1</v>
      </c>
      <c r="M14" s="70">
        <f t="shared" si="2"/>
        <v>1</v>
      </c>
      <c r="N14" s="71">
        <f t="shared" si="2"/>
        <v>1</v>
      </c>
    </row>
    <row r="15" spans="2:14">
      <c r="B15" s="67" t="s">
        <v>86</v>
      </c>
      <c r="E15" s="184">
        <f>DU33</f>
        <v>5.5995200000000001</v>
      </c>
      <c r="F15" s="184">
        <f t="shared" ref="F15:N15" si="3">DV33</f>
        <v>10.399039999999996</v>
      </c>
      <c r="G15" s="184">
        <f t="shared" si="3"/>
        <v>12.265519999999995</v>
      </c>
      <c r="H15" s="184">
        <f t="shared" si="3"/>
        <v>12.265519999999995</v>
      </c>
      <c r="I15" s="184">
        <f t="shared" si="3"/>
        <v>12.265519999999995</v>
      </c>
      <c r="J15" s="184">
        <f t="shared" si="3"/>
        <v>12.265519999999995</v>
      </c>
      <c r="K15" s="184">
        <f t="shared" si="3"/>
        <v>12.265519999999995</v>
      </c>
      <c r="L15" s="184">
        <f t="shared" si="3"/>
        <v>12.265519999999995</v>
      </c>
      <c r="M15" s="184">
        <f t="shared" si="3"/>
        <v>12.265519999999995</v>
      </c>
      <c r="N15" s="185">
        <f t="shared" si="3"/>
        <v>12.265519999999995</v>
      </c>
    </row>
    <row r="16" spans="2:14">
      <c r="B16" s="67" t="s">
        <v>139</v>
      </c>
      <c r="E16" s="184">
        <f>DU35</f>
        <v>161188.2537607514</v>
      </c>
      <c r="F16" s="184">
        <f t="shared" ref="F16:N16" si="4">DV35</f>
        <v>18179.126363994514</v>
      </c>
      <c r="G16" s="184">
        <f t="shared" si="4"/>
        <v>0</v>
      </c>
      <c r="H16" s="184">
        <f t="shared" si="4"/>
        <v>0</v>
      </c>
      <c r="I16" s="184">
        <f t="shared" si="4"/>
        <v>0</v>
      </c>
      <c r="J16" s="184">
        <f t="shared" si="4"/>
        <v>0</v>
      </c>
      <c r="K16" s="184">
        <f t="shared" si="4"/>
        <v>0</v>
      </c>
      <c r="L16" s="184">
        <f t="shared" si="4"/>
        <v>0</v>
      </c>
      <c r="M16" s="184">
        <f t="shared" si="4"/>
        <v>0</v>
      </c>
      <c r="N16" s="185">
        <f t="shared" si="4"/>
        <v>0</v>
      </c>
    </row>
    <row r="17" spans="1:134">
      <c r="B17" s="67" t="s">
        <v>140</v>
      </c>
      <c r="E17" s="184">
        <f>DU37</f>
        <v>0</v>
      </c>
      <c r="F17" s="184">
        <f t="shared" ref="F17:N17" si="5">DV37</f>
        <v>0</v>
      </c>
      <c r="G17" s="184">
        <f t="shared" si="5"/>
        <v>0</v>
      </c>
      <c r="H17" s="184">
        <f t="shared" si="5"/>
        <v>0</v>
      </c>
      <c r="I17" s="184">
        <f t="shared" si="5"/>
        <v>0</v>
      </c>
      <c r="J17" s="184">
        <f t="shared" si="5"/>
        <v>0</v>
      </c>
      <c r="K17" s="184">
        <f t="shared" si="5"/>
        <v>0</v>
      </c>
      <c r="L17" s="184">
        <f t="shared" si="5"/>
        <v>0</v>
      </c>
      <c r="M17" s="184">
        <f t="shared" si="5"/>
        <v>0</v>
      </c>
      <c r="N17" s="185">
        <f t="shared" si="5"/>
        <v>0</v>
      </c>
    </row>
    <row r="18" spans="1:134">
      <c r="B18" s="72" t="s">
        <v>141</v>
      </c>
      <c r="C18" s="73"/>
      <c r="D18" s="73"/>
      <c r="E18" s="186">
        <f>DU45</f>
        <v>1951.6272168</v>
      </c>
      <c r="F18" s="186">
        <f t="shared" ref="F18:N19" si="6">DV45</f>
        <v>9054.1872887999962</v>
      </c>
      <c r="G18" s="186">
        <f t="shared" si="6"/>
        <v>13085.352131999993</v>
      </c>
      <c r="H18" s="186">
        <f t="shared" si="6"/>
        <v>13607.910537599993</v>
      </c>
      <c r="I18" s="186">
        <f t="shared" si="6"/>
        <v>13607.910537599993</v>
      </c>
      <c r="J18" s="186">
        <f t="shared" si="6"/>
        <v>13607.910537599993</v>
      </c>
      <c r="K18" s="186">
        <f t="shared" si="6"/>
        <v>13607.910537599993</v>
      </c>
      <c r="L18" s="186">
        <f t="shared" si="6"/>
        <v>13607.910537599993</v>
      </c>
      <c r="M18" s="186">
        <f t="shared" si="6"/>
        <v>13607.910537599993</v>
      </c>
      <c r="N18" s="187">
        <f t="shared" si="6"/>
        <v>13607.910537599993</v>
      </c>
    </row>
    <row r="19" spans="1:134">
      <c r="B19" s="188" t="s">
        <v>142</v>
      </c>
      <c r="C19" s="73"/>
      <c r="D19" s="73"/>
      <c r="E19" s="189">
        <f>DU46</f>
        <v>163139.88097755137</v>
      </c>
      <c r="F19" s="189">
        <f t="shared" si="6"/>
        <v>27233.313652794506</v>
      </c>
      <c r="G19" s="189">
        <f t="shared" si="6"/>
        <v>13085.352131999993</v>
      </c>
      <c r="H19" s="189">
        <f t="shared" si="6"/>
        <v>13607.910537599993</v>
      </c>
      <c r="I19" s="189">
        <f t="shared" si="6"/>
        <v>13607.910537599993</v>
      </c>
      <c r="J19" s="189">
        <f t="shared" si="6"/>
        <v>13607.910537599993</v>
      </c>
      <c r="K19" s="189">
        <f t="shared" si="6"/>
        <v>13607.910537599993</v>
      </c>
      <c r="L19" s="189">
        <f t="shared" si="6"/>
        <v>13607.910537599993</v>
      </c>
      <c r="M19" s="189">
        <f t="shared" si="6"/>
        <v>13607.910537599993</v>
      </c>
      <c r="N19" s="190">
        <f t="shared" si="6"/>
        <v>13607.910537599993</v>
      </c>
    </row>
    <row r="20" spans="1:134">
      <c r="B20" s="191" t="s">
        <v>143</v>
      </c>
      <c r="C20" s="73"/>
      <c r="D20" s="73"/>
      <c r="E20" s="186">
        <f>DU53</f>
        <v>11924.953572699098</v>
      </c>
      <c r="F20" s="186">
        <f t="shared" ref="F20:N21" si="7">DV53</f>
        <v>15945.994473600002</v>
      </c>
      <c r="G20" s="186">
        <f t="shared" si="7"/>
        <v>15912.225406400001</v>
      </c>
      <c r="H20" s="186">
        <f t="shared" si="7"/>
        <v>15890.736000000001</v>
      </c>
      <c r="I20" s="186">
        <f t="shared" si="7"/>
        <v>15890.736000000001</v>
      </c>
      <c r="J20" s="186">
        <f t="shared" si="7"/>
        <v>15890.736000000001</v>
      </c>
      <c r="K20" s="186">
        <f t="shared" si="7"/>
        <v>15890.736000000001</v>
      </c>
      <c r="L20" s="186">
        <f t="shared" si="7"/>
        <v>15890.736000000001</v>
      </c>
      <c r="M20" s="186">
        <f t="shared" si="7"/>
        <v>15890.736000000001</v>
      </c>
      <c r="N20" s="187">
        <f t="shared" si="7"/>
        <v>15890.736000000001</v>
      </c>
    </row>
    <row r="21" spans="1:134">
      <c r="B21" s="110" t="s">
        <v>144</v>
      </c>
      <c r="E21" s="192">
        <f>DU54</f>
        <v>151214.92740485226</v>
      </c>
      <c r="F21" s="192">
        <f t="shared" si="7"/>
        <v>11287.319179194505</v>
      </c>
      <c r="G21" s="192">
        <f t="shared" si="7"/>
        <v>-2826.8732744000081</v>
      </c>
      <c r="H21" s="192">
        <f t="shared" si="7"/>
        <v>-2282.8254624000074</v>
      </c>
      <c r="I21" s="192">
        <f t="shared" si="7"/>
        <v>-2282.8254624000074</v>
      </c>
      <c r="J21" s="192">
        <f t="shared" si="7"/>
        <v>-2282.8254624000074</v>
      </c>
      <c r="K21" s="192">
        <f t="shared" si="7"/>
        <v>-2282.8254624000074</v>
      </c>
      <c r="L21" s="192">
        <f t="shared" si="7"/>
        <v>-2282.8254624000074</v>
      </c>
      <c r="M21" s="192">
        <f t="shared" si="7"/>
        <v>-2282.8254624000074</v>
      </c>
      <c r="N21" s="193">
        <f t="shared" si="7"/>
        <v>-2282.8254624000074</v>
      </c>
    </row>
    <row r="22" spans="1:134">
      <c r="B22" s="72" t="s">
        <v>145</v>
      </c>
      <c r="C22" s="73"/>
      <c r="D22" s="73"/>
      <c r="E22" s="186">
        <f>DU61</f>
        <v>622.04348685177945</v>
      </c>
      <c r="F22" s="186">
        <f t="shared" ref="F22:N23" si="8">DV61</f>
        <v>2833.7183336505723</v>
      </c>
      <c r="G22" s="186">
        <f t="shared" si="8"/>
        <v>4077.7776588264951</v>
      </c>
      <c r="H22" s="186">
        <f t="shared" si="8"/>
        <v>4239.0446083863371</v>
      </c>
      <c r="I22" s="186">
        <f t="shared" si="8"/>
        <v>4239.0446083863371</v>
      </c>
      <c r="J22" s="186">
        <f t="shared" si="8"/>
        <v>4239.0446083863371</v>
      </c>
      <c r="K22" s="186">
        <f t="shared" si="8"/>
        <v>4239.0446083863371</v>
      </c>
      <c r="L22" s="186">
        <f t="shared" si="8"/>
        <v>4239.0446083863371</v>
      </c>
      <c r="M22" s="186">
        <f t="shared" si="8"/>
        <v>4239.0446083863371</v>
      </c>
      <c r="N22" s="187">
        <f t="shared" si="8"/>
        <v>4239.0446083863371</v>
      </c>
    </row>
    <row r="23" spans="1:134">
      <c r="B23" s="194" t="s">
        <v>146</v>
      </c>
      <c r="C23" s="73"/>
      <c r="D23" s="73"/>
      <c r="E23" s="189">
        <f>DU62</f>
        <v>150592.88391800047</v>
      </c>
      <c r="F23" s="189">
        <f t="shared" si="8"/>
        <v>8453.6008455439332</v>
      </c>
      <c r="G23" s="189">
        <f t="shared" si="8"/>
        <v>-6904.6509332265032</v>
      </c>
      <c r="H23" s="189">
        <f t="shared" si="8"/>
        <v>-6521.8700707863445</v>
      </c>
      <c r="I23" s="189">
        <f t="shared" si="8"/>
        <v>-6521.8700707863445</v>
      </c>
      <c r="J23" s="189">
        <f t="shared" si="8"/>
        <v>-6521.8700707863445</v>
      </c>
      <c r="K23" s="189">
        <f t="shared" si="8"/>
        <v>-6521.8700707863445</v>
      </c>
      <c r="L23" s="189">
        <f t="shared" si="8"/>
        <v>-6521.8700707863445</v>
      </c>
      <c r="M23" s="189">
        <f t="shared" si="8"/>
        <v>-6521.8700707863445</v>
      </c>
      <c r="N23" s="190">
        <f t="shared" si="8"/>
        <v>-6521.8700707863445</v>
      </c>
    </row>
    <row r="24" spans="1:134">
      <c r="B24" s="195" t="s">
        <v>147</v>
      </c>
      <c r="C24" s="73"/>
      <c r="D24" s="73"/>
      <c r="E24" s="186">
        <f>DU67</f>
        <v>12319.620960272987</v>
      </c>
      <c r="F24" s="186">
        <f t="shared" ref="F24:N25" si="9">DV67</f>
        <v>24587.098118886115</v>
      </c>
      <c r="G24" s="186">
        <f t="shared" si="9"/>
        <v>25121.872636086126</v>
      </c>
      <c r="H24" s="186">
        <f t="shared" si="9"/>
        <v>24923.802057552788</v>
      </c>
      <c r="I24" s="186">
        <f t="shared" si="9"/>
        <v>23973.085862219454</v>
      </c>
      <c r="J24" s="186">
        <f t="shared" si="9"/>
        <v>23438.311345019451</v>
      </c>
      <c r="K24" s="186">
        <f t="shared" si="9"/>
        <v>23368.98872241945</v>
      </c>
      <c r="L24" s="186">
        <f t="shared" si="9"/>
        <v>23368.98872241945</v>
      </c>
      <c r="M24" s="186">
        <f t="shared" si="9"/>
        <v>23368.98872241945</v>
      </c>
      <c r="N24" s="187">
        <f t="shared" si="9"/>
        <v>23368.98872241945</v>
      </c>
    </row>
    <row r="25" spans="1:134" ht="15.75" thickBot="1">
      <c r="B25" s="176" t="s">
        <v>148</v>
      </c>
      <c r="C25" s="81"/>
      <c r="D25" s="81"/>
      <c r="E25" s="196">
        <f>DU68</f>
        <v>138273.26295772748</v>
      </c>
      <c r="F25" s="196">
        <f t="shared" si="9"/>
        <v>-16133.497273342182</v>
      </c>
      <c r="G25" s="196">
        <f t="shared" si="9"/>
        <v>-32026.523569312631</v>
      </c>
      <c r="H25" s="196">
        <f t="shared" si="9"/>
        <v>-31445.672128339131</v>
      </c>
      <c r="I25" s="196">
        <f t="shared" si="9"/>
        <v>-30494.955933005796</v>
      </c>
      <c r="J25" s="196">
        <f t="shared" si="9"/>
        <v>-29960.181415805797</v>
      </c>
      <c r="K25" s="196">
        <f t="shared" si="9"/>
        <v>-29890.858793205793</v>
      </c>
      <c r="L25" s="196">
        <f t="shared" si="9"/>
        <v>-29890.858793205793</v>
      </c>
      <c r="M25" s="196">
        <f t="shared" si="9"/>
        <v>-29890.858793205793</v>
      </c>
      <c r="N25" s="197">
        <f t="shared" si="9"/>
        <v>-29890.858793205793</v>
      </c>
    </row>
    <row r="26" spans="1:134">
      <c r="P26">
        <v>1</v>
      </c>
      <c r="AB26">
        <f>+P26+1</f>
        <v>2</v>
      </c>
      <c r="AN26">
        <f>+AB26+1</f>
        <v>3</v>
      </c>
      <c r="AZ26">
        <f>+AN26+1</f>
        <v>4</v>
      </c>
      <c r="BL26">
        <f>+AZ26+1</f>
        <v>5</v>
      </c>
      <c r="BX26">
        <f>+BL26+1</f>
        <v>6</v>
      </c>
      <c r="CJ26">
        <f>+BX26+1</f>
        <v>7</v>
      </c>
      <c r="CV26">
        <f>+CJ26+1</f>
        <v>8</v>
      </c>
      <c r="DH26">
        <f>+CV26+1</f>
        <v>9</v>
      </c>
      <c r="DT26">
        <f>+DH26+1</f>
        <v>10</v>
      </c>
    </row>
    <row r="27" spans="1:134" ht="19.5" customHeight="1">
      <c r="B27" s="63" t="s">
        <v>149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83"/>
    </row>
    <row r="28" spans="1:134" s="84" customFormat="1">
      <c r="B28" s="85"/>
      <c r="C28" s="86" t="s">
        <v>80</v>
      </c>
      <c r="D28" s="86"/>
      <c r="E28" s="86">
        <v>1</v>
      </c>
      <c r="F28" s="86">
        <v>1</v>
      </c>
      <c r="G28" s="86">
        <v>1</v>
      </c>
      <c r="H28" s="86">
        <v>1</v>
      </c>
      <c r="I28" s="86">
        <v>1</v>
      </c>
      <c r="J28" s="86">
        <v>1</v>
      </c>
      <c r="K28" s="86">
        <v>1</v>
      </c>
      <c r="L28" s="86">
        <v>1</v>
      </c>
      <c r="M28" s="86">
        <v>1</v>
      </c>
      <c r="N28" s="86">
        <v>1</v>
      </c>
      <c r="O28" s="86">
        <v>1</v>
      </c>
      <c r="P28" s="87">
        <v>1</v>
      </c>
      <c r="Q28" s="86">
        <f>E28+1</f>
        <v>2</v>
      </c>
      <c r="R28" s="86">
        <f t="shared" ref="R28:AA28" si="10">F28+1</f>
        <v>2</v>
      </c>
      <c r="S28" s="86">
        <f t="shared" si="10"/>
        <v>2</v>
      </c>
      <c r="T28" s="86">
        <f t="shared" si="10"/>
        <v>2</v>
      </c>
      <c r="U28" s="86">
        <f t="shared" si="10"/>
        <v>2</v>
      </c>
      <c r="V28" s="86">
        <f t="shared" si="10"/>
        <v>2</v>
      </c>
      <c r="W28" s="86">
        <f t="shared" si="10"/>
        <v>2</v>
      </c>
      <c r="X28" s="86">
        <f t="shared" si="10"/>
        <v>2</v>
      </c>
      <c r="Y28" s="86">
        <f t="shared" si="10"/>
        <v>2</v>
      </c>
      <c r="Z28" s="86">
        <f t="shared" si="10"/>
        <v>2</v>
      </c>
      <c r="AA28" s="86">
        <f t="shared" si="10"/>
        <v>2</v>
      </c>
      <c r="AB28" s="87">
        <f>P28+1</f>
        <v>2</v>
      </c>
      <c r="AC28" s="86">
        <f>Q28+1</f>
        <v>3</v>
      </c>
      <c r="AD28" s="86">
        <f t="shared" ref="AD28:AM28" si="11">R28+1</f>
        <v>3</v>
      </c>
      <c r="AE28" s="86">
        <f t="shared" si="11"/>
        <v>3</v>
      </c>
      <c r="AF28" s="86">
        <f t="shared" si="11"/>
        <v>3</v>
      </c>
      <c r="AG28" s="86">
        <f t="shared" si="11"/>
        <v>3</v>
      </c>
      <c r="AH28" s="86">
        <f t="shared" si="11"/>
        <v>3</v>
      </c>
      <c r="AI28" s="86">
        <f t="shared" si="11"/>
        <v>3</v>
      </c>
      <c r="AJ28" s="86">
        <f t="shared" si="11"/>
        <v>3</v>
      </c>
      <c r="AK28" s="86">
        <f t="shared" si="11"/>
        <v>3</v>
      </c>
      <c r="AL28" s="86">
        <f t="shared" si="11"/>
        <v>3</v>
      </c>
      <c r="AM28" s="86">
        <f t="shared" si="11"/>
        <v>3</v>
      </c>
      <c r="AN28" s="87">
        <f>AB28+1</f>
        <v>3</v>
      </c>
      <c r="AO28" s="86">
        <f>AC28+1</f>
        <v>4</v>
      </c>
      <c r="AP28" s="86">
        <f t="shared" ref="AP28:AY28" si="12">AD28+1</f>
        <v>4</v>
      </c>
      <c r="AQ28" s="86">
        <f t="shared" si="12"/>
        <v>4</v>
      </c>
      <c r="AR28" s="86">
        <f t="shared" si="12"/>
        <v>4</v>
      </c>
      <c r="AS28" s="86">
        <f t="shared" si="12"/>
        <v>4</v>
      </c>
      <c r="AT28" s="86">
        <f t="shared" si="12"/>
        <v>4</v>
      </c>
      <c r="AU28" s="86">
        <f t="shared" si="12"/>
        <v>4</v>
      </c>
      <c r="AV28" s="86">
        <f t="shared" si="12"/>
        <v>4</v>
      </c>
      <c r="AW28" s="86">
        <f t="shared" si="12"/>
        <v>4</v>
      </c>
      <c r="AX28" s="86">
        <f t="shared" si="12"/>
        <v>4</v>
      </c>
      <c r="AY28" s="86">
        <f t="shared" si="12"/>
        <v>4</v>
      </c>
      <c r="AZ28" s="87">
        <f>AN28+1</f>
        <v>4</v>
      </c>
      <c r="BA28" s="86">
        <f>AO28+1</f>
        <v>5</v>
      </c>
      <c r="BB28" s="86">
        <f t="shared" ref="BB28:BK28" si="13">AP28+1</f>
        <v>5</v>
      </c>
      <c r="BC28" s="86">
        <f t="shared" si="13"/>
        <v>5</v>
      </c>
      <c r="BD28" s="86">
        <f t="shared" si="13"/>
        <v>5</v>
      </c>
      <c r="BE28" s="86">
        <f t="shared" si="13"/>
        <v>5</v>
      </c>
      <c r="BF28" s="86">
        <f t="shared" si="13"/>
        <v>5</v>
      </c>
      <c r="BG28" s="86">
        <f t="shared" si="13"/>
        <v>5</v>
      </c>
      <c r="BH28" s="86">
        <f t="shared" si="13"/>
        <v>5</v>
      </c>
      <c r="BI28" s="86">
        <f t="shared" si="13"/>
        <v>5</v>
      </c>
      <c r="BJ28" s="86">
        <f t="shared" si="13"/>
        <v>5</v>
      </c>
      <c r="BK28" s="86">
        <f t="shared" si="13"/>
        <v>5</v>
      </c>
      <c r="BL28" s="87">
        <f>AZ28+1</f>
        <v>5</v>
      </c>
      <c r="BM28" s="86">
        <f>BA28+1</f>
        <v>6</v>
      </c>
      <c r="BN28" s="86">
        <f t="shared" ref="BN28:BW28" si="14">BB28+1</f>
        <v>6</v>
      </c>
      <c r="BO28" s="86">
        <f t="shared" si="14"/>
        <v>6</v>
      </c>
      <c r="BP28" s="86">
        <f t="shared" si="14"/>
        <v>6</v>
      </c>
      <c r="BQ28" s="86">
        <f t="shared" si="14"/>
        <v>6</v>
      </c>
      <c r="BR28" s="86">
        <f t="shared" si="14"/>
        <v>6</v>
      </c>
      <c r="BS28" s="86">
        <f t="shared" si="14"/>
        <v>6</v>
      </c>
      <c r="BT28" s="86">
        <f t="shared" si="14"/>
        <v>6</v>
      </c>
      <c r="BU28" s="86">
        <f t="shared" si="14"/>
        <v>6</v>
      </c>
      <c r="BV28" s="86">
        <f t="shared" si="14"/>
        <v>6</v>
      </c>
      <c r="BW28" s="86">
        <f t="shared" si="14"/>
        <v>6</v>
      </c>
      <c r="BX28" s="87">
        <f>BL28+1</f>
        <v>6</v>
      </c>
      <c r="BY28" s="86">
        <f>BM28+1</f>
        <v>7</v>
      </c>
      <c r="BZ28" s="86">
        <f t="shared" ref="BZ28:CI28" si="15">BN28+1</f>
        <v>7</v>
      </c>
      <c r="CA28" s="86">
        <f t="shared" si="15"/>
        <v>7</v>
      </c>
      <c r="CB28" s="86">
        <f t="shared" si="15"/>
        <v>7</v>
      </c>
      <c r="CC28" s="86">
        <f t="shared" si="15"/>
        <v>7</v>
      </c>
      <c r="CD28" s="86">
        <f t="shared" si="15"/>
        <v>7</v>
      </c>
      <c r="CE28" s="86">
        <f t="shared" si="15"/>
        <v>7</v>
      </c>
      <c r="CF28" s="86">
        <f t="shared" si="15"/>
        <v>7</v>
      </c>
      <c r="CG28" s="86">
        <f t="shared" si="15"/>
        <v>7</v>
      </c>
      <c r="CH28" s="86">
        <f t="shared" si="15"/>
        <v>7</v>
      </c>
      <c r="CI28" s="86">
        <f t="shared" si="15"/>
        <v>7</v>
      </c>
      <c r="CJ28" s="87">
        <f>BX28+1</f>
        <v>7</v>
      </c>
      <c r="CK28" s="86">
        <f>BY28+1</f>
        <v>8</v>
      </c>
      <c r="CL28" s="86">
        <f t="shared" ref="CL28:CU28" si="16">BZ28+1</f>
        <v>8</v>
      </c>
      <c r="CM28" s="86">
        <f t="shared" si="16"/>
        <v>8</v>
      </c>
      <c r="CN28" s="86">
        <f t="shared" si="16"/>
        <v>8</v>
      </c>
      <c r="CO28" s="86">
        <f t="shared" si="16"/>
        <v>8</v>
      </c>
      <c r="CP28" s="86">
        <f t="shared" si="16"/>
        <v>8</v>
      </c>
      <c r="CQ28" s="86">
        <f t="shared" si="16"/>
        <v>8</v>
      </c>
      <c r="CR28" s="86">
        <f t="shared" si="16"/>
        <v>8</v>
      </c>
      <c r="CS28" s="86">
        <f t="shared" si="16"/>
        <v>8</v>
      </c>
      <c r="CT28" s="86">
        <f t="shared" si="16"/>
        <v>8</v>
      </c>
      <c r="CU28" s="86">
        <f t="shared" si="16"/>
        <v>8</v>
      </c>
      <c r="CV28" s="87">
        <f>CJ28+1</f>
        <v>8</v>
      </c>
      <c r="CW28" s="86">
        <f>CK28+1</f>
        <v>9</v>
      </c>
      <c r="CX28" s="86">
        <f t="shared" ref="CX28:DG28" si="17">CL28+1</f>
        <v>9</v>
      </c>
      <c r="CY28" s="86">
        <f t="shared" si="17"/>
        <v>9</v>
      </c>
      <c r="CZ28" s="86">
        <f t="shared" si="17"/>
        <v>9</v>
      </c>
      <c r="DA28" s="86">
        <f t="shared" si="17"/>
        <v>9</v>
      </c>
      <c r="DB28" s="86">
        <f t="shared" si="17"/>
        <v>9</v>
      </c>
      <c r="DC28" s="86">
        <f t="shared" si="17"/>
        <v>9</v>
      </c>
      <c r="DD28" s="86">
        <f t="shared" si="17"/>
        <v>9</v>
      </c>
      <c r="DE28" s="86">
        <f t="shared" si="17"/>
        <v>9</v>
      </c>
      <c r="DF28" s="86">
        <f t="shared" si="17"/>
        <v>9</v>
      </c>
      <c r="DG28" s="86">
        <f t="shared" si="17"/>
        <v>9</v>
      </c>
      <c r="DH28" s="87">
        <f>CV28+1</f>
        <v>9</v>
      </c>
      <c r="DI28" s="86">
        <f>CW28+1</f>
        <v>10</v>
      </c>
      <c r="DJ28" s="86">
        <f t="shared" ref="DJ28:DS28" si="18">CX28+1</f>
        <v>10</v>
      </c>
      <c r="DK28" s="86">
        <f t="shared" si="18"/>
        <v>10</v>
      </c>
      <c r="DL28" s="86">
        <f t="shared" si="18"/>
        <v>10</v>
      </c>
      <c r="DM28" s="86">
        <f t="shared" si="18"/>
        <v>10</v>
      </c>
      <c r="DN28" s="86">
        <f t="shared" si="18"/>
        <v>10</v>
      </c>
      <c r="DO28" s="86">
        <f t="shared" si="18"/>
        <v>10</v>
      </c>
      <c r="DP28" s="86">
        <f t="shared" si="18"/>
        <v>10</v>
      </c>
      <c r="DQ28" s="86">
        <f t="shared" si="18"/>
        <v>10</v>
      </c>
      <c r="DR28" s="86">
        <f t="shared" si="18"/>
        <v>10</v>
      </c>
      <c r="DS28" s="86">
        <f t="shared" si="18"/>
        <v>10</v>
      </c>
      <c r="DT28" s="86">
        <f>DH28+1</f>
        <v>10</v>
      </c>
      <c r="DU28" s="88">
        <v>1</v>
      </c>
      <c r="DV28" s="89">
        <f>DU28+1</f>
        <v>2</v>
      </c>
      <c r="DW28" s="89">
        <f t="shared" ref="DW28:ED28" si="19">DV28+1</f>
        <v>3</v>
      </c>
      <c r="DX28" s="89">
        <f t="shared" si="19"/>
        <v>4</v>
      </c>
      <c r="DY28" s="89">
        <f t="shared" si="19"/>
        <v>5</v>
      </c>
      <c r="DZ28" s="89">
        <f t="shared" si="19"/>
        <v>6</v>
      </c>
      <c r="EA28" s="89">
        <f t="shared" si="19"/>
        <v>7</v>
      </c>
      <c r="EB28" s="89">
        <f t="shared" si="19"/>
        <v>8</v>
      </c>
      <c r="EC28" s="89">
        <f t="shared" si="19"/>
        <v>9</v>
      </c>
      <c r="ED28" s="90">
        <f t="shared" si="19"/>
        <v>10</v>
      </c>
    </row>
    <row r="29" spans="1:134" s="84" customFormat="1">
      <c r="A29"/>
      <c r="B29" s="92"/>
      <c r="C29" s="93" t="s">
        <v>82</v>
      </c>
      <c r="D29" s="93"/>
      <c r="E29" s="95">
        <v>45170</v>
      </c>
      <c r="F29" s="95">
        <f>EOMONTH(E29,1)</f>
        <v>45230</v>
      </c>
      <c r="G29" s="95">
        <f t="shared" ref="G29:BR29" si="20">EOMONTH(F29,1)</f>
        <v>45260</v>
      </c>
      <c r="H29" s="95">
        <f t="shared" si="20"/>
        <v>45291</v>
      </c>
      <c r="I29" s="95">
        <f t="shared" si="20"/>
        <v>45322</v>
      </c>
      <c r="J29" s="95">
        <f t="shared" si="20"/>
        <v>45351</v>
      </c>
      <c r="K29" s="95">
        <f t="shared" si="20"/>
        <v>45382</v>
      </c>
      <c r="L29" s="95">
        <f t="shared" si="20"/>
        <v>45412</v>
      </c>
      <c r="M29" s="95">
        <f t="shared" si="20"/>
        <v>45443</v>
      </c>
      <c r="N29" s="95">
        <f t="shared" si="20"/>
        <v>45473</v>
      </c>
      <c r="O29" s="95">
        <f t="shared" si="20"/>
        <v>45504</v>
      </c>
      <c r="P29" s="96">
        <f t="shared" si="20"/>
        <v>45535</v>
      </c>
      <c r="Q29" s="95">
        <f t="shared" si="20"/>
        <v>45565</v>
      </c>
      <c r="R29" s="95">
        <f t="shared" si="20"/>
        <v>45596</v>
      </c>
      <c r="S29" s="95">
        <f t="shared" si="20"/>
        <v>45626</v>
      </c>
      <c r="T29" s="95">
        <f t="shared" si="20"/>
        <v>45657</v>
      </c>
      <c r="U29" s="95">
        <f t="shared" si="20"/>
        <v>45688</v>
      </c>
      <c r="V29" s="95">
        <f t="shared" si="20"/>
        <v>45716</v>
      </c>
      <c r="W29" s="95">
        <f t="shared" si="20"/>
        <v>45747</v>
      </c>
      <c r="X29" s="95">
        <f t="shared" si="20"/>
        <v>45777</v>
      </c>
      <c r="Y29" s="95">
        <f t="shared" si="20"/>
        <v>45808</v>
      </c>
      <c r="Z29" s="95">
        <f t="shared" si="20"/>
        <v>45838</v>
      </c>
      <c r="AA29" s="95">
        <f t="shared" si="20"/>
        <v>45869</v>
      </c>
      <c r="AB29" s="96">
        <f t="shared" si="20"/>
        <v>45900</v>
      </c>
      <c r="AC29" s="95">
        <f t="shared" si="20"/>
        <v>45930</v>
      </c>
      <c r="AD29" s="95">
        <f t="shared" si="20"/>
        <v>45961</v>
      </c>
      <c r="AE29" s="95">
        <f t="shared" si="20"/>
        <v>45991</v>
      </c>
      <c r="AF29" s="95">
        <f t="shared" si="20"/>
        <v>46022</v>
      </c>
      <c r="AG29" s="95">
        <f t="shared" si="20"/>
        <v>46053</v>
      </c>
      <c r="AH29" s="95">
        <f t="shared" si="20"/>
        <v>46081</v>
      </c>
      <c r="AI29" s="95">
        <f t="shared" si="20"/>
        <v>46112</v>
      </c>
      <c r="AJ29" s="95">
        <f t="shared" si="20"/>
        <v>46142</v>
      </c>
      <c r="AK29" s="95">
        <f t="shared" si="20"/>
        <v>46173</v>
      </c>
      <c r="AL29" s="95">
        <f t="shared" si="20"/>
        <v>46203</v>
      </c>
      <c r="AM29" s="95">
        <f t="shared" si="20"/>
        <v>46234</v>
      </c>
      <c r="AN29" s="96">
        <f t="shared" si="20"/>
        <v>46265</v>
      </c>
      <c r="AO29" s="95">
        <f t="shared" si="20"/>
        <v>46295</v>
      </c>
      <c r="AP29" s="95">
        <f t="shared" si="20"/>
        <v>46326</v>
      </c>
      <c r="AQ29" s="95">
        <f t="shared" si="20"/>
        <v>46356</v>
      </c>
      <c r="AR29" s="95">
        <f t="shared" si="20"/>
        <v>46387</v>
      </c>
      <c r="AS29" s="95">
        <f t="shared" si="20"/>
        <v>46418</v>
      </c>
      <c r="AT29" s="95">
        <f t="shared" si="20"/>
        <v>46446</v>
      </c>
      <c r="AU29" s="95">
        <f t="shared" si="20"/>
        <v>46477</v>
      </c>
      <c r="AV29" s="95">
        <f t="shared" si="20"/>
        <v>46507</v>
      </c>
      <c r="AW29" s="95">
        <f t="shared" si="20"/>
        <v>46538</v>
      </c>
      <c r="AX29" s="95">
        <f t="shared" si="20"/>
        <v>46568</v>
      </c>
      <c r="AY29" s="95">
        <f t="shared" si="20"/>
        <v>46599</v>
      </c>
      <c r="AZ29" s="96">
        <f t="shared" si="20"/>
        <v>46630</v>
      </c>
      <c r="BA29" s="95">
        <f t="shared" si="20"/>
        <v>46660</v>
      </c>
      <c r="BB29" s="95">
        <f t="shared" si="20"/>
        <v>46691</v>
      </c>
      <c r="BC29" s="95">
        <f t="shared" si="20"/>
        <v>46721</v>
      </c>
      <c r="BD29" s="95">
        <f t="shared" si="20"/>
        <v>46752</v>
      </c>
      <c r="BE29" s="95">
        <f t="shared" si="20"/>
        <v>46783</v>
      </c>
      <c r="BF29" s="95">
        <f t="shared" si="20"/>
        <v>46812</v>
      </c>
      <c r="BG29" s="95">
        <f t="shared" si="20"/>
        <v>46843</v>
      </c>
      <c r="BH29" s="95">
        <f t="shared" si="20"/>
        <v>46873</v>
      </c>
      <c r="BI29" s="95">
        <f t="shared" si="20"/>
        <v>46904</v>
      </c>
      <c r="BJ29" s="95">
        <f t="shared" si="20"/>
        <v>46934</v>
      </c>
      <c r="BK29" s="95">
        <f t="shared" si="20"/>
        <v>46965</v>
      </c>
      <c r="BL29" s="96">
        <f t="shared" si="20"/>
        <v>46996</v>
      </c>
      <c r="BM29" s="95">
        <f t="shared" si="20"/>
        <v>47026</v>
      </c>
      <c r="BN29" s="95">
        <f t="shared" si="20"/>
        <v>47057</v>
      </c>
      <c r="BO29" s="95">
        <f t="shared" si="20"/>
        <v>47087</v>
      </c>
      <c r="BP29" s="95">
        <f t="shared" si="20"/>
        <v>47118</v>
      </c>
      <c r="BQ29" s="95">
        <f t="shared" si="20"/>
        <v>47149</v>
      </c>
      <c r="BR29" s="95">
        <f t="shared" si="20"/>
        <v>47177</v>
      </c>
      <c r="BS29" s="95">
        <f t="shared" ref="BS29:DT29" si="21">EOMONTH(BR29,1)</f>
        <v>47208</v>
      </c>
      <c r="BT29" s="95">
        <f t="shared" si="21"/>
        <v>47238</v>
      </c>
      <c r="BU29" s="95">
        <f t="shared" si="21"/>
        <v>47269</v>
      </c>
      <c r="BV29" s="95">
        <f t="shared" si="21"/>
        <v>47299</v>
      </c>
      <c r="BW29" s="95">
        <f t="shared" si="21"/>
        <v>47330</v>
      </c>
      <c r="BX29" s="96">
        <f t="shared" si="21"/>
        <v>47361</v>
      </c>
      <c r="BY29" s="95">
        <f t="shared" si="21"/>
        <v>47391</v>
      </c>
      <c r="BZ29" s="95">
        <f t="shared" si="21"/>
        <v>47422</v>
      </c>
      <c r="CA29" s="95">
        <f t="shared" si="21"/>
        <v>47452</v>
      </c>
      <c r="CB29" s="95">
        <f t="shared" si="21"/>
        <v>47483</v>
      </c>
      <c r="CC29" s="95">
        <f t="shared" si="21"/>
        <v>47514</v>
      </c>
      <c r="CD29" s="95">
        <f t="shared" si="21"/>
        <v>47542</v>
      </c>
      <c r="CE29" s="95">
        <f t="shared" si="21"/>
        <v>47573</v>
      </c>
      <c r="CF29" s="95">
        <f t="shared" si="21"/>
        <v>47603</v>
      </c>
      <c r="CG29" s="95">
        <f t="shared" si="21"/>
        <v>47634</v>
      </c>
      <c r="CH29" s="95">
        <f t="shared" si="21"/>
        <v>47664</v>
      </c>
      <c r="CI29" s="95">
        <f t="shared" si="21"/>
        <v>47695</v>
      </c>
      <c r="CJ29" s="96">
        <f t="shared" si="21"/>
        <v>47726</v>
      </c>
      <c r="CK29" s="95">
        <f t="shared" si="21"/>
        <v>47756</v>
      </c>
      <c r="CL29" s="95">
        <f t="shared" si="21"/>
        <v>47787</v>
      </c>
      <c r="CM29" s="95">
        <f t="shared" si="21"/>
        <v>47817</v>
      </c>
      <c r="CN29" s="95">
        <f t="shared" si="21"/>
        <v>47848</v>
      </c>
      <c r="CO29" s="95">
        <f t="shared" si="21"/>
        <v>47879</v>
      </c>
      <c r="CP29" s="95">
        <f t="shared" si="21"/>
        <v>47907</v>
      </c>
      <c r="CQ29" s="95">
        <f t="shared" si="21"/>
        <v>47938</v>
      </c>
      <c r="CR29" s="95">
        <f t="shared" si="21"/>
        <v>47968</v>
      </c>
      <c r="CS29" s="95">
        <f t="shared" si="21"/>
        <v>47999</v>
      </c>
      <c r="CT29" s="95">
        <f t="shared" si="21"/>
        <v>48029</v>
      </c>
      <c r="CU29" s="95">
        <f t="shared" si="21"/>
        <v>48060</v>
      </c>
      <c r="CV29" s="96">
        <f t="shared" si="21"/>
        <v>48091</v>
      </c>
      <c r="CW29" s="95">
        <f t="shared" si="21"/>
        <v>48121</v>
      </c>
      <c r="CX29" s="95">
        <f t="shared" si="21"/>
        <v>48152</v>
      </c>
      <c r="CY29" s="95">
        <f t="shared" si="21"/>
        <v>48182</v>
      </c>
      <c r="CZ29" s="95">
        <f t="shared" si="21"/>
        <v>48213</v>
      </c>
      <c r="DA29" s="95">
        <f t="shared" si="21"/>
        <v>48244</v>
      </c>
      <c r="DB29" s="95">
        <f t="shared" si="21"/>
        <v>48273</v>
      </c>
      <c r="DC29" s="95">
        <f t="shared" si="21"/>
        <v>48304</v>
      </c>
      <c r="DD29" s="95">
        <f t="shared" si="21"/>
        <v>48334</v>
      </c>
      <c r="DE29" s="95">
        <f t="shared" si="21"/>
        <v>48365</v>
      </c>
      <c r="DF29" s="95">
        <f t="shared" si="21"/>
        <v>48395</v>
      </c>
      <c r="DG29" s="95">
        <f t="shared" si="21"/>
        <v>48426</v>
      </c>
      <c r="DH29" s="96">
        <f t="shared" si="21"/>
        <v>48457</v>
      </c>
      <c r="DI29" s="95">
        <f t="shared" si="21"/>
        <v>48487</v>
      </c>
      <c r="DJ29" s="95">
        <f t="shared" si="21"/>
        <v>48518</v>
      </c>
      <c r="DK29" s="95">
        <f t="shared" si="21"/>
        <v>48548</v>
      </c>
      <c r="DL29" s="95">
        <f t="shared" si="21"/>
        <v>48579</v>
      </c>
      <c r="DM29" s="95">
        <f t="shared" si="21"/>
        <v>48610</v>
      </c>
      <c r="DN29" s="95">
        <f t="shared" si="21"/>
        <v>48638</v>
      </c>
      <c r="DO29" s="95">
        <f t="shared" si="21"/>
        <v>48669</v>
      </c>
      <c r="DP29" s="95">
        <f t="shared" si="21"/>
        <v>48699</v>
      </c>
      <c r="DQ29" s="95">
        <f t="shared" si="21"/>
        <v>48730</v>
      </c>
      <c r="DR29" s="95">
        <f t="shared" si="21"/>
        <v>48760</v>
      </c>
      <c r="DS29" s="95">
        <f t="shared" si="21"/>
        <v>48791</v>
      </c>
      <c r="DT29" s="95">
        <f t="shared" si="21"/>
        <v>48822</v>
      </c>
      <c r="DU29" s="97"/>
      <c r="DV29" s="98"/>
      <c r="DW29" s="98"/>
      <c r="DX29" s="98"/>
      <c r="DY29" s="98"/>
      <c r="DZ29" s="98"/>
      <c r="EA29" s="98"/>
      <c r="EB29" s="98"/>
      <c r="EC29" s="98"/>
      <c r="ED29" s="99"/>
    </row>
    <row r="30" spans="1:134" hidden="1" outlineLevel="1">
      <c r="B30" s="198" t="s">
        <v>83</v>
      </c>
      <c r="C30" s="199"/>
      <c r="D30" s="200"/>
      <c r="E30" s="201">
        <f>Capex_F!E$31</f>
        <v>0</v>
      </c>
      <c r="F30" s="201">
        <f>Capex_F!F$31</f>
        <v>0</v>
      </c>
      <c r="G30" s="201">
        <f>Capex_F!G$31</f>
        <v>0</v>
      </c>
      <c r="H30" s="201">
        <f>Capex_F!H$31</f>
        <v>0.14864864864864866</v>
      </c>
      <c r="I30" s="201">
        <f>Capex_F!I$31</f>
        <v>0.30405405405405406</v>
      </c>
      <c r="J30" s="201">
        <f>Capex_F!J$31</f>
        <v>0.44594594594594594</v>
      </c>
      <c r="K30" s="201">
        <f>Capex_F!K$31</f>
        <v>0.58783783783783783</v>
      </c>
      <c r="L30" s="201">
        <f>Capex_F!L$31</f>
        <v>0.73648648648648651</v>
      </c>
      <c r="M30" s="201">
        <f>Capex_F!M$31</f>
        <v>0.89864864864864868</v>
      </c>
      <c r="N30" s="201">
        <f>Capex_F!N$31</f>
        <v>1</v>
      </c>
      <c r="O30" s="201">
        <f>Capex_F!O$31</f>
        <v>1</v>
      </c>
      <c r="P30" s="202">
        <f>Capex_F!P$31</f>
        <v>1</v>
      </c>
      <c r="Q30" s="201">
        <f>Capex_F!Q$31</f>
        <v>1</v>
      </c>
      <c r="R30" s="201">
        <f>Capex_F!R$31</f>
        <v>1</v>
      </c>
      <c r="S30" s="201">
        <f>Capex_F!S$31</f>
        <v>1</v>
      </c>
      <c r="T30" s="201">
        <f>Capex_F!T$31</f>
        <v>1</v>
      </c>
      <c r="U30" s="201">
        <f>Capex_F!U$31</f>
        <v>1</v>
      </c>
      <c r="V30" s="201">
        <f>Capex_F!V$31</f>
        <v>1</v>
      </c>
      <c r="W30" s="201">
        <f>Capex_F!W$31</f>
        <v>1</v>
      </c>
      <c r="X30" s="201">
        <f>Capex_F!X$31</f>
        <v>1</v>
      </c>
      <c r="Y30" s="201">
        <f>Capex_F!Y$31</f>
        <v>1</v>
      </c>
      <c r="Z30" s="201">
        <f>Capex_F!Z$31</f>
        <v>1</v>
      </c>
      <c r="AA30" s="201">
        <f>Capex_F!AA$31</f>
        <v>1</v>
      </c>
      <c r="AB30" s="202">
        <f>Capex_F!AB$31</f>
        <v>1</v>
      </c>
      <c r="AC30" s="201">
        <f>Capex_F!AC$31</f>
        <v>1</v>
      </c>
      <c r="AD30" s="201">
        <f>Capex_F!AD$31</f>
        <v>1</v>
      </c>
      <c r="AE30" s="201">
        <f>Capex_F!AE$31</f>
        <v>1</v>
      </c>
      <c r="AF30" s="201">
        <f>Capex_F!AF$31</f>
        <v>1</v>
      </c>
      <c r="AG30" s="201">
        <f>Capex_F!AG$31</f>
        <v>1</v>
      </c>
      <c r="AH30" s="201">
        <f>Capex_F!AH$31</f>
        <v>1</v>
      </c>
      <c r="AI30" s="201">
        <f>Capex_F!AI$31</f>
        <v>1</v>
      </c>
      <c r="AJ30" s="201">
        <f>Capex_F!AJ$31</f>
        <v>1</v>
      </c>
      <c r="AK30" s="201">
        <f>Capex_F!AK$31</f>
        <v>1</v>
      </c>
      <c r="AL30" s="201">
        <f>Capex_F!AL$31</f>
        <v>1</v>
      </c>
      <c r="AM30" s="201">
        <f>Capex_F!AM$31</f>
        <v>1</v>
      </c>
      <c r="AN30" s="202">
        <f>Capex_F!AN$31</f>
        <v>1</v>
      </c>
      <c r="AO30" s="201">
        <f>Capex_F!AO$31</f>
        <v>1</v>
      </c>
      <c r="AP30" s="201">
        <f>Capex_F!AP$31</f>
        <v>1</v>
      </c>
      <c r="AQ30" s="201">
        <f>Capex_F!AQ$31</f>
        <v>1</v>
      </c>
      <c r="AR30" s="201">
        <f>Capex_F!AR$31</f>
        <v>1</v>
      </c>
      <c r="AS30" s="201">
        <f>Capex_F!AS$31</f>
        <v>1</v>
      </c>
      <c r="AT30" s="201">
        <f>Capex_F!AT$31</f>
        <v>1</v>
      </c>
      <c r="AU30" s="201">
        <f>Capex_F!AU$31</f>
        <v>1</v>
      </c>
      <c r="AV30" s="201">
        <f>Capex_F!AV$31</f>
        <v>1</v>
      </c>
      <c r="AW30" s="201">
        <f>Capex_F!AW$31</f>
        <v>1</v>
      </c>
      <c r="AX30" s="201">
        <f>Capex_F!AX$31</f>
        <v>1</v>
      </c>
      <c r="AY30" s="201">
        <f>Capex_F!AY$31</f>
        <v>1</v>
      </c>
      <c r="AZ30" s="202">
        <f>Capex_F!AZ$31</f>
        <v>1</v>
      </c>
      <c r="BA30" s="201">
        <f>Capex_F!BA$31</f>
        <v>1</v>
      </c>
      <c r="BB30" s="201">
        <f>Capex_F!BB$31</f>
        <v>1</v>
      </c>
      <c r="BC30" s="201">
        <f>Capex_F!BC$31</f>
        <v>1</v>
      </c>
      <c r="BD30" s="201">
        <f>Capex_F!BD$31</f>
        <v>1</v>
      </c>
      <c r="BE30" s="201">
        <f>Capex_F!BE$31</f>
        <v>1</v>
      </c>
      <c r="BF30" s="201">
        <f>Capex_F!BF$31</f>
        <v>1</v>
      </c>
      <c r="BG30" s="201">
        <f>Capex_F!BG$31</f>
        <v>1</v>
      </c>
      <c r="BH30" s="201">
        <f>Capex_F!BH$31</f>
        <v>1</v>
      </c>
      <c r="BI30" s="201">
        <f>Capex_F!BI$31</f>
        <v>1</v>
      </c>
      <c r="BJ30" s="201">
        <f>Capex_F!BJ$31</f>
        <v>1</v>
      </c>
      <c r="BK30" s="201">
        <f>Capex_F!BK$31</f>
        <v>1</v>
      </c>
      <c r="BL30" s="202">
        <f>Capex_F!BL$31</f>
        <v>1</v>
      </c>
      <c r="BM30" s="201">
        <f>Capex_F!BM$31</f>
        <v>1</v>
      </c>
      <c r="BN30" s="201">
        <f>Capex_F!BN$31</f>
        <v>1</v>
      </c>
      <c r="BO30" s="201">
        <f>Capex_F!BO$31</f>
        <v>1</v>
      </c>
      <c r="BP30" s="201">
        <f>Capex_F!BP$31</f>
        <v>1</v>
      </c>
      <c r="BQ30" s="201">
        <f>Capex_F!BQ$31</f>
        <v>1</v>
      </c>
      <c r="BR30" s="201">
        <f>Capex_F!BR$31</f>
        <v>1</v>
      </c>
      <c r="BS30" s="201">
        <f>Capex_F!BS$31</f>
        <v>1</v>
      </c>
      <c r="BT30" s="201">
        <f>Capex_F!BT$31</f>
        <v>1</v>
      </c>
      <c r="BU30" s="201">
        <f>Capex_F!BU$31</f>
        <v>1</v>
      </c>
      <c r="BV30" s="201">
        <f>Capex_F!BV$31</f>
        <v>1</v>
      </c>
      <c r="BW30" s="201">
        <f>Capex_F!BW$31</f>
        <v>1</v>
      </c>
      <c r="BX30" s="202">
        <f>Capex_F!BX$31</f>
        <v>1</v>
      </c>
      <c r="BY30" s="201">
        <f>Capex_F!BY$31</f>
        <v>1</v>
      </c>
      <c r="BZ30" s="201">
        <f>Capex_F!BZ$31</f>
        <v>1</v>
      </c>
      <c r="CA30" s="201">
        <f>Capex_F!CA$31</f>
        <v>1</v>
      </c>
      <c r="CB30" s="201">
        <f>Capex_F!CB$31</f>
        <v>1</v>
      </c>
      <c r="CC30" s="201">
        <f>Capex_F!CC$31</f>
        <v>1</v>
      </c>
      <c r="CD30" s="201">
        <f>Capex_F!CD$31</f>
        <v>1</v>
      </c>
      <c r="CE30" s="201">
        <f>Capex_F!CE$31</f>
        <v>1</v>
      </c>
      <c r="CF30" s="201">
        <f>Capex_F!CF$31</f>
        <v>1</v>
      </c>
      <c r="CG30" s="201">
        <f>Capex_F!CG$31</f>
        <v>1</v>
      </c>
      <c r="CH30" s="201">
        <f>Capex_F!CH$31</f>
        <v>1</v>
      </c>
      <c r="CI30" s="201">
        <f>Capex_F!CI$31</f>
        <v>1</v>
      </c>
      <c r="CJ30" s="202">
        <f>Capex_F!CJ$31</f>
        <v>1</v>
      </c>
      <c r="CK30" s="201">
        <f>Capex_F!CK$31</f>
        <v>1</v>
      </c>
      <c r="CL30" s="201">
        <f>Capex_F!CL$31</f>
        <v>1</v>
      </c>
      <c r="CM30" s="201">
        <f>Capex_F!CM$31</f>
        <v>1</v>
      </c>
      <c r="CN30" s="201">
        <f>Capex_F!CN$31</f>
        <v>1</v>
      </c>
      <c r="CO30" s="201">
        <f>Capex_F!CO$31</f>
        <v>1</v>
      </c>
      <c r="CP30" s="201">
        <f>Capex_F!CP$31</f>
        <v>1</v>
      </c>
      <c r="CQ30" s="201">
        <f>Capex_F!CQ$31</f>
        <v>1</v>
      </c>
      <c r="CR30" s="201">
        <f>Capex_F!CR$31</f>
        <v>1</v>
      </c>
      <c r="CS30" s="201">
        <f>Capex_F!CS$31</f>
        <v>1</v>
      </c>
      <c r="CT30" s="201">
        <f>Capex_F!CT$31</f>
        <v>1</v>
      </c>
      <c r="CU30" s="201">
        <f>Capex_F!CU$31</f>
        <v>1</v>
      </c>
      <c r="CV30" s="202">
        <f>Capex_F!CV$31</f>
        <v>1</v>
      </c>
      <c r="CW30" s="201">
        <f>Capex_F!CW$31</f>
        <v>1</v>
      </c>
      <c r="CX30" s="201">
        <f>Capex_F!CX$31</f>
        <v>1</v>
      </c>
      <c r="CY30" s="201">
        <f>Capex_F!CY$31</f>
        <v>1</v>
      </c>
      <c r="CZ30" s="201">
        <f>Capex_F!CZ$31</f>
        <v>1</v>
      </c>
      <c r="DA30" s="201">
        <f>Capex_F!DA$31</f>
        <v>1</v>
      </c>
      <c r="DB30" s="201">
        <f>Capex_F!DB$31</f>
        <v>1</v>
      </c>
      <c r="DC30" s="201">
        <f>Capex_F!DC$31</f>
        <v>1</v>
      </c>
      <c r="DD30" s="201">
        <f>Capex_F!DD$31</f>
        <v>1</v>
      </c>
      <c r="DE30" s="201">
        <f>Capex_F!DE$31</f>
        <v>1</v>
      </c>
      <c r="DF30" s="201">
        <f>Capex_F!DF$31</f>
        <v>1</v>
      </c>
      <c r="DG30" s="201">
        <f>Capex_F!DG$31</f>
        <v>1</v>
      </c>
      <c r="DH30" s="202">
        <f>Capex_F!DH$31</f>
        <v>1</v>
      </c>
      <c r="DI30" s="201">
        <f>Capex_F!DI$31</f>
        <v>1</v>
      </c>
      <c r="DJ30" s="201">
        <f>Capex_F!DJ$31</f>
        <v>1</v>
      </c>
      <c r="DK30" s="201">
        <f>Capex_F!DK$31</f>
        <v>1</v>
      </c>
      <c r="DL30" s="201">
        <f>Capex_F!DL$31</f>
        <v>1</v>
      </c>
      <c r="DM30" s="201">
        <f>Capex_F!DM$31</f>
        <v>1</v>
      </c>
      <c r="DN30" s="201">
        <f>Capex_F!DN$31</f>
        <v>1</v>
      </c>
      <c r="DO30" s="201">
        <f>Capex_F!DO$31</f>
        <v>1</v>
      </c>
      <c r="DP30" s="201">
        <f>Capex_F!DP$31</f>
        <v>1</v>
      </c>
      <c r="DQ30" s="201">
        <f>Capex_F!DQ$31</f>
        <v>1</v>
      </c>
      <c r="DR30" s="201">
        <f>Capex_F!DR$31</f>
        <v>1</v>
      </c>
      <c r="DS30" s="201">
        <f>Capex_F!DS$31</f>
        <v>1</v>
      </c>
      <c r="DT30" s="201">
        <f>Capex_F!DT$31</f>
        <v>1</v>
      </c>
      <c r="DU30" s="103">
        <f>Capex_F!DU$31</f>
        <v>1</v>
      </c>
      <c r="DV30" s="104">
        <f>Capex_F!DV$31</f>
        <v>1</v>
      </c>
      <c r="DW30" s="104">
        <f>Capex_F!DW$31</f>
        <v>1</v>
      </c>
      <c r="DX30" s="104">
        <f>Capex_F!DX$31</f>
        <v>1</v>
      </c>
      <c r="DY30" s="104">
        <f>Capex_F!DY$31</f>
        <v>1</v>
      </c>
      <c r="DZ30" s="104">
        <f>Capex_F!DZ$31</f>
        <v>1</v>
      </c>
      <c r="EA30" s="104">
        <f>Capex_F!EA$31</f>
        <v>1</v>
      </c>
      <c r="EB30" s="104">
        <f>Capex_F!EB$31</f>
        <v>1</v>
      </c>
      <c r="EC30" s="104">
        <f>Capex_F!EC$31</f>
        <v>1</v>
      </c>
      <c r="ED30" s="105">
        <f>Capex_F!ED$31</f>
        <v>1</v>
      </c>
    </row>
    <row r="31" spans="1:134" hidden="1" outlineLevel="1">
      <c r="B31" s="198" t="s">
        <v>84</v>
      </c>
      <c r="C31" s="199"/>
      <c r="D31" s="203"/>
      <c r="E31" s="201">
        <f>Capex_F!E$32</f>
        <v>0</v>
      </c>
      <c r="F31" s="201">
        <f>Capex_F!F$32</f>
        <v>0</v>
      </c>
      <c r="G31" s="201">
        <f>Capex_F!G$32</f>
        <v>0</v>
      </c>
      <c r="H31" s="201">
        <f>Capex_F!H$32</f>
        <v>0.14864864864864866</v>
      </c>
      <c r="I31" s="201">
        <f>Capex_F!I$32</f>
        <v>0.1554054054054054</v>
      </c>
      <c r="J31" s="201">
        <f>Capex_F!J$32</f>
        <v>0.14189189189189189</v>
      </c>
      <c r="K31" s="201">
        <f>Capex_F!K$32</f>
        <v>0.14189189189189189</v>
      </c>
      <c r="L31" s="201">
        <f>Capex_F!L$32</f>
        <v>0.14864864864864866</v>
      </c>
      <c r="M31" s="201">
        <f>Capex_F!M$32</f>
        <v>0.16216216216216217</v>
      </c>
      <c r="N31" s="201">
        <f>Capex_F!N$32</f>
        <v>0.10135135135135132</v>
      </c>
      <c r="O31" s="201">
        <f>Capex_F!O$32</f>
        <v>0</v>
      </c>
      <c r="P31" s="202">
        <f>Capex_F!P$32</f>
        <v>0</v>
      </c>
      <c r="Q31" s="201">
        <f>Capex_F!Q$32</f>
        <v>0</v>
      </c>
      <c r="R31" s="201">
        <f>Capex_F!R$32</f>
        <v>0</v>
      </c>
      <c r="S31" s="201">
        <f>Capex_F!S$32</f>
        <v>0</v>
      </c>
      <c r="T31" s="201">
        <f>Capex_F!T$32</f>
        <v>0</v>
      </c>
      <c r="U31" s="201">
        <f>Capex_F!U$32</f>
        <v>0</v>
      </c>
      <c r="V31" s="201">
        <f>Capex_F!V$32</f>
        <v>0</v>
      </c>
      <c r="W31" s="201">
        <f>Capex_F!W$32</f>
        <v>0</v>
      </c>
      <c r="X31" s="201">
        <f>Capex_F!X$32</f>
        <v>0</v>
      </c>
      <c r="Y31" s="201">
        <f>Capex_F!Y$32</f>
        <v>0</v>
      </c>
      <c r="Z31" s="201">
        <f>Capex_F!Z$32</f>
        <v>0</v>
      </c>
      <c r="AA31" s="201">
        <f>Capex_F!AA$32</f>
        <v>0</v>
      </c>
      <c r="AB31" s="202">
        <f>Capex_F!AB$32</f>
        <v>0</v>
      </c>
      <c r="AC31" s="201">
        <f>Capex_F!AC$32</f>
        <v>0</v>
      </c>
      <c r="AD31" s="201">
        <f>Capex_F!AD$32</f>
        <v>0</v>
      </c>
      <c r="AE31" s="201">
        <f>Capex_F!AE$32</f>
        <v>0</v>
      </c>
      <c r="AF31" s="201">
        <f>Capex_F!AF$32</f>
        <v>0</v>
      </c>
      <c r="AG31" s="201">
        <f>Capex_F!AG$32</f>
        <v>0</v>
      </c>
      <c r="AH31" s="201">
        <f>Capex_F!AH$32</f>
        <v>0</v>
      </c>
      <c r="AI31" s="201">
        <f>Capex_F!AI$32</f>
        <v>0</v>
      </c>
      <c r="AJ31" s="201">
        <f>Capex_F!AJ$32</f>
        <v>0</v>
      </c>
      <c r="AK31" s="201">
        <f>Capex_F!AK$32</f>
        <v>0</v>
      </c>
      <c r="AL31" s="201">
        <f>Capex_F!AL$32</f>
        <v>0</v>
      </c>
      <c r="AM31" s="201">
        <f>Capex_F!AM$32</f>
        <v>0</v>
      </c>
      <c r="AN31" s="202">
        <f>Capex_F!AN$32</f>
        <v>0</v>
      </c>
      <c r="AO31" s="201">
        <f>Capex_F!AO$32</f>
        <v>0</v>
      </c>
      <c r="AP31" s="201">
        <f>Capex_F!AP$32</f>
        <v>0</v>
      </c>
      <c r="AQ31" s="201">
        <f>Capex_F!AQ$32</f>
        <v>0</v>
      </c>
      <c r="AR31" s="201">
        <f>Capex_F!AR$32</f>
        <v>0</v>
      </c>
      <c r="AS31" s="201">
        <f>Capex_F!AS$32</f>
        <v>0</v>
      </c>
      <c r="AT31" s="201">
        <f>Capex_F!AT$32</f>
        <v>0</v>
      </c>
      <c r="AU31" s="201">
        <f>Capex_F!AU$32</f>
        <v>0</v>
      </c>
      <c r="AV31" s="201">
        <f>Capex_F!AV$32</f>
        <v>0</v>
      </c>
      <c r="AW31" s="201">
        <f>Capex_F!AW$32</f>
        <v>0</v>
      </c>
      <c r="AX31" s="201">
        <f>Capex_F!AX$32</f>
        <v>0</v>
      </c>
      <c r="AY31" s="201">
        <f>Capex_F!AY$32</f>
        <v>0</v>
      </c>
      <c r="AZ31" s="202">
        <f>Capex_F!AZ$32</f>
        <v>0</v>
      </c>
      <c r="BA31" s="201">
        <f>Capex_F!BA$32</f>
        <v>0</v>
      </c>
      <c r="BB31" s="201">
        <f>Capex_F!BB$32</f>
        <v>0</v>
      </c>
      <c r="BC31" s="201">
        <f>Capex_F!BC$32</f>
        <v>0</v>
      </c>
      <c r="BD31" s="201">
        <f>Capex_F!BD$32</f>
        <v>0</v>
      </c>
      <c r="BE31" s="201">
        <f>Capex_F!BE$32</f>
        <v>0</v>
      </c>
      <c r="BF31" s="201">
        <f>Capex_F!BF$32</f>
        <v>0</v>
      </c>
      <c r="BG31" s="201">
        <f>Capex_F!BG$32</f>
        <v>0</v>
      </c>
      <c r="BH31" s="201">
        <f>Capex_F!BH$32</f>
        <v>0</v>
      </c>
      <c r="BI31" s="201">
        <f>Capex_F!BI$32</f>
        <v>0</v>
      </c>
      <c r="BJ31" s="201">
        <f>Capex_F!BJ$32</f>
        <v>0</v>
      </c>
      <c r="BK31" s="201">
        <f>Capex_F!BK$32</f>
        <v>0</v>
      </c>
      <c r="BL31" s="202">
        <f>Capex_F!BL$32</f>
        <v>0</v>
      </c>
      <c r="BM31" s="201">
        <f>Capex_F!BM$32</f>
        <v>0</v>
      </c>
      <c r="BN31" s="201">
        <f>Capex_F!BN$32</f>
        <v>0</v>
      </c>
      <c r="BO31" s="201">
        <f>Capex_F!BO$32</f>
        <v>0</v>
      </c>
      <c r="BP31" s="201">
        <f>Capex_F!BP$32</f>
        <v>0</v>
      </c>
      <c r="BQ31" s="201">
        <f>Capex_F!BQ$32</f>
        <v>0</v>
      </c>
      <c r="BR31" s="201">
        <f>Capex_F!BR$32</f>
        <v>0</v>
      </c>
      <c r="BS31" s="201">
        <f>Capex_F!BS$32</f>
        <v>0</v>
      </c>
      <c r="BT31" s="201">
        <f>Capex_F!BT$32</f>
        <v>0</v>
      </c>
      <c r="BU31" s="201">
        <f>Capex_F!BU$32</f>
        <v>0</v>
      </c>
      <c r="BV31" s="201">
        <f>Capex_F!BV$32</f>
        <v>0</v>
      </c>
      <c r="BW31" s="201">
        <f>Capex_F!BW$32</f>
        <v>0</v>
      </c>
      <c r="BX31" s="202">
        <f>Capex_F!BX$32</f>
        <v>0</v>
      </c>
      <c r="BY31" s="201">
        <f>Capex_F!BY$32</f>
        <v>0</v>
      </c>
      <c r="BZ31" s="201">
        <f>Capex_F!BZ$32</f>
        <v>0</v>
      </c>
      <c r="CA31" s="201">
        <f>Capex_F!CA$32</f>
        <v>0</v>
      </c>
      <c r="CB31" s="201">
        <f>Capex_F!CB$32</f>
        <v>0</v>
      </c>
      <c r="CC31" s="201">
        <f>Capex_F!CC$32</f>
        <v>0</v>
      </c>
      <c r="CD31" s="201">
        <f>Capex_F!CD$32</f>
        <v>0</v>
      </c>
      <c r="CE31" s="201">
        <f>Capex_F!CE$32</f>
        <v>0</v>
      </c>
      <c r="CF31" s="201">
        <f>Capex_F!CF$32</f>
        <v>0</v>
      </c>
      <c r="CG31" s="201">
        <f>Capex_F!CG$32</f>
        <v>0</v>
      </c>
      <c r="CH31" s="201">
        <f>Capex_F!CH$32</f>
        <v>0</v>
      </c>
      <c r="CI31" s="201">
        <f>Capex_F!CI$32</f>
        <v>0</v>
      </c>
      <c r="CJ31" s="202">
        <f>Capex_F!CJ$32</f>
        <v>0</v>
      </c>
      <c r="CK31" s="201">
        <f>Capex_F!CK$32</f>
        <v>0</v>
      </c>
      <c r="CL31" s="201">
        <f>Capex_F!CL$32</f>
        <v>0</v>
      </c>
      <c r="CM31" s="201">
        <f>Capex_F!CM$32</f>
        <v>0</v>
      </c>
      <c r="CN31" s="201">
        <f>Capex_F!CN$32</f>
        <v>0</v>
      </c>
      <c r="CO31" s="201">
        <f>Capex_F!CO$32</f>
        <v>0</v>
      </c>
      <c r="CP31" s="201">
        <f>Capex_F!CP$32</f>
        <v>0</v>
      </c>
      <c r="CQ31" s="201">
        <f>Capex_F!CQ$32</f>
        <v>0</v>
      </c>
      <c r="CR31" s="201">
        <f>Capex_F!CR$32</f>
        <v>0</v>
      </c>
      <c r="CS31" s="201">
        <f>Capex_F!CS$32</f>
        <v>0</v>
      </c>
      <c r="CT31" s="201">
        <f>Capex_F!CT$32</f>
        <v>0</v>
      </c>
      <c r="CU31" s="201">
        <f>Capex_F!CU$32</f>
        <v>0</v>
      </c>
      <c r="CV31" s="202">
        <f>Capex_F!CV$32</f>
        <v>0</v>
      </c>
      <c r="CW31" s="201">
        <f>Capex_F!CW$32</f>
        <v>0</v>
      </c>
      <c r="CX31" s="201">
        <f>Capex_F!CX$32</f>
        <v>0</v>
      </c>
      <c r="CY31" s="201">
        <f>Capex_F!CY$32</f>
        <v>0</v>
      </c>
      <c r="CZ31" s="201">
        <f>Capex_F!CZ$32</f>
        <v>0</v>
      </c>
      <c r="DA31" s="201">
        <f>Capex_F!DA$32</f>
        <v>0</v>
      </c>
      <c r="DB31" s="201">
        <f>Capex_F!DB$32</f>
        <v>0</v>
      </c>
      <c r="DC31" s="201">
        <f>Capex_F!DC$32</f>
        <v>0</v>
      </c>
      <c r="DD31" s="201">
        <f>Capex_F!DD$32</f>
        <v>0</v>
      </c>
      <c r="DE31" s="201">
        <f>Capex_F!DE$32</f>
        <v>0</v>
      </c>
      <c r="DF31" s="201">
        <f>Capex_F!DF$32</f>
        <v>0</v>
      </c>
      <c r="DG31" s="201">
        <f>Capex_F!DG$32</f>
        <v>0</v>
      </c>
      <c r="DH31" s="202">
        <f>Capex_F!DH$32</f>
        <v>0</v>
      </c>
      <c r="DI31" s="201">
        <f>Capex_F!DI$32</f>
        <v>0</v>
      </c>
      <c r="DJ31" s="201">
        <f>Capex_F!DJ$32</f>
        <v>0</v>
      </c>
      <c r="DK31" s="201">
        <f>Capex_F!DK$32</f>
        <v>0</v>
      </c>
      <c r="DL31" s="201">
        <f>Capex_F!DL$32</f>
        <v>0</v>
      </c>
      <c r="DM31" s="201">
        <f>Capex_F!DM$32</f>
        <v>0</v>
      </c>
      <c r="DN31" s="201">
        <f>Capex_F!DN$32</f>
        <v>0</v>
      </c>
      <c r="DO31" s="201">
        <f>Capex_F!DO$32</f>
        <v>0</v>
      </c>
      <c r="DP31" s="201">
        <f>Capex_F!DP$32</f>
        <v>0</v>
      </c>
      <c r="DQ31" s="201">
        <f>Capex_F!DQ$32</f>
        <v>0</v>
      </c>
      <c r="DR31" s="201">
        <f>Capex_F!DR$32</f>
        <v>0</v>
      </c>
      <c r="DS31" s="201">
        <f>Capex_F!DS$32</f>
        <v>0</v>
      </c>
      <c r="DT31" s="201">
        <f>Capex_F!DT$32</f>
        <v>0</v>
      </c>
      <c r="DU31" s="103">
        <f>Capex_F!DU$32</f>
        <v>1</v>
      </c>
      <c r="DV31" s="104">
        <f>Capex_F!DV$32</f>
        <v>0</v>
      </c>
      <c r="DW31" s="104">
        <f>Capex_F!DW$32</f>
        <v>0</v>
      </c>
      <c r="DX31" s="104">
        <f>Capex_F!DX$32</f>
        <v>0</v>
      </c>
      <c r="DY31" s="104">
        <f>Capex_F!DY$32</f>
        <v>0</v>
      </c>
      <c r="DZ31" s="104">
        <f>Capex_F!DZ$32</f>
        <v>0</v>
      </c>
      <c r="EA31" s="104">
        <f>Capex_F!EA$32</f>
        <v>0</v>
      </c>
      <c r="EB31" s="104">
        <f>Capex_F!EB$32</f>
        <v>0</v>
      </c>
      <c r="EC31" s="104">
        <f>Capex_F!EC$32</f>
        <v>0</v>
      </c>
      <c r="ED31" s="105">
        <f>Capex_F!ED$32</f>
        <v>0</v>
      </c>
    </row>
    <row r="32" spans="1:134" hidden="1" outlineLevel="1">
      <c r="B32" s="67" t="s">
        <v>85</v>
      </c>
      <c r="D32" s="61"/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1.59992</v>
      </c>
      <c r="L32" s="55">
        <v>0.79991999999999996</v>
      </c>
      <c r="M32" s="55">
        <v>0.79991999999999996</v>
      </c>
      <c r="N32" s="55">
        <v>0.79991999999999996</v>
      </c>
      <c r="O32" s="55">
        <v>0.79991999999999996</v>
      </c>
      <c r="P32" s="106">
        <v>0.79991999999999996</v>
      </c>
      <c r="Q32" s="55">
        <v>0.39995999999999998</v>
      </c>
      <c r="R32" s="55">
        <v>0.39995999999999998</v>
      </c>
      <c r="S32" s="55">
        <v>0.39995999999999998</v>
      </c>
      <c r="T32" s="55">
        <v>0.39995999999999998</v>
      </c>
      <c r="U32" s="55">
        <v>0.39995999999999998</v>
      </c>
      <c r="V32" s="55">
        <v>0.39995999999999998</v>
      </c>
      <c r="W32" s="55">
        <v>0.39995999999999998</v>
      </c>
      <c r="X32" s="55">
        <v>0.39995999999999998</v>
      </c>
      <c r="Y32" s="55">
        <v>0.39995999999999998</v>
      </c>
      <c r="Z32" s="55">
        <v>0.39995999999999998</v>
      </c>
      <c r="AA32" s="55">
        <v>0.39995999999999998</v>
      </c>
      <c r="AB32" s="106">
        <v>0.39995999999999998</v>
      </c>
      <c r="AC32" s="55">
        <v>0.26663999999999999</v>
      </c>
      <c r="AD32" s="55">
        <v>0.26663999999999999</v>
      </c>
      <c r="AE32" s="55">
        <v>0.26663999999999999</v>
      </c>
      <c r="AF32" s="55">
        <v>0.26663999999999999</v>
      </c>
      <c r="AG32" s="55">
        <v>0.26663999999999999</v>
      </c>
      <c r="AH32" s="55">
        <v>0.26663999999999999</v>
      </c>
      <c r="AI32" s="55">
        <v>0.26663999999999999</v>
      </c>
      <c r="AJ32" s="55">
        <v>0</v>
      </c>
      <c r="AK32" s="55">
        <v>0</v>
      </c>
      <c r="AL32" s="55">
        <v>0</v>
      </c>
      <c r="AM32" s="55">
        <v>0</v>
      </c>
      <c r="AN32" s="106">
        <v>0</v>
      </c>
      <c r="AO32" s="55">
        <v>0</v>
      </c>
      <c r="AP32" s="55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106">
        <v>0</v>
      </c>
      <c r="BA32" s="55">
        <v>0</v>
      </c>
      <c r="BB32" s="55">
        <v>0</v>
      </c>
      <c r="BC32" s="55">
        <v>0</v>
      </c>
      <c r="BD32" s="55">
        <v>0</v>
      </c>
      <c r="BE32" s="55">
        <v>0</v>
      </c>
      <c r="BF32" s="55">
        <v>0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106">
        <v>0</v>
      </c>
      <c r="BM32" s="55">
        <v>0</v>
      </c>
      <c r="BN32" s="55">
        <v>0</v>
      </c>
      <c r="BO32" s="55">
        <v>0</v>
      </c>
      <c r="BP32" s="55">
        <v>0</v>
      </c>
      <c r="BQ32" s="55">
        <v>0</v>
      </c>
      <c r="BR32" s="55">
        <v>0</v>
      </c>
      <c r="BS32" s="55">
        <v>0</v>
      </c>
      <c r="BT32" s="55">
        <v>0</v>
      </c>
      <c r="BU32" s="55">
        <v>0</v>
      </c>
      <c r="BV32" s="55">
        <v>0</v>
      </c>
      <c r="BW32" s="55">
        <v>0</v>
      </c>
      <c r="BX32" s="106">
        <v>0</v>
      </c>
      <c r="BY32" s="55">
        <v>0</v>
      </c>
      <c r="BZ32" s="55">
        <v>0</v>
      </c>
      <c r="CA32" s="55">
        <v>0</v>
      </c>
      <c r="CB32" s="55">
        <v>0</v>
      </c>
      <c r="CC32" s="55">
        <v>0</v>
      </c>
      <c r="CD32" s="55">
        <v>0</v>
      </c>
      <c r="CE32" s="55">
        <v>0</v>
      </c>
      <c r="CF32" s="55">
        <v>0</v>
      </c>
      <c r="CG32" s="55">
        <v>0</v>
      </c>
      <c r="CH32" s="55">
        <v>0</v>
      </c>
      <c r="CI32" s="55">
        <v>0</v>
      </c>
      <c r="CJ32" s="106">
        <v>0</v>
      </c>
      <c r="CK32" s="55">
        <v>0</v>
      </c>
      <c r="CL32" s="55">
        <v>0</v>
      </c>
      <c r="CM32" s="55">
        <v>0</v>
      </c>
      <c r="CN32" s="55">
        <v>0</v>
      </c>
      <c r="CO32" s="55">
        <v>0</v>
      </c>
      <c r="CP32" s="55">
        <v>0</v>
      </c>
      <c r="CQ32" s="55">
        <v>0</v>
      </c>
      <c r="CR32" s="55">
        <v>0</v>
      </c>
      <c r="CS32" s="55">
        <v>0</v>
      </c>
      <c r="CT32" s="55">
        <v>0</v>
      </c>
      <c r="CU32" s="55">
        <v>0</v>
      </c>
      <c r="CV32" s="106">
        <v>0</v>
      </c>
      <c r="CW32" s="55">
        <v>0</v>
      </c>
      <c r="CX32" s="55">
        <v>0</v>
      </c>
      <c r="CY32" s="55">
        <v>0</v>
      </c>
      <c r="CZ32" s="55">
        <v>0</v>
      </c>
      <c r="DA32" s="55">
        <v>0</v>
      </c>
      <c r="DB32" s="55">
        <v>0</v>
      </c>
      <c r="DC32" s="55">
        <v>0</v>
      </c>
      <c r="DD32" s="55">
        <v>0</v>
      </c>
      <c r="DE32" s="55">
        <v>0</v>
      </c>
      <c r="DF32" s="55">
        <v>0</v>
      </c>
      <c r="DG32" s="55">
        <v>0</v>
      </c>
      <c r="DH32" s="106">
        <v>0</v>
      </c>
      <c r="DI32" s="55">
        <v>0</v>
      </c>
      <c r="DJ32" s="55">
        <v>0</v>
      </c>
      <c r="DK32" s="55">
        <v>0</v>
      </c>
      <c r="DL32" s="55">
        <v>0</v>
      </c>
      <c r="DM32" s="55">
        <v>0</v>
      </c>
      <c r="DN32" s="55">
        <v>0</v>
      </c>
      <c r="DO32" s="55">
        <v>0</v>
      </c>
      <c r="DP32" s="55">
        <v>0</v>
      </c>
      <c r="DQ32" s="55">
        <v>0</v>
      </c>
      <c r="DR32" s="55">
        <v>0</v>
      </c>
      <c r="DS32" s="55">
        <v>0</v>
      </c>
      <c r="DT32" s="55">
        <v>0</v>
      </c>
      <c r="DU32" s="107">
        <f>SUMIF($E$28:$DT$28,DU$28,$E32:$DT32)</f>
        <v>5.5995200000000009</v>
      </c>
      <c r="DV32" s="108">
        <f t="shared" ref="DV32:ED32" si="22">SUMIF($E$28:$DT$28,DV$28,$E32:$DT32)</f>
        <v>4.7995200000000002</v>
      </c>
      <c r="DW32" s="108">
        <f t="shared" si="22"/>
        <v>1.8664799999999999</v>
      </c>
      <c r="DX32" s="108">
        <f t="shared" si="22"/>
        <v>0</v>
      </c>
      <c r="DY32" s="108">
        <f t="shared" si="22"/>
        <v>0</v>
      </c>
      <c r="DZ32" s="108">
        <f t="shared" si="22"/>
        <v>0</v>
      </c>
      <c r="EA32" s="108">
        <f t="shared" si="22"/>
        <v>0</v>
      </c>
      <c r="EB32" s="108">
        <f t="shared" si="22"/>
        <v>0</v>
      </c>
      <c r="EC32" s="108">
        <f t="shared" si="22"/>
        <v>0</v>
      </c>
      <c r="ED32" s="109">
        <f t="shared" si="22"/>
        <v>0</v>
      </c>
    </row>
    <row r="33" spans="2:134" hidden="1" outlineLevel="1">
      <c r="B33" s="67" t="s">
        <v>86</v>
      </c>
      <c r="D33" s="61"/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1.59992</v>
      </c>
      <c r="L33" s="55">
        <v>2.3998400000000002</v>
      </c>
      <c r="M33" s="55">
        <v>3.1997600000000004</v>
      </c>
      <c r="N33" s="55">
        <v>3.9996799999999997</v>
      </c>
      <c r="O33" s="55">
        <v>4.7995999999999999</v>
      </c>
      <c r="P33" s="106">
        <v>5.5995200000000001</v>
      </c>
      <c r="Q33" s="55">
        <v>5.9994800000000001</v>
      </c>
      <c r="R33" s="55">
        <v>6.3994399999999985</v>
      </c>
      <c r="S33" s="55">
        <v>6.7993999999999994</v>
      </c>
      <c r="T33" s="55">
        <v>7.1993599999999986</v>
      </c>
      <c r="U33" s="55">
        <v>7.5993199999999987</v>
      </c>
      <c r="V33" s="55">
        <v>7.9992799999999971</v>
      </c>
      <c r="W33" s="55">
        <v>8.3992399999999989</v>
      </c>
      <c r="X33" s="55">
        <v>8.7991999999999972</v>
      </c>
      <c r="Y33" s="55">
        <v>9.1991599999999973</v>
      </c>
      <c r="Z33" s="55">
        <v>9.5991199999999957</v>
      </c>
      <c r="AA33" s="55">
        <v>9.9990799999999957</v>
      </c>
      <c r="AB33" s="106">
        <v>10.399039999999996</v>
      </c>
      <c r="AC33" s="55">
        <v>10.665679999999995</v>
      </c>
      <c r="AD33" s="55">
        <v>10.932319999999995</v>
      </c>
      <c r="AE33" s="55">
        <v>11.198959999999996</v>
      </c>
      <c r="AF33" s="55">
        <v>11.465599999999995</v>
      </c>
      <c r="AG33" s="55">
        <v>11.732239999999994</v>
      </c>
      <c r="AH33" s="55">
        <v>11.998879999999994</v>
      </c>
      <c r="AI33" s="55">
        <v>12.265519999999995</v>
      </c>
      <c r="AJ33" s="55">
        <v>12.265519999999995</v>
      </c>
      <c r="AK33" s="55">
        <v>12.265519999999995</v>
      </c>
      <c r="AL33" s="55">
        <v>12.265519999999995</v>
      </c>
      <c r="AM33" s="55">
        <v>12.265519999999995</v>
      </c>
      <c r="AN33" s="106">
        <v>12.265519999999995</v>
      </c>
      <c r="AO33" s="55">
        <v>12.265519999999995</v>
      </c>
      <c r="AP33" s="55">
        <v>12.265519999999995</v>
      </c>
      <c r="AQ33" s="55">
        <v>12.265519999999995</v>
      </c>
      <c r="AR33" s="55">
        <v>12.265519999999995</v>
      </c>
      <c r="AS33" s="55">
        <v>12.265519999999995</v>
      </c>
      <c r="AT33" s="55">
        <v>12.265519999999995</v>
      </c>
      <c r="AU33" s="55">
        <v>12.265519999999995</v>
      </c>
      <c r="AV33" s="55">
        <v>12.265519999999995</v>
      </c>
      <c r="AW33" s="55">
        <v>12.265519999999995</v>
      </c>
      <c r="AX33" s="55">
        <v>12.265519999999995</v>
      </c>
      <c r="AY33" s="55">
        <v>12.265519999999995</v>
      </c>
      <c r="AZ33" s="106">
        <v>12.265519999999995</v>
      </c>
      <c r="BA33" s="55">
        <v>12.265519999999995</v>
      </c>
      <c r="BB33" s="55">
        <v>12.265519999999995</v>
      </c>
      <c r="BC33" s="55">
        <v>12.265519999999995</v>
      </c>
      <c r="BD33" s="55">
        <v>12.265519999999995</v>
      </c>
      <c r="BE33" s="55">
        <v>12.265519999999995</v>
      </c>
      <c r="BF33" s="55">
        <v>12.265519999999995</v>
      </c>
      <c r="BG33" s="55">
        <v>12.265519999999995</v>
      </c>
      <c r="BH33" s="55">
        <v>12.265519999999995</v>
      </c>
      <c r="BI33" s="55">
        <v>12.265519999999995</v>
      </c>
      <c r="BJ33" s="55">
        <v>12.265519999999995</v>
      </c>
      <c r="BK33" s="55">
        <v>12.265519999999995</v>
      </c>
      <c r="BL33" s="106">
        <v>12.265519999999995</v>
      </c>
      <c r="BM33" s="55">
        <v>12.265519999999995</v>
      </c>
      <c r="BN33" s="55">
        <v>12.265519999999995</v>
      </c>
      <c r="BO33" s="55">
        <v>12.265519999999995</v>
      </c>
      <c r="BP33" s="55">
        <v>12.265519999999995</v>
      </c>
      <c r="BQ33" s="55">
        <v>12.265519999999995</v>
      </c>
      <c r="BR33" s="55">
        <v>12.265519999999995</v>
      </c>
      <c r="BS33" s="55">
        <v>12.265519999999995</v>
      </c>
      <c r="BT33" s="55">
        <v>12.265519999999995</v>
      </c>
      <c r="BU33" s="55">
        <v>12.265519999999995</v>
      </c>
      <c r="BV33" s="55">
        <v>12.265519999999995</v>
      </c>
      <c r="BW33" s="55">
        <v>12.265519999999995</v>
      </c>
      <c r="BX33" s="106">
        <v>12.265519999999995</v>
      </c>
      <c r="BY33" s="55">
        <v>12.265519999999995</v>
      </c>
      <c r="BZ33" s="55">
        <v>12.265519999999995</v>
      </c>
      <c r="CA33" s="55">
        <v>12.265519999999995</v>
      </c>
      <c r="CB33" s="55">
        <v>12.265519999999995</v>
      </c>
      <c r="CC33" s="55">
        <v>12.265519999999995</v>
      </c>
      <c r="CD33" s="55">
        <v>12.265519999999995</v>
      </c>
      <c r="CE33" s="55">
        <v>12.265519999999995</v>
      </c>
      <c r="CF33" s="55">
        <v>12.265519999999995</v>
      </c>
      <c r="CG33" s="55">
        <v>12.265519999999995</v>
      </c>
      <c r="CH33" s="55">
        <v>12.265519999999995</v>
      </c>
      <c r="CI33" s="55">
        <v>12.265519999999995</v>
      </c>
      <c r="CJ33" s="106">
        <v>12.265519999999995</v>
      </c>
      <c r="CK33" s="55">
        <v>12.265519999999995</v>
      </c>
      <c r="CL33" s="55">
        <v>12.265519999999995</v>
      </c>
      <c r="CM33" s="55">
        <v>12.265519999999995</v>
      </c>
      <c r="CN33" s="55">
        <v>12.265519999999995</v>
      </c>
      <c r="CO33" s="55">
        <v>12.265519999999995</v>
      </c>
      <c r="CP33" s="55">
        <v>12.265519999999995</v>
      </c>
      <c r="CQ33" s="55">
        <v>12.265519999999995</v>
      </c>
      <c r="CR33" s="55">
        <v>12.265519999999995</v>
      </c>
      <c r="CS33" s="55">
        <v>12.265519999999995</v>
      </c>
      <c r="CT33" s="55">
        <v>12.265519999999995</v>
      </c>
      <c r="CU33" s="55">
        <v>12.265519999999995</v>
      </c>
      <c r="CV33" s="106">
        <v>12.265519999999995</v>
      </c>
      <c r="CW33" s="55">
        <v>12.265519999999995</v>
      </c>
      <c r="CX33" s="55">
        <v>12.265519999999995</v>
      </c>
      <c r="CY33" s="55">
        <v>12.265519999999995</v>
      </c>
      <c r="CZ33" s="55">
        <v>12.265519999999995</v>
      </c>
      <c r="DA33" s="55">
        <v>12.265519999999995</v>
      </c>
      <c r="DB33" s="55">
        <v>12.265519999999995</v>
      </c>
      <c r="DC33" s="55">
        <v>12.265519999999995</v>
      </c>
      <c r="DD33" s="55">
        <v>12.265519999999995</v>
      </c>
      <c r="DE33" s="55">
        <v>12.265519999999995</v>
      </c>
      <c r="DF33" s="55">
        <v>12.265519999999995</v>
      </c>
      <c r="DG33" s="55">
        <v>12.265519999999995</v>
      </c>
      <c r="DH33" s="106">
        <v>12.265519999999995</v>
      </c>
      <c r="DI33" s="55">
        <v>12.265519999999995</v>
      </c>
      <c r="DJ33" s="55">
        <v>12.265519999999995</v>
      </c>
      <c r="DK33" s="55">
        <v>12.265519999999995</v>
      </c>
      <c r="DL33" s="55">
        <v>12.265519999999995</v>
      </c>
      <c r="DM33" s="55">
        <v>12.265519999999995</v>
      </c>
      <c r="DN33" s="55">
        <v>12.265519999999995</v>
      </c>
      <c r="DO33" s="55">
        <v>12.265519999999995</v>
      </c>
      <c r="DP33" s="55">
        <v>12.265519999999995</v>
      </c>
      <c r="DQ33" s="55">
        <v>12.265519999999995</v>
      </c>
      <c r="DR33" s="55">
        <v>12.265519999999995</v>
      </c>
      <c r="DS33" s="55">
        <v>12.265519999999995</v>
      </c>
      <c r="DT33" s="55">
        <v>12.265519999999995</v>
      </c>
      <c r="DU33" s="107">
        <f>SUMIF($E$26:$DT$26,DU$28,$E33:$DT33)</f>
        <v>5.5995200000000001</v>
      </c>
      <c r="DV33" s="108">
        <f t="shared" ref="DV33:ED33" si="23">SUMIF($E$26:$DT$26,DV$28,$E33:$DT33)</f>
        <v>10.399039999999996</v>
      </c>
      <c r="DW33" s="108">
        <f t="shared" si="23"/>
        <v>12.265519999999995</v>
      </c>
      <c r="DX33" s="108">
        <f t="shared" si="23"/>
        <v>12.265519999999995</v>
      </c>
      <c r="DY33" s="108">
        <f t="shared" si="23"/>
        <v>12.265519999999995</v>
      </c>
      <c r="DZ33" s="108">
        <f t="shared" si="23"/>
        <v>12.265519999999995</v>
      </c>
      <c r="EA33" s="108">
        <f t="shared" si="23"/>
        <v>12.265519999999995</v>
      </c>
      <c r="EB33" s="108">
        <f t="shared" si="23"/>
        <v>12.265519999999995</v>
      </c>
      <c r="EC33" s="108">
        <f t="shared" si="23"/>
        <v>12.265519999999995</v>
      </c>
      <c r="ED33" s="109">
        <f t="shared" si="23"/>
        <v>12.265519999999995</v>
      </c>
    </row>
    <row r="34" spans="2:134" collapsed="1">
      <c r="B34" s="204" t="s">
        <v>150</v>
      </c>
      <c r="P34" s="205"/>
      <c r="AB34" s="205"/>
      <c r="AN34" s="205"/>
      <c r="AZ34" s="205"/>
      <c r="BL34" s="205"/>
      <c r="BX34" s="205"/>
      <c r="CJ34" s="205"/>
      <c r="CV34" s="205"/>
      <c r="DH34" s="205"/>
      <c r="DU34" s="206"/>
      <c r="DV34" s="11"/>
      <c r="DW34" s="11"/>
      <c r="DX34" s="11"/>
      <c r="DY34" s="11"/>
      <c r="DZ34" s="11"/>
      <c r="EA34" s="11"/>
      <c r="EB34" s="11"/>
      <c r="EC34" s="11"/>
      <c r="ED34" s="207"/>
    </row>
    <row r="35" spans="2:134">
      <c r="B35" s="67" t="s">
        <v>139</v>
      </c>
      <c r="D35" s="61">
        <v>179367.38012474592</v>
      </c>
      <c r="E35" s="55">
        <v>0</v>
      </c>
      <c r="F35" s="55">
        <v>0</v>
      </c>
      <c r="G35" s="55">
        <v>0</v>
      </c>
      <c r="H35" s="208">
        <f>SUM(E31:G31)*$D35</f>
        <v>0</v>
      </c>
      <c r="I35" s="55">
        <v>0</v>
      </c>
      <c r="J35" s="55">
        <v>0</v>
      </c>
      <c r="K35" s="208">
        <f>SUM(H31:J31)*$D35</f>
        <v>79988.156001575888</v>
      </c>
      <c r="L35" s="55">
        <v>0</v>
      </c>
      <c r="M35" s="55">
        <v>0</v>
      </c>
      <c r="N35" s="208">
        <f>SUM(K31:M31)*$D35</f>
        <v>81200.097759175522</v>
      </c>
      <c r="O35" s="55">
        <v>0</v>
      </c>
      <c r="P35" s="106">
        <v>0</v>
      </c>
      <c r="Q35" s="208">
        <f>SUM(N31:P31)*$D35</f>
        <v>18179.126363994514</v>
      </c>
      <c r="R35" s="55">
        <v>0</v>
      </c>
      <c r="S35" s="55">
        <v>0</v>
      </c>
      <c r="T35" s="208">
        <f>SUM(Q31:S31)*$D35</f>
        <v>0</v>
      </c>
      <c r="U35" s="55">
        <v>0</v>
      </c>
      <c r="V35" s="55">
        <v>0</v>
      </c>
      <c r="W35" s="208">
        <f>SUM(T31:V31)*$D35</f>
        <v>0</v>
      </c>
      <c r="X35" s="55">
        <v>0</v>
      </c>
      <c r="Y35" s="55">
        <v>0</v>
      </c>
      <c r="Z35" s="208">
        <f>SUM(W31:Y31)*$D35</f>
        <v>0</v>
      </c>
      <c r="AA35" s="55">
        <v>0</v>
      </c>
      <c r="AB35" s="106">
        <v>0</v>
      </c>
      <c r="AC35" s="208">
        <f>SUM(Z31:AB31)*$D35</f>
        <v>0</v>
      </c>
      <c r="AD35" s="55">
        <v>0</v>
      </c>
      <c r="AE35" s="55">
        <v>0</v>
      </c>
      <c r="AF35" s="208">
        <f>SUM(AC31:AE31)*$D35</f>
        <v>0</v>
      </c>
      <c r="AG35" s="55">
        <v>0</v>
      </c>
      <c r="AH35" s="55">
        <v>0</v>
      </c>
      <c r="AI35" s="208">
        <f>SUM(AF31:AH31)*$D35</f>
        <v>0</v>
      </c>
      <c r="AJ35" s="55">
        <v>0</v>
      </c>
      <c r="AK35" s="55">
        <v>0</v>
      </c>
      <c r="AL35" s="208">
        <f>SUM(AI31:AK31)*$D35</f>
        <v>0</v>
      </c>
      <c r="AM35" s="55">
        <v>0</v>
      </c>
      <c r="AN35" s="106">
        <v>0</v>
      </c>
      <c r="AO35" s="208">
        <f>SUM(AL31:AN31)*$D35</f>
        <v>0</v>
      </c>
      <c r="AP35" s="55">
        <v>0</v>
      </c>
      <c r="AQ35" s="55">
        <v>0</v>
      </c>
      <c r="AR35" s="208">
        <f>SUM(AO31:AQ31)*$D35</f>
        <v>0</v>
      </c>
      <c r="AS35" s="55">
        <v>0</v>
      </c>
      <c r="AT35" s="55">
        <v>0</v>
      </c>
      <c r="AU35" s="208">
        <f>SUM(AR31:AT31)*$D35</f>
        <v>0</v>
      </c>
      <c r="AV35" s="55">
        <v>0</v>
      </c>
      <c r="AW35" s="55">
        <v>0</v>
      </c>
      <c r="AX35" s="208">
        <f>SUM(AU31:AW31)*$D35</f>
        <v>0</v>
      </c>
      <c r="AY35" s="55">
        <v>0</v>
      </c>
      <c r="AZ35" s="106">
        <v>0</v>
      </c>
      <c r="BA35" s="208">
        <f>SUM(AX31:AZ31)*$D35</f>
        <v>0</v>
      </c>
      <c r="BB35" s="55">
        <v>0</v>
      </c>
      <c r="BC35" s="55">
        <v>0</v>
      </c>
      <c r="BD35" s="208">
        <f>SUM(BA31:BC31)*$D35</f>
        <v>0</v>
      </c>
      <c r="BE35" s="55">
        <v>0</v>
      </c>
      <c r="BF35" s="55">
        <v>0</v>
      </c>
      <c r="BG35" s="208">
        <f>SUM(BD31:BF31)*$D35</f>
        <v>0</v>
      </c>
      <c r="BH35" s="55">
        <v>0</v>
      </c>
      <c r="BI35" s="55">
        <v>0</v>
      </c>
      <c r="BJ35" s="208">
        <f>SUM(BG31:BI31)*$D35</f>
        <v>0</v>
      </c>
      <c r="BK35" s="55">
        <v>0</v>
      </c>
      <c r="BL35" s="106">
        <v>0</v>
      </c>
      <c r="BM35" s="208">
        <f>SUM(BJ31:BL31)*$D35</f>
        <v>0</v>
      </c>
      <c r="BN35" s="55">
        <v>0</v>
      </c>
      <c r="BO35" s="55">
        <v>0</v>
      </c>
      <c r="BP35" s="208">
        <f>SUM(BM31:BO31)*$D35</f>
        <v>0</v>
      </c>
      <c r="BQ35" s="55">
        <v>0</v>
      </c>
      <c r="BR35" s="55">
        <v>0</v>
      </c>
      <c r="BS35" s="208">
        <f>SUM(BP31:BR31)*$D35</f>
        <v>0</v>
      </c>
      <c r="BT35" s="55">
        <v>0</v>
      </c>
      <c r="BU35" s="55">
        <v>0</v>
      </c>
      <c r="BV35" s="208">
        <f>SUM(BS31:BU31)*$D35</f>
        <v>0</v>
      </c>
      <c r="BW35" s="55">
        <v>0</v>
      </c>
      <c r="BX35" s="106">
        <v>0</v>
      </c>
      <c r="BY35" s="208">
        <f>SUM(BV31:BX31)*$D35</f>
        <v>0</v>
      </c>
      <c r="BZ35" s="55">
        <v>0</v>
      </c>
      <c r="CA35" s="55">
        <v>0</v>
      </c>
      <c r="CB35" s="208">
        <f>SUM(BY31:CA31)*$D35</f>
        <v>0</v>
      </c>
      <c r="CC35" s="55">
        <v>0</v>
      </c>
      <c r="CD35" s="55">
        <v>0</v>
      </c>
      <c r="CE35" s="208">
        <f>SUM(CB31:CD31)*$D35</f>
        <v>0</v>
      </c>
      <c r="CF35" s="55">
        <v>0</v>
      </c>
      <c r="CG35" s="55">
        <v>0</v>
      </c>
      <c r="CH35" s="208">
        <f>SUM(CE31:CG31)*$D35</f>
        <v>0</v>
      </c>
      <c r="CI35" s="55">
        <v>0</v>
      </c>
      <c r="CJ35" s="106">
        <v>0</v>
      </c>
      <c r="CK35" s="208">
        <f>SUM(CH31:CJ31)*$D35</f>
        <v>0</v>
      </c>
      <c r="CL35" s="55">
        <v>0</v>
      </c>
      <c r="CM35" s="55">
        <v>0</v>
      </c>
      <c r="CN35" s="208">
        <f>SUM(CK31:CM31)*$D35</f>
        <v>0</v>
      </c>
      <c r="CO35" s="55">
        <v>0</v>
      </c>
      <c r="CP35" s="55">
        <v>0</v>
      </c>
      <c r="CQ35" s="208">
        <f>SUM(CN31:CP31)*$D35</f>
        <v>0</v>
      </c>
      <c r="CR35" s="55">
        <v>0</v>
      </c>
      <c r="CS35" s="55">
        <v>0</v>
      </c>
      <c r="CT35" s="208">
        <f>SUM(CQ31:CS31)*$D35</f>
        <v>0</v>
      </c>
      <c r="CU35" s="55">
        <v>0</v>
      </c>
      <c r="CV35" s="106">
        <v>0</v>
      </c>
      <c r="CW35" s="208">
        <f>SUM(CT31:CV31)*$D35</f>
        <v>0</v>
      </c>
      <c r="CX35" s="55">
        <v>0</v>
      </c>
      <c r="CY35" s="55">
        <v>0</v>
      </c>
      <c r="CZ35" s="208">
        <f>SUM(CW31:CY31)*$D35</f>
        <v>0</v>
      </c>
      <c r="DA35" s="55">
        <v>0</v>
      </c>
      <c r="DB35" s="55">
        <v>0</v>
      </c>
      <c r="DC35" s="208">
        <f>SUM(CZ31:DB31)*$D35</f>
        <v>0</v>
      </c>
      <c r="DD35" s="55">
        <v>0</v>
      </c>
      <c r="DE35" s="55">
        <v>0</v>
      </c>
      <c r="DF35" s="208">
        <f>SUM(DC31:DE31)*$D35</f>
        <v>0</v>
      </c>
      <c r="DG35" s="55">
        <v>0</v>
      </c>
      <c r="DH35" s="106">
        <v>0</v>
      </c>
      <c r="DI35" s="208">
        <f>SUM(DF31:DH31)*$D35</f>
        <v>0</v>
      </c>
      <c r="DJ35" s="55">
        <v>0</v>
      </c>
      <c r="DK35" s="55">
        <v>0</v>
      </c>
      <c r="DL35" s="208">
        <f>SUM(DI31:DK31)*$D35</f>
        <v>0</v>
      </c>
      <c r="DM35" s="55">
        <v>0</v>
      </c>
      <c r="DN35" s="55">
        <v>0</v>
      </c>
      <c r="DO35" s="208">
        <f>SUM(DL31:DN31)*$D35</f>
        <v>0</v>
      </c>
      <c r="DP35" s="55">
        <v>0</v>
      </c>
      <c r="DQ35" s="55">
        <v>0</v>
      </c>
      <c r="DR35" s="208">
        <f>SUM(DO31:DQ31)*$D35</f>
        <v>0</v>
      </c>
      <c r="DS35" s="55">
        <v>0</v>
      </c>
      <c r="DT35" s="106">
        <v>0</v>
      </c>
      <c r="DU35" s="107">
        <f t="shared" ref="DU35:ED37" si="24">SUMIF($E$28:$DT$28,DU$28,$E35:$DT35)</f>
        <v>161188.2537607514</v>
      </c>
      <c r="DV35" s="108">
        <f t="shared" si="24"/>
        <v>18179.126363994514</v>
      </c>
      <c r="DW35" s="108">
        <f t="shared" si="24"/>
        <v>0</v>
      </c>
      <c r="DX35" s="108">
        <f t="shared" si="24"/>
        <v>0</v>
      </c>
      <c r="DY35" s="108">
        <f t="shared" si="24"/>
        <v>0</v>
      </c>
      <c r="DZ35" s="108">
        <f t="shared" si="24"/>
        <v>0</v>
      </c>
      <c r="EA35" s="108">
        <f t="shared" si="24"/>
        <v>0</v>
      </c>
      <c r="EB35" s="108">
        <f t="shared" si="24"/>
        <v>0</v>
      </c>
      <c r="EC35" s="108">
        <f t="shared" si="24"/>
        <v>0</v>
      </c>
      <c r="ED35" s="109">
        <f t="shared" si="24"/>
        <v>0</v>
      </c>
    </row>
    <row r="36" spans="2:134" hidden="1" outlineLevel="1">
      <c r="B36" s="67"/>
      <c r="D36" s="61"/>
      <c r="E36" s="55"/>
      <c r="F36" s="55"/>
      <c r="G36" s="55"/>
      <c r="H36" s="208"/>
      <c r="I36" s="55"/>
      <c r="J36" s="55"/>
      <c r="K36" s="208"/>
      <c r="L36" s="55"/>
      <c r="M36" s="55"/>
      <c r="N36" s="208"/>
      <c r="O36" s="55"/>
      <c r="P36" s="106"/>
      <c r="Q36" s="208"/>
      <c r="R36" s="55"/>
      <c r="S36" s="55"/>
      <c r="T36" s="208"/>
      <c r="U36" s="55"/>
      <c r="V36" s="55"/>
      <c r="W36" s="208"/>
      <c r="X36" s="55"/>
      <c r="Y36" s="55"/>
      <c r="Z36" s="208"/>
      <c r="AA36" s="55"/>
      <c r="AB36" s="106"/>
      <c r="AC36" s="208"/>
      <c r="AD36" s="55"/>
      <c r="AE36" s="55"/>
      <c r="AF36" s="208"/>
      <c r="AG36" s="55"/>
      <c r="AH36" s="55"/>
      <c r="AI36" s="208"/>
      <c r="AJ36" s="55"/>
      <c r="AK36" s="55"/>
      <c r="AL36" s="208"/>
      <c r="AM36" s="55"/>
      <c r="AN36" s="106"/>
      <c r="AO36" s="208"/>
      <c r="AP36" s="55"/>
      <c r="AQ36" s="55"/>
      <c r="AR36" s="208"/>
      <c r="AS36" s="55"/>
      <c r="AT36" s="55"/>
      <c r="AU36" s="208"/>
      <c r="AV36" s="55"/>
      <c r="AW36" s="55"/>
      <c r="AX36" s="208"/>
      <c r="AY36" s="55"/>
      <c r="AZ36" s="106"/>
      <c r="BA36" s="208"/>
      <c r="BB36" s="55"/>
      <c r="BC36" s="55"/>
      <c r="BD36" s="208"/>
      <c r="BE36" s="55"/>
      <c r="BF36" s="55"/>
      <c r="BG36" s="208"/>
      <c r="BH36" s="55"/>
      <c r="BI36" s="55"/>
      <c r="BJ36" s="208"/>
      <c r="BK36" s="55"/>
      <c r="BL36" s="106"/>
      <c r="BM36" s="208"/>
      <c r="BN36" s="55"/>
      <c r="BO36" s="55"/>
      <c r="BP36" s="208"/>
      <c r="BQ36" s="55"/>
      <c r="BR36" s="55"/>
      <c r="BS36" s="208"/>
      <c r="BT36" s="55"/>
      <c r="BU36" s="55"/>
      <c r="BV36" s="208"/>
      <c r="BW36" s="55"/>
      <c r="BX36" s="106"/>
      <c r="BY36" s="208"/>
      <c r="BZ36" s="55"/>
      <c r="CA36" s="55"/>
      <c r="CB36" s="208"/>
      <c r="CC36" s="55"/>
      <c r="CD36" s="55"/>
      <c r="CE36" s="208"/>
      <c r="CF36" s="55"/>
      <c r="CG36" s="55"/>
      <c r="CH36" s="208"/>
      <c r="CI36" s="55"/>
      <c r="CJ36" s="106"/>
      <c r="CK36" s="208"/>
      <c r="CL36" s="55"/>
      <c r="CM36" s="55"/>
      <c r="CN36" s="208"/>
      <c r="CO36" s="55"/>
      <c r="CP36" s="55"/>
      <c r="CQ36" s="208"/>
      <c r="CR36" s="55"/>
      <c r="CS36" s="55"/>
      <c r="CT36" s="208"/>
      <c r="CU36" s="55"/>
      <c r="CV36" s="106"/>
      <c r="CW36" s="208"/>
      <c r="CX36" s="55"/>
      <c r="CY36" s="55"/>
      <c r="CZ36" s="208"/>
      <c r="DA36" s="55"/>
      <c r="DB36" s="55"/>
      <c r="DC36" s="208"/>
      <c r="DD36" s="55"/>
      <c r="DE36" s="55"/>
      <c r="DF36" s="208"/>
      <c r="DG36" s="55"/>
      <c r="DH36" s="106"/>
      <c r="DI36" s="208"/>
      <c r="DJ36" s="55"/>
      <c r="DK36" s="55"/>
      <c r="DL36" s="208"/>
      <c r="DM36" s="55"/>
      <c r="DN36" s="55"/>
      <c r="DO36" s="208"/>
      <c r="DP36" s="55"/>
      <c r="DQ36" s="55"/>
      <c r="DR36" s="208"/>
      <c r="DS36" s="55"/>
      <c r="DT36" s="209"/>
      <c r="DU36" s="107"/>
      <c r="DV36" s="108"/>
      <c r="DW36" s="108"/>
      <c r="DX36" s="108"/>
      <c r="DY36" s="108"/>
      <c r="DZ36" s="108"/>
      <c r="EA36" s="108"/>
      <c r="EB36" s="108"/>
      <c r="EC36" s="108"/>
      <c r="ED36" s="109"/>
    </row>
    <row r="37" spans="2:134" hidden="1" outlineLevel="1">
      <c r="B37" s="67"/>
      <c r="D37" s="6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106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106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106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106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106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106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106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106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106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107"/>
      <c r="DV37" s="108"/>
      <c r="DW37" s="108"/>
      <c r="DX37" s="108"/>
      <c r="DY37" s="108"/>
      <c r="DZ37" s="108"/>
      <c r="EA37" s="108"/>
      <c r="EB37" s="108"/>
      <c r="EC37" s="108"/>
      <c r="ED37" s="109"/>
    </row>
    <row r="38" spans="2:134" collapsed="1">
      <c r="B38" s="67" t="s">
        <v>141</v>
      </c>
      <c r="P38" s="205"/>
      <c r="AB38" s="205"/>
      <c r="AN38" s="205"/>
      <c r="AZ38" s="205"/>
      <c r="BL38" s="205"/>
      <c r="BX38" s="205"/>
      <c r="CJ38" s="205"/>
      <c r="CV38" s="205"/>
      <c r="DH38" s="205"/>
      <c r="DU38" s="206"/>
      <c r="DV38" s="11"/>
      <c r="DW38" s="11"/>
      <c r="DX38" s="11"/>
      <c r="DY38" s="11"/>
      <c r="DZ38" s="11"/>
      <c r="EA38" s="11"/>
      <c r="EB38" s="11"/>
      <c r="EC38" s="11"/>
      <c r="ED38" s="207"/>
    </row>
    <row r="39" spans="2:134">
      <c r="B39" s="67"/>
      <c r="C39" t="s">
        <v>151</v>
      </c>
      <c r="D39" s="62">
        <v>79.989999999999995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85.32053359999999</v>
      </c>
      <c r="L39" s="55">
        <v>106.64906719999999</v>
      </c>
      <c r="M39" s="55">
        <v>127.97760079999999</v>
      </c>
      <c r="N39" s="55">
        <v>149.30613439999999</v>
      </c>
      <c r="O39" s="55">
        <v>170.63466799999998</v>
      </c>
      <c r="P39" s="106">
        <v>191.96320159999999</v>
      </c>
      <c r="Q39" s="55">
        <v>202.6274684</v>
      </c>
      <c r="R39" s="55">
        <v>213.29173519999998</v>
      </c>
      <c r="S39" s="55">
        <v>223.95600199999998</v>
      </c>
      <c r="T39" s="55">
        <v>234.62026879999996</v>
      </c>
      <c r="U39" s="55">
        <v>245.28453559999994</v>
      </c>
      <c r="V39" s="55">
        <v>255.94880239999995</v>
      </c>
      <c r="W39" s="55">
        <v>266.61306919999993</v>
      </c>
      <c r="X39" s="55">
        <v>277.27733599999993</v>
      </c>
      <c r="Y39" s="55">
        <v>287.94160279999988</v>
      </c>
      <c r="Z39" s="55">
        <v>298.60586959999989</v>
      </c>
      <c r="AA39" s="55">
        <v>309.2701363999999</v>
      </c>
      <c r="AB39" s="106">
        <v>319.93440319999991</v>
      </c>
      <c r="AC39" s="55">
        <v>327.04391439999984</v>
      </c>
      <c r="AD39" s="55">
        <v>334.15342559999982</v>
      </c>
      <c r="AE39" s="55">
        <v>341.26293679999981</v>
      </c>
      <c r="AF39" s="55">
        <v>348.37244799999974</v>
      </c>
      <c r="AG39" s="55">
        <v>355.48195919999972</v>
      </c>
      <c r="AH39" s="55">
        <v>362.59147039999971</v>
      </c>
      <c r="AI39" s="55">
        <v>369.70098159999969</v>
      </c>
      <c r="AJ39" s="55">
        <v>369.70098159999969</v>
      </c>
      <c r="AK39" s="55">
        <v>369.70098159999969</v>
      </c>
      <c r="AL39" s="55">
        <v>369.70098159999969</v>
      </c>
      <c r="AM39" s="55">
        <v>369.70098159999969</v>
      </c>
      <c r="AN39" s="106">
        <v>369.70098159999969</v>
      </c>
      <c r="AO39" s="55">
        <v>369.70098159999969</v>
      </c>
      <c r="AP39" s="55">
        <v>369.70098159999969</v>
      </c>
      <c r="AQ39" s="55">
        <v>369.70098159999969</v>
      </c>
      <c r="AR39" s="55">
        <v>369.70098159999969</v>
      </c>
      <c r="AS39" s="55">
        <v>369.70098159999969</v>
      </c>
      <c r="AT39" s="55">
        <v>369.70098159999969</v>
      </c>
      <c r="AU39" s="55">
        <v>369.70098159999969</v>
      </c>
      <c r="AV39" s="55">
        <v>369.70098159999969</v>
      </c>
      <c r="AW39" s="55">
        <v>369.70098159999969</v>
      </c>
      <c r="AX39" s="55">
        <v>369.70098159999969</v>
      </c>
      <c r="AY39" s="55">
        <v>369.70098159999969</v>
      </c>
      <c r="AZ39" s="106">
        <v>369.70098159999969</v>
      </c>
      <c r="BA39" s="55">
        <v>369.70098159999969</v>
      </c>
      <c r="BB39" s="55">
        <v>369.70098159999969</v>
      </c>
      <c r="BC39" s="55">
        <v>369.70098159999969</v>
      </c>
      <c r="BD39" s="55">
        <v>369.70098159999969</v>
      </c>
      <c r="BE39" s="55">
        <v>369.70098159999969</v>
      </c>
      <c r="BF39" s="55">
        <v>369.70098159999969</v>
      </c>
      <c r="BG39" s="55">
        <v>369.70098159999969</v>
      </c>
      <c r="BH39" s="55">
        <v>369.70098159999969</v>
      </c>
      <c r="BI39" s="55">
        <v>369.70098159999969</v>
      </c>
      <c r="BJ39" s="55">
        <v>369.70098159999969</v>
      </c>
      <c r="BK39" s="55">
        <v>369.70098159999969</v>
      </c>
      <c r="BL39" s="106">
        <v>369.70098159999969</v>
      </c>
      <c r="BM39" s="55">
        <v>369.70098159999969</v>
      </c>
      <c r="BN39" s="55">
        <v>369.70098159999969</v>
      </c>
      <c r="BO39" s="55">
        <v>369.70098159999969</v>
      </c>
      <c r="BP39" s="55">
        <v>369.70098159999969</v>
      </c>
      <c r="BQ39" s="55">
        <v>369.70098159999969</v>
      </c>
      <c r="BR39" s="55">
        <v>369.70098159999969</v>
      </c>
      <c r="BS39" s="55">
        <v>369.70098159999969</v>
      </c>
      <c r="BT39" s="55">
        <v>369.70098159999969</v>
      </c>
      <c r="BU39" s="55">
        <v>369.70098159999969</v>
      </c>
      <c r="BV39" s="55">
        <v>369.70098159999969</v>
      </c>
      <c r="BW39" s="55">
        <v>369.70098159999969</v>
      </c>
      <c r="BX39" s="106">
        <v>369.70098159999969</v>
      </c>
      <c r="BY39" s="55">
        <v>369.70098159999969</v>
      </c>
      <c r="BZ39" s="55">
        <v>369.70098159999969</v>
      </c>
      <c r="CA39" s="55">
        <v>369.70098159999969</v>
      </c>
      <c r="CB39" s="55">
        <v>369.70098159999969</v>
      </c>
      <c r="CC39" s="55">
        <v>369.70098159999969</v>
      </c>
      <c r="CD39" s="55">
        <v>369.70098159999969</v>
      </c>
      <c r="CE39" s="55">
        <v>369.70098159999969</v>
      </c>
      <c r="CF39" s="55">
        <v>369.70098159999969</v>
      </c>
      <c r="CG39" s="55">
        <v>369.70098159999969</v>
      </c>
      <c r="CH39" s="55">
        <v>369.70098159999969</v>
      </c>
      <c r="CI39" s="55">
        <v>369.70098159999969</v>
      </c>
      <c r="CJ39" s="106">
        <v>369.70098159999969</v>
      </c>
      <c r="CK39" s="55">
        <v>369.70098159999969</v>
      </c>
      <c r="CL39" s="55">
        <v>369.70098159999969</v>
      </c>
      <c r="CM39" s="55">
        <v>369.70098159999969</v>
      </c>
      <c r="CN39" s="55">
        <v>369.70098159999969</v>
      </c>
      <c r="CO39" s="55">
        <v>369.70098159999969</v>
      </c>
      <c r="CP39" s="55">
        <v>369.70098159999969</v>
      </c>
      <c r="CQ39" s="55">
        <v>369.70098159999969</v>
      </c>
      <c r="CR39" s="55">
        <v>369.70098159999969</v>
      </c>
      <c r="CS39" s="55">
        <v>369.70098159999969</v>
      </c>
      <c r="CT39" s="55">
        <v>369.70098159999969</v>
      </c>
      <c r="CU39" s="55">
        <v>369.70098159999969</v>
      </c>
      <c r="CV39" s="106">
        <v>369.70098159999969</v>
      </c>
      <c r="CW39" s="55">
        <v>369.70098159999969</v>
      </c>
      <c r="CX39" s="55">
        <v>369.70098159999969</v>
      </c>
      <c r="CY39" s="55">
        <v>369.70098159999969</v>
      </c>
      <c r="CZ39" s="55">
        <v>369.70098159999969</v>
      </c>
      <c r="DA39" s="55">
        <v>369.70098159999969</v>
      </c>
      <c r="DB39" s="55">
        <v>369.70098159999969</v>
      </c>
      <c r="DC39" s="55">
        <v>369.70098159999969</v>
      </c>
      <c r="DD39" s="55">
        <v>369.70098159999969</v>
      </c>
      <c r="DE39" s="55">
        <v>369.70098159999969</v>
      </c>
      <c r="DF39" s="55">
        <v>369.70098159999969</v>
      </c>
      <c r="DG39" s="55">
        <v>369.70098159999969</v>
      </c>
      <c r="DH39" s="106">
        <v>369.70098159999969</v>
      </c>
      <c r="DI39" s="55">
        <v>369.70098159999969</v>
      </c>
      <c r="DJ39" s="55">
        <v>369.70098159999969</v>
      </c>
      <c r="DK39" s="55">
        <v>369.70098159999969</v>
      </c>
      <c r="DL39" s="55">
        <v>369.70098159999969</v>
      </c>
      <c r="DM39" s="55">
        <v>369.70098159999969</v>
      </c>
      <c r="DN39" s="55">
        <v>369.70098159999969</v>
      </c>
      <c r="DO39" s="55">
        <v>369.70098159999969</v>
      </c>
      <c r="DP39" s="55">
        <v>369.70098159999969</v>
      </c>
      <c r="DQ39" s="55">
        <v>369.70098159999969</v>
      </c>
      <c r="DR39" s="55">
        <v>369.70098159999969</v>
      </c>
      <c r="DS39" s="55">
        <v>369.70098159999969</v>
      </c>
      <c r="DT39" s="55">
        <v>369.70098159999969</v>
      </c>
      <c r="DU39" s="107">
        <f t="shared" ref="DU39:ED43" si="25">SUMIF($E$28:$DT$28,DU$28,$E39:$DT39)</f>
        <v>831.85120559999996</v>
      </c>
      <c r="DV39" s="108">
        <f t="shared" si="25"/>
        <v>3135.3712295999994</v>
      </c>
      <c r="DW39" s="108">
        <f t="shared" si="25"/>
        <v>4287.1120439999959</v>
      </c>
      <c r="DX39" s="108">
        <f t="shared" si="25"/>
        <v>4436.4117791999952</v>
      </c>
      <c r="DY39" s="108">
        <f t="shared" si="25"/>
        <v>4436.4117791999952</v>
      </c>
      <c r="DZ39" s="108">
        <f t="shared" si="25"/>
        <v>4436.4117791999952</v>
      </c>
      <c r="EA39" s="108">
        <f t="shared" si="25"/>
        <v>4436.4117791999952</v>
      </c>
      <c r="EB39" s="108">
        <f t="shared" si="25"/>
        <v>4436.4117791999952</v>
      </c>
      <c r="EC39" s="108">
        <f t="shared" si="25"/>
        <v>4436.4117791999952</v>
      </c>
      <c r="ED39" s="109">
        <f t="shared" si="25"/>
        <v>4436.4117791999952</v>
      </c>
    </row>
    <row r="40" spans="2:134">
      <c r="B40" s="67"/>
      <c r="C40" t="s">
        <v>152</v>
      </c>
      <c r="D40" s="62">
        <v>89.99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23.994933599999996</v>
      </c>
      <c r="L40" s="55">
        <v>47.989867199999992</v>
      </c>
      <c r="M40" s="55">
        <v>71.984800799999988</v>
      </c>
      <c r="N40" s="55">
        <v>95.979734399999984</v>
      </c>
      <c r="O40" s="55">
        <v>119.97466799999999</v>
      </c>
      <c r="P40" s="106">
        <v>143.96960159999998</v>
      </c>
      <c r="Q40" s="55">
        <v>155.96706839999999</v>
      </c>
      <c r="R40" s="55">
        <v>167.96453519999997</v>
      </c>
      <c r="S40" s="55">
        <v>179.96200199999996</v>
      </c>
      <c r="T40" s="55">
        <v>191.95946879999994</v>
      </c>
      <c r="U40" s="55">
        <v>203.95693559999992</v>
      </c>
      <c r="V40" s="55">
        <v>215.95440239999991</v>
      </c>
      <c r="W40" s="55">
        <v>227.95186919999992</v>
      </c>
      <c r="X40" s="55">
        <v>239.9493359999999</v>
      </c>
      <c r="Y40" s="55">
        <v>251.94680279999989</v>
      </c>
      <c r="Z40" s="55">
        <v>263.94426959999987</v>
      </c>
      <c r="AA40" s="55">
        <v>275.94173639999985</v>
      </c>
      <c r="AB40" s="106">
        <v>287.93920319999984</v>
      </c>
      <c r="AC40" s="55">
        <v>295.93751439999988</v>
      </c>
      <c r="AD40" s="55">
        <v>303.93582559999987</v>
      </c>
      <c r="AE40" s="55">
        <v>311.93413679999986</v>
      </c>
      <c r="AF40" s="55">
        <v>319.93244799999985</v>
      </c>
      <c r="AG40" s="55">
        <v>327.9307591999999</v>
      </c>
      <c r="AH40" s="55">
        <v>335.92907039999989</v>
      </c>
      <c r="AI40" s="55">
        <v>343.92738159999988</v>
      </c>
      <c r="AJ40" s="55">
        <v>343.92738159999988</v>
      </c>
      <c r="AK40" s="55">
        <v>343.92738159999988</v>
      </c>
      <c r="AL40" s="55">
        <v>343.92738159999988</v>
      </c>
      <c r="AM40" s="55">
        <v>343.92738159999988</v>
      </c>
      <c r="AN40" s="106">
        <v>343.92738159999988</v>
      </c>
      <c r="AO40" s="55">
        <v>343.92738159999988</v>
      </c>
      <c r="AP40" s="55">
        <v>343.92738159999988</v>
      </c>
      <c r="AQ40" s="55">
        <v>343.92738159999988</v>
      </c>
      <c r="AR40" s="55">
        <v>343.92738159999988</v>
      </c>
      <c r="AS40" s="55">
        <v>343.92738159999988</v>
      </c>
      <c r="AT40" s="55">
        <v>343.92738159999988</v>
      </c>
      <c r="AU40" s="55">
        <v>343.92738159999988</v>
      </c>
      <c r="AV40" s="55">
        <v>343.92738159999988</v>
      </c>
      <c r="AW40" s="55">
        <v>343.92738159999988</v>
      </c>
      <c r="AX40" s="55">
        <v>343.92738159999988</v>
      </c>
      <c r="AY40" s="55">
        <v>343.92738159999988</v>
      </c>
      <c r="AZ40" s="106">
        <v>343.92738159999988</v>
      </c>
      <c r="BA40" s="55">
        <v>343.92738159999988</v>
      </c>
      <c r="BB40" s="55">
        <v>343.92738159999988</v>
      </c>
      <c r="BC40" s="55">
        <v>343.92738159999988</v>
      </c>
      <c r="BD40" s="55">
        <v>343.92738159999988</v>
      </c>
      <c r="BE40" s="55">
        <v>343.92738159999988</v>
      </c>
      <c r="BF40" s="55">
        <v>343.92738159999988</v>
      </c>
      <c r="BG40" s="55">
        <v>343.92738159999988</v>
      </c>
      <c r="BH40" s="55">
        <v>343.92738159999988</v>
      </c>
      <c r="BI40" s="55">
        <v>343.92738159999988</v>
      </c>
      <c r="BJ40" s="55">
        <v>343.92738159999988</v>
      </c>
      <c r="BK40" s="55">
        <v>343.92738159999988</v>
      </c>
      <c r="BL40" s="106">
        <v>343.92738159999988</v>
      </c>
      <c r="BM40" s="55">
        <v>343.92738159999988</v>
      </c>
      <c r="BN40" s="55">
        <v>343.92738159999988</v>
      </c>
      <c r="BO40" s="55">
        <v>343.92738159999988</v>
      </c>
      <c r="BP40" s="55">
        <v>343.92738159999988</v>
      </c>
      <c r="BQ40" s="55">
        <v>343.92738159999988</v>
      </c>
      <c r="BR40" s="55">
        <v>343.92738159999988</v>
      </c>
      <c r="BS40" s="55">
        <v>343.92738159999988</v>
      </c>
      <c r="BT40" s="55">
        <v>343.92738159999988</v>
      </c>
      <c r="BU40" s="55">
        <v>343.92738159999988</v>
      </c>
      <c r="BV40" s="55">
        <v>343.92738159999988</v>
      </c>
      <c r="BW40" s="55">
        <v>343.92738159999988</v>
      </c>
      <c r="BX40" s="106">
        <v>343.92738159999988</v>
      </c>
      <c r="BY40" s="55">
        <v>343.92738159999988</v>
      </c>
      <c r="BZ40" s="55">
        <v>343.92738159999988</v>
      </c>
      <c r="CA40" s="55">
        <v>343.92738159999988</v>
      </c>
      <c r="CB40" s="55">
        <v>343.92738159999988</v>
      </c>
      <c r="CC40" s="55">
        <v>343.92738159999988</v>
      </c>
      <c r="CD40" s="55">
        <v>343.92738159999988</v>
      </c>
      <c r="CE40" s="55">
        <v>343.92738159999988</v>
      </c>
      <c r="CF40" s="55">
        <v>343.92738159999988</v>
      </c>
      <c r="CG40" s="55">
        <v>343.92738159999988</v>
      </c>
      <c r="CH40" s="55">
        <v>343.92738159999988</v>
      </c>
      <c r="CI40" s="55">
        <v>343.92738159999988</v>
      </c>
      <c r="CJ40" s="106">
        <v>343.92738159999988</v>
      </c>
      <c r="CK40" s="55">
        <v>343.92738159999988</v>
      </c>
      <c r="CL40" s="55">
        <v>343.92738159999988</v>
      </c>
      <c r="CM40" s="55">
        <v>343.92738159999988</v>
      </c>
      <c r="CN40" s="55">
        <v>343.92738159999988</v>
      </c>
      <c r="CO40" s="55">
        <v>343.92738159999988</v>
      </c>
      <c r="CP40" s="55">
        <v>343.92738159999988</v>
      </c>
      <c r="CQ40" s="55">
        <v>343.92738159999988</v>
      </c>
      <c r="CR40" s="55">
        <v>343.92738159999988</v>
      </c>
      <c r="CS40" s="55">
        <v>343.92738159999988</v>
      </c>
      <c r="CT40" s="55">
        <v>343.92738159999988</v>
      </c>
      <c r="CU40" s="55">
        <v>343.92738159999988</v>
      </c>
      <c r="CV40" s="106">
        <v>343.92738159999988</v>
      </c>
      <c r="CW40" s="55">
        <v>343.92738159999988</v>
      </c>
      <c r="CX40" s="55">
        <v>343.92738159999988</v>
      </c>
      <c r="CY40" s="55">
        <v>343.92738159999988</v>
      </c>
      <c r="CZ40" s="55">
        <v>343.92738159999988</v>
      </c>
      <c r="DA40" s="55">
        <v>343.92738159999988</v>
      </c>
      <c r="DB40" s="55">
        <v>343.92738159999988</v>
      </c>
      <c r="DC40" s="55">
        <v>343.92738159999988</v>
      </c>
      <c r="DD40" s="55">
        <v>343.92738159999988</v>
      </c>
      <c r="DE40" s="55">
        <v>343.92738159999988</v>
      </c>
      <c r="DF40" s="55">
        <v>343.92738159999988</v>
      </c>
      <c r="DG40" s="55">
        <v>343.92738159999988</v>
      </c>
      <c r="DH40" s="106">
        <v>343.92738159999988</v>
      </c>
      <c r="DI40" s="55">
        <v>343.92738159999988</v>
      </c>
      <c r="DJ40" s="55">
        <v>343.92738159999988</v>
      </c>
      <c r="DK40" s="55">
        <v>343.92738159999988</v>
      </c>
      <c r="DL40" s="55">
        <v>343.92738159999988</v>
      </c>
      <c r="DM40" s="55">
        <v>343.92738159999988</v>
      </c>
      <c r="DN40" s="55">
        <v>343.92738159999988</v>
      </c>
      <c r="DO40" s="55">
        <v>343.92738159999988</v>
      </c>
      <c r="DP40" s="55">
        <v>343.92738159999988</v>
      </c>
      <c r="DQ40" s="55">
        <v>343.92738159999988</v>
      </c>
      <c r="DR40" s="55">
        <v>343.92738159999988</v>
      </c>
      <c r="DS40" s="55">
        <v>343.92738159999988</v>
      </c>
      <c r="DT40" s="55">
        <v>343.92738159999988</v>
      </c>
      <c r="DU40" s="107">
        <f t="shared" si="25"/>
        <v>503.89360559999994</v>
      </c>
      <c r="DV40" s="108">
        <f t="shared" si="25"/>
        <v>2663.4376295999991</v>
      </c>
      <c r="DW40" s="108">
        <f t="shared" si="25"/>
        <v>3959.1640439999992</v>
      </c>
      <c r="DX40" s="108">
        <f t="shared" si="25"/>
        <v>4127.128579199999</v>
      </c>
      <c r="DY40" s="108">
        <f t="shared" si="25"/>
        <v>4127.128579199999</v>
      </c>
      <c r="DZ40" s="108">
        <f t="shared" si="25"/>
        <v>4127.128579199999</v>
      </c>
      <c r="EA40" s="108">
        <f t="shared" si="25"/>
        <v>4127.128579199999</v>
      </c>
      <c r="EB40" s="108">
        <f t="shared" si="25"/>
        <v>4127.128579199999</v>
      </c>
      <c r="EC40" s="108">
        <f t="shared" si="25"/>
        <v>4127.128579199999</v>
      </c>
      <c r="ED40" s="109">
        <f t="shared" si="25"/>
        <v>4127.128579199999</v>
      </c>
    </row>
    <row r="41" spans="2:134">
      <c r="B41" s="67"/>
      <c r="C41" t="s">
        <v>153</v>
      </c>
      <c r="D41" s="62">
        <v>109.99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29.327733599999998</v>
      </c>
      <c r="L41" s="55">
        <v>58.655467199999997</v>
      </c>
      <c r="M41" s="55">
        <v>87.983200799999992</v>
      </c>
      <c r="N41" s="55">
        <v>117.31093439999999</v>
      </c>
      <c r="O41" s="55">
        <v>146.638668</v>
      </c>
      <c r="P41" s="106">
        <v>175.96640159999998</v>
      </c>
      <c r="Q41" s="55">
        <v>190.63026839999998</v>
      </c>
      <c r="R41" s="55">
        <v>205.29413519999997</v>
      </c>
      <c r="S41" s="55">
        <v>219.95800199999994</v>
      </c>
      <c r="T41" s="55">
        <v>234.62186879999993</v>
      </c>
      <c r="U41" s="55">
        <v>249.28573559999992</v>
      </c>
      <c r="V41" s="55">
        <v>263.94960239999989</v>
      </c>
      <c r="W41" s="55">
        <v>278.61346919999988</v>
      </c>
      <c r="X41" s="55">
        <v>293.27733599999988</v>
      </c>
      <c r="Y41" s="55">
        <v>307.94120279999987</v>
      </c>
      <c r="Z41" s="55">
        <v>322.60506959999987</v>
      </c>
      <c r="AA41" s="55">
        <v>337.26893639999986</v>
      </c>
      <c r="AB41" s="106">
        <v>351.9328031999998</v>
      </c>
      <c r="AC41" s="55">
        <v>361.70871439999985</v>
      </c>
      <c r="AD41" s="55">
        <v>371.48462559999984</v>
      </c>
      <c r="AE41" s="55">
        <v>381.26053679999984</v>
      </c>
      <c r="AF41" s="55">
        <v>391.03644799999984</v>
      </c>
      <c r="AG41" s="55">
        <v>400.81235919999983</v>
      </c>
      <c r="AH41" s="55">
        <v>410.58827039999989</v>
      </c>
      <c r="AI41" s="55">
        <v>420.36418159999988</v>
      </c>
      <c r="AJ41" s="55">
        <v>420.36418159999988</v>
      </c>
      <c r="AK41" s="55">
        <v>420.36418159999988</v>
      </c>
      <c r="AL41" s="55">
        <v>420.36418159999988</v>
      </c>
      <c r="AM41" s="55">
        <v>420.36418159999988</v>
      </c>
      <c r="AN41" s="106">
        <v>420.36418159999988</v>
      </c>
      <c r="AO41" s="55">
        <v>420.36418159999988</v>
      </c>
      <c r="AP41" s="55">
        <v>420.36418159999988</v>
      </c>
      <c r="AQ41" s="55">
        <v>420.36418159999988</v>
      </c>
      <c r="AR41" s="55">
        <v>420.36418159999988</v>
      </c>
      <c r="AS41" s="55">
        <v>420.36418159999988</v>
      </c>
      <c r="AT41" s="55">
        <v>420.36418159999988</v>
      </c>
      <c r="AU41" s="55">
        <v>420.36418159999988</v>
      </c>
      <c r="AV41" s="55">
        <v>420.36418159999988</v>
      </c>
      <c r="AW41" s="55">
        <v>420.36418159999988</v>
      </c>
      <c r="AX41" s="55">
        <v>420.36418159999988</v>
      </c>
      <c r="AY41" s="55">
        <v>420.36418159999988</v>
      </c>
      <c r="AZ41" s="106">
        <v>420.36418159999988</v>
      </c>
      <c r="BA41" s="55">
        <v>420.36418159999988</v>
      </c>
      <c r="BB41" s="55">
        <v>420.36418159999988</v>
      </c>
      <c r="BC41" s="55">
        <v>420.36418159999988</v>
      </c>
      <c r="BD41" s="55">
        <v>420.36418159999988</v>
      </c>
      <c r="BE41" s="55">
        <v>420.36418159999988</v>
      </c>
      <c r="BF41" s="55">
        <v>420.36418159999988</v>
      </c>
      <c r="BG41" s="55">
        <v>420.36418159999988</v>
      </c>
      <c r="BH41" s="55">
        <v>420.36418159999988</v>
      </c>
      <c r="BI41" s="55">
        <v>420.36418159999988</v>
      </c>
      <c r="BJ41" s="55">
        <v>420.36418159999988</v>
      </c>
      <c r="BK41" s="55">
        <v>420.36418159999988</v>
      </c>
      <c r="BL41" s="106">
        <v>420.36418159999988</v>
      </c>
      <c r="BM41" s="55">
        <v>420.36418159999988</v>
      </c>
      <c r="BN41" s="55">
        <v>420.36418159999988</v>
      </c>
      <c r="BO41" s="55">
        <v>420.36418159999988</v>
      </c>
      <c r="BP41" s="55">
        <v>420.36418159999988</v>
      </c>
      <c r="BQ41" s="55">
        <v>420.36418159999988</v>
      </c>
      <c r="BR41" s="55">
        <v>420.36418159999988</v>
      </c>
      <c r="BS41" s="55">
        <v>420.36418159999988</v>
      </c>
      <c r="BT41" s="55">
        <v>420.36418159999988</v>
      </c>
      <c r="BU41" s="55">
        <v>420.36418159999988</v>
      </c>
      <c r="BV41" s="55">
        <v>420.36418159999988</v>
      </c>
      <c r="BW41" s="55">
        <v>420.36418159999988</v>
      </c>
      <c r="BX41" s="106">
        <v>420.36418159999988</v>
      </c>
      <c r="BY41" s="55">
        <v>420.36418159999988</v>
      </c>
      <c r="BZ41" s="55">
        <v>420.36418159999988</v>
      </c>
      <c r="CA41" s="55">
        <v>420.36418159999988</v>
      </c>
      <c r="CB41" s="55">
        <v>420.36418159999988</v>
      </c>
      <c r="CC41" s="55">
        <v>420.36418159999988</v>
      </c>
      <c r="CD41" s="55">
        <v>420.36418159999988</v>
      </c>
      <c r="CE41" s="55">
        <v>420.36418159999988</v>
      </c>
      <c r="CF41" s="55">
        <v>420.36418159999988</v>
      </c>
      <c r="CG41" s="55">
        <v>420.36418159999988</v>
      </c>
      <c r="CH41" s="55">
        <v>420.36418159999988</v>
      </c>
      <c r="CI41" s="55">
        <v>420.36418159999988</v>
      </c>
      <c r="CJ41" s="106">
        <v>420.36418159999988</v>
      </c>
      <c r="CK41" s="55">
        <v>420.36418159999988</v>
      </c>
      <c r="CL41" s="55">
        <v>420.36418159999988</v>
      </c>
      <c r="CM41" s="55">
        <v>420.36418159999988</v>
      </c>
      <c r="CN41" s="55">
        <v>420.36418159999988</v>
      </c>
      <c r="CO41" s="55">
        <v>420.36418159999988</v>
      </c>
      <c r="CP41" s="55">
        <v>420.36418159999988</v>
      </c>
      <c r="CQ41" s="55">
        <v>420.36418159999988</v>
      </c>
      <c r="CR41" s="55">
        <v>420.36418159999988</v>
      </c>
      <c r="CS41" s="55">
        <v>420.36418159999988</v>
      </c>
      <c r="CT41" s="55">
        <v>420.36418159999988</v>
      </c>
      <c r="CU41" s="55">
        <v>420.36418159999988</v>
      </c>
      <c r="CV41" s="106">
        <v>420.36418159999988</v>
      </c>
      <c r="CW41" s="55">
        <v>420.36418159999988</v>
      </c>
      <c r="CX41" s="55">
        <v>420.36418159999988</v>
      </c>
      <c r="CY41" s="55">
        <v>420.36418159999988</v>
      </c>
      <c r="CZ41" s="55">
        <v>420.36418159999988</v>
      </c>
      <c r="DA41" s="55">
        <v>420.36418159999988</v>
      </c>
      <c r="DB41" s="55">
        <v>420.36418159999988</v>
      </c>
      <c r="DC41" s="55">
        <v>420.36418159999988</v>
      </c>
      <c r="DD41" s="55">
        <v>420.36418159999988</v>
      </c>
      <c r="DE41" s="55">
        <v>420.36418159999988</v>
      </c>
      <c r="DF41" s="55">
        <v>420.36418159999988</v>
      </c>
      <c r="DG41" s="55">
        <v>420.36418159999988</v>
      </c>
      <c r="DH41" s="106">
        <v>420.36418159999988</v>
      </c>
      <c r="DI41" s="55">
        <v>420.36418159999988</v>
      </c>
      <c r="DJ41" s="55">
        <v>420.36418159999988</v>
      </c>
      <c r="DK41" s="55">
        <v>420.36418159999988</v>
      </c>
      <c r="DL41" s="55">
        <v>420.36418159999988</v>
      </c>
      <c r="DM41" s="55">
        <v>420.36418159999988</v>
      </c>
      <c r="DN41" s="55">
        <v>420.36418159999988</v>
      </c>
      <c r="DO41" s="55">
        <v>420.36418159999988</v>
      </c>
      <c r="DP41" s="55">
        <v>420.36418159999988</v>
      </c>
      <c r="DQ41" s="55">
        <v>420.36418159999988</v>
      </c>
      <c r="DR41" s="55">
        <v>420.36418159999988</v>
      </c>
      <c r="DS41" s="55">
        <v>420.36418159999988</v>
      </c>
      <c r="DT41" s="55">
        <v>420.36418159999988</v>
      </c>
      <c r="DU41" s="107">
        <f t="shared" si="25"/>
        <v>615.88240559999997</v>
      </c>
      <c r="DV41" s="108">
        <f t="shared" si="25"/>
        <v>3255.3784295999985</v>
      </c>
      <c r="DW41" s="108">
        <f t="shared" si="25"/>
        <v>4839.0760439999985</v>
      </c>
      <c r="DX41" s="108">
        <f t="shared" si="25"/>
        <v>5044.3701791999983</v>
      </c>
      <c r="DY41" s="108">
        <f t="shared" si="25"/>
        <v>5044.3701791999983</v>
      </c>
      <c r="DZ41" s="108">
        <f t="shared" si="25"/>
        <v>5044.3701791999983</v>
      </c>
      <c r="EA41" s="108">
        <f t="shared" si="25"/>
        <v>5044.3701791999983</v>
      </c>
      <c r="EB41" s="108">
        <f t="shared" si="25"/>
        <v>5044.3701791999983</v>
      </c>
      <c r="EC41" s="108">
        <f t="shared" si="25"/>
        <v>5044.3701791999983</v>
      </c>
      <c r="ED41" s="109">
        <f t="shared" si="25"/>
        <v>5044.3701791999983</v>
      </c>
    </row>
    <row r="42" spans="2:134" hidden="1" outlineLevel="1">
      <c r="B42" s="67"/>
      <c r="C42">
        <v>0</v>
      </c>
      <c r="D42" s="62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106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106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106">
        <v>0</v>
      </c>
      <c r="AO42" s="55">
        <v>0</v>
      </c>
      <c r="AP42" s="55">
        <v>0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 s="55">
        <v>0</v>
      </c>
      <c r="AX42" s="55">
        <v>0</v>
      </c>
      <c r="AY42" s="55">
        <v>0</v>
      </c>
      <c r="AZ42" s="106">
        <v>0</v>
      </c>
      <c r="BA42" s="55">
        <v>0</v>
      </c>
      <c r="BB42" s="55">
        <v>0</v>
      </c>
      <c r="BC42" s="55">
        <v>0</v>
      </c>
      <c r="BD42" s="55">
        <v>0</v>
      </c>
      <c r="BE42" s="55">
        <v>0</v>
      </c>
      <c r="BF42" s="55">
        <v>0</v>
      </c>
      <c r="BG42" s="55">
        <v>0</v>
      </c>
      <c r="BH42" s="55">
        <v>0</v>
      </c>
      <c r="BI42" s="55">
        <v>0</v>
      </c>
      <c r="BJ42" s="55">
        <v>0</v>
      </c>
      <c r="BK42" s="55">
        <v>0</v>
      </c>
      <c r="BL42" s="106">
        <v>0</v>
      </c>
      <c r="BM42" s="55">
        <v>0</v>
      </c>
      <c r="BN42" s="55">
        <v>0</v>
      </c>
      <c r="BO42" s="55">
        <v>0</v>
      </c>
      <c r="BP42" s="55">
        <v>0</v>
      </c>
      <c r="BQ42" s="55">
        <v>0</v>
      </c>
      <c r="BR42" s="55">
        <v>0</v>
      </c>
      <c r="BS42" s="55">
        <v>0</v>
      </c>
      <c r="BT42" s="55">
        <v>0</v>
      </c>
      <c r="BU42" s="55">
        <v>0</v>
      </c>
      <c r="BV42" s="55">
        <v>0</v>
      </c>
      <c r="BW42" s="55">
        <v>0</v>
      </c>
      <c r="BX42" s="106">
        <v>0</v>
      </c>
      <c r="BY42" s="55">
        <v>0</v>
      </c>
      <c r="BZ42" s="55">
        <v>0</v>
      </c>
      <c r="CA42" s="55">
        <v>0</v>
      </c>
      <c r="CB42" s="55">
        <v>0</v>
      </c>
      <c r="CC42" s="55">
        <v>0</v>
      </c>
      <c r="CD42" s="55">
        <v>0</v>
      </c>
      <c r="CE42" s="55">
        <v>0</v>
      </c>
      <c r="CF42" s="55">
        <v>0</v>
      </c>
      <c r="CG42" s="55">
        <v>0</v>
      </c>
      <c r="CH42" s="55">
        <v>0</v>
      </c>
      <c r="CI42" s="55">
        <v>0</v>
      </c>
      <c r="CJ42" s="106">
        <v>0</v>
      </c>
      <c r="CK42" s="55">
        <v>0</v>
      </c>
      <c r="CL42" s="55">
        <v>0</v>
      </c>
      <c r="CM42" s="55">
        <v>0</v>
      </c>
      <c r="CN42" s="55">
        <v>0</v>
      </c>
      <c r="CO42" s="55">
        <v>0</v>
      </c>
      <c r="CP42" s="55">
        <v>0</v>
      </c>
      <c r="CQ42" s="55">
        <v>0</v>
      </c>
      <c r="CR42" s="55">
        <v>0</v>
      </c>
      <c r="CS42" s="55">
        <v>0</v>
      </c>
      <c r="CT42" s="55">
        <v>0</v>
      </c>
      <c r="CU42" s="55">
        <v>0</v>
      </c>
      <c r="CV42" s="106">
        <v>0</v>
      </c>
      <c r="CW42" s="55">
        <v>0</v>
      </c>
      <c r="CX42" s="55">
        <v>0</v>
      </c>
      <c r="CY42" s="55">
        <v>0</v>
      </c>
      <c r="CZ42" s="55">
        <v>0</v>
      </c>
      <c r="DA42" s="55">
        <v>0</v>
      </c>
      <c r="DB42" s="55">
        <v>0</v>
      </c>
      <c r="DC42" s="55">
        <v>0</v>
      </c>
      <c r="DD42" s="55">
        <v>0</v>
      </c>
      <c r="DE42" s="55">
        <v>0</v>
      </c>
      <c r="DF42" s="55">
        <v>0</v>
      </c>
      <c r="DG42" s="55">
        <v>0</v>
      </c>
      <c r="DH42" s="106">
        <v>0</v>
      </c>
      <c r="DI42" s="55">
        <v>0</v>
      </c>
      <c r="DJ42" s="55">
        <v>0</v>
      </c>
      <c r="DK42" s="55">
        <v>0</v>
      </c>
      <c r="DL42" s="55">
        <v>0</v>
      </c>
      <c r="DM42" s="55">
        <v>0</v>
      </c>
      <c r="DN42" s="55">
        <v>0</v>
      </c>
      <c r="DO42" s="55">
        <v>0</v>
      </c>
      <c r="DP42" s="55">
        <v>0</v>
      </c>
      <c r="DQ42" s="55">
        <v>0</v>
      </c>
      <c r="DR42" s="55">
        <v>0</v>
      </c>
      <c r="DS42" s="55">
        <v>0</v>
      </c>
      <c r="DT42" s="55">
        <v>0</v>
      </c>
      <c r="DU42" s="107">
        <f t="shared" si="25"/>
        <v>0</v>
      </c>
      <c r="DV42" s="108">
        <f t="shared" si="25"/>
        <v>0</v>
      </c>
      <c r="DW42" s="108">
        <f t="shared" si="25"/>
        <v>0</v>
      </c>
      <c r="DX42" s="108">
        <f t="shared" si="25"/>
        <v>0</v>
      </c>
      <c r="DY42" s="108">
        <f t="shared" si="25"/>
        <v>0</v>
      </c>
      <c r="DZ42" s="108">
        <f t="shared" si="25"/>
        <v>0</v>
      </c>
      <c r="EA42" s="108">
        <f t="shared" si="25"/>
        <v>0</v>
      </c>
      <c r="EB42" s="108">
        <f t="shared" si="25"/>
        <v>0</v>
      </c>
      <c r="EC42" s="108">
        <f t="shared" si="25"/>
        <v>0</v>
      </c>
      <c r="ED42" s="109">
        <f t="shared" si="25"/>
        <v>0</v>
      </c>
    </row>
    <row r="43" spans="2:134" hidden="1" outlineLevel="1">
      <c r="B43" s="72"/>
      <c r="C43" s="73">
        <v>0</v>
      </c>
      <c r="D43" s="210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38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38">
        <v>0</v>
      </c>
      <c r="AC43" s="111">
        <v>0</v>
      </c>
      <c r="AD43" s="111">
        <v>0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38">
        <v>0</v>
      </c>
      <c r="AO43" s="111">
        <v>0</v>
      </c>
      <c r="AP43" s="111">
        <v>0</v>
      </c>
      <c r="AQ43" s="111">
        <v>0</v>
      </c>
      <c r="AR43" s="111">
        <v>0</v>
      </c>
      <c r="AS43" s="111">
        <v>0</v>
      </c>
      <c r="AT43" s="111">
        <v>0</v>
      </c>
      <c r="AU43" s="111">
        <v>0</v>
      </c>
      <c r="AV43" s="111">
        <v>0</v>
      </c>
      <c r="AW43" s="111">
        <v>0</v>
      </c>
      <c r="AX43" s="111">
        <v>0</v>
      </c>
      <c r="AY43" s="111">
        <v>0</v>
      </c>
      <c r="AZ43" s="138">
        <v>0</v>
      </c>
      <c r="BA43" s="111">
        <v>0</v>
      </c>
      <c r="BB43" s="111">
        <v>0</v>
      </c>
      <c r="BC43" s="111">
        <v>0</v>
      </c>
      <c r="BD43" s="111">
        <v>0</v>
      </c>
      <c r="BE43" s="111">
        <v>0</v>
      </c>
      <c r="BF43" s="111">
        <v>0</v>
      </c>
      <c r="BG43" s="111">
        <v>0</v>
      </c>
      <c r="BH43" s="111">
        <v>0</v>
      </c>
      <c r="BI43" s="111">
        <v>0</v>
      </c>
      <c r="BJ43" s="111">
        <v>0</v>
      </c>
      <c r="BK43" s="111">
        <v>0</v>
      </c>
      <c r="BL43" s="138">
        <v>0</v>
      </c>
      <c r="BM43" s="111">
        <v>0</v>
      </c>
      <c r="BN43" s="111">
        <v>0</v>
      </c>
      <c r="BO43" s="111">
        <v>0</v>
      </c>
      <c r="BP43" s="111">
        <v>0</v>
      </c>
      <c r="BQ43" s="111">
        <v>0</v>
      </c>
      <c r="BR43" s="111">
        <v>0</v>
      </c>
      <c r="BS43" s="111">
        <v>0</v>
      </c>
      <c r="BT43" s="111">
        <v>0</v>
      </c>
      <c r="BU43" s="111">
        <v>0</v>
      </c>
      <c r="BV43" s="111">
        <v>0</v>
      </c>
      <c r="BW43" s="111">
        <v>0</v>
      </c>
      <c r="BX43" s="138">
        <v>0</v>
      </c>
      <c r="BY43" s="111">
        <v>0</v>
      </c>
      <c r="BZ43" s="111">
        <v>0</v>
      </c>
      <c r="CA43" s="111">
        <v>0</v>
      </c>
      <c r="CB43" s="111">
        <v>0</v>
      </c>
      <c r="CC43" s="111">
        <v>0</v>
      </c>
      <c r="CD43" s="111">
        <v>0</v>
      </c>
      <c r="CE43" s="111">
        <v>0</v>
      </c>
      <c r="CF43" s="111">
        <v>0</v>
      </c>
      <c r="CG43" s="111">
        <v>0</v>
      </c>
      <c r="CH43" s="111">
        <v>0</v>
      </c>
      <c r="CI43" s="111">
        <v>0</v>
      </c>
      <c r="CJ43" s="138">
        <v>0</v>
      </c>
      <c r="CK43" s="111">
        <v>0</v>
      </c>
      <c r="CL43" s="111">
        <v>0</v>
      </c>
      <c r="CM43" s="111">
        <v>0</v>
      </c>
      <c r="CN43" s="111">
        <v>0</v>
      </c>
      <c r="CO43" s="111">
        <v>0</v>
      </c>
      <c r="CP43" s="111">
        <v>0</v>
      </c>
      <c r="CQ43" s="111">
        <v>0</v>
      </c>
      <c r="CR43" s="111">
        <v>0</v>
      </c>
      <c r="CS43" s="111">
        <v>0</v>
      </c>
      <c r="CT43" s="111">
        <v>0</v>
      </c>
      <c r="CU43" s="111">
        <v>0</v>
      </c>
      <c r="CV43" s="138">
        <v>0</v>
      </c>
      <c r="CW43" s="111">
        <v>0</v>
      </c>
      <c r="CX43" s="111">
        <v>0</v>
      </c>
      <c r="CY43" s="111">
        <v>0</v>
      </c>
      <c r="CZ43" s="111">
        <v>0</v>
      </c>
      <c r="DA43" s="111">
        <v>0</v>
      </c>
      <c r="DB43" s="111">
        <v>0</v>
      </c>
      <c r="DC43" s="111">
        <v>0</v>
      </c>
      <c r="DD43" s="111">
        <v>0</v>
      </c>
      <c r="DE43" s="111">
        <v>0</v>
      </c>
      <c r="DF43" s="111">
        <v>0</v>
      </c>
      <c r="DG43" s="111">
        <v>0</v>
      </c>
      <c r="DH43" s="138">
        <v>0</v>
      </c>
      <c r="DI43" s="111">
        <v>0</v>
      </c>
      <c r="DJ43" s="111">
        <v>0</v>
      </c>
      <c r="DK43" s="111">
        <v>0</v>
      </c>
      <c r="DL43" s="111">
        <v>0</v>
      </c>
      <c r="DM43" s="111">
        <v>0</v>
      </c>
      <c r="DN43" s="111">
        <v>0</v>
      </c>
      <c r="DO43" s="111">
        <v>0</v>
      </c>
      <c r="DP43" s="111">
        <v>0</v>
      </c>
      <c r="DQ43" s="111">
        <v>0</v>
      </c>
      <c r="DR43" s="111">
        <v>0</v>
      </c>
      <c r="DS43" s="111">
        <v>0</v>
      </c>
      <c r="DT43" s="111">
        <v>0</v>
      </c>
      <c r="DU43" s="114">
        <f t="shared" si="25"/>
        <v>0</v>
      </c>
      <c r="DV43" s="115">
        <f t="shared" si="25"/>
        <v>0</v>
      </c>
      <c r="DW43" s="115">
        <f t="shared" si="25"/>
        <v>0</v>
      </c>
      <c r="DX43" s="115">
        <f t="shared" si="25"/>
        <v>0</v>
      </c>
      <c r="DY43" s="115">
        <f t="shared" si="25"/>
        <v>0</v>
      </c>
      <c r="DZ43" s="115">
        <f t="shared" si="25"/>
        <v>0</v>
      </c>
      <c r="EA43" s="115">
        <f t="shared" si="25"/>
        <v>0</v>
      </c>
      <c r="EB43" s="115">
        <f t="shared" si="25"/>
        <v>0</v>
      </c>
      <c r="EC43" s="115">
        <f t="shared" si="25"/>
        <v>0</v>
      </c>
      <c r="ED43" s="116">
        <f t="shared" si="25"/>
        <v>0</v>
      </c>
    </row>
    <row r="44" spans="2:134" hidden="1" outlineLevel="1">
      <c r="B44" s="72"/>
      <c r="C44" s="73"/>
      <c r="D44" s="21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38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38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38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38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38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38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38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38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38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4"/>
      <c r="DV44" s="115"/>
      <c r="DW44" s="115"/>
      <c r="DX44" s="115"/>
      <c r="DY44" s="115"/>
      <c r="DZ44" s="115"/>
      <c r="EA44" s="115"/>
      <c r="EB44" s="115"/>
      <c r="EC44" s="115"/>
      <c r="ED44" s="116"/>
    </row>
    <row r="45" spans="2:134" collapsed="1">
      <c r="B45" s="195" t="s">
        <v>141</v>
      </c>
      <c r="C45" s="213"/>
      <c r="D45" s="213"/>
      <c r="E45" s="214">
        <f>SUBTOTAL(9,E39:E43)</f>
        <v>0</v>
      </c>
      <c r="F45" s="214">
        <f t="shared" ref="F45:BQ45" si="26">SUBTOTAL(9,F39:F43)</f>
        <v>0</v>
      </c>
      <c r="G45" s="214">
        <f t="shared" si="26"/>
        <v>0</v>
      </c>
      <c r="H45" s="214">
        <f t="shared" si="26"/>
        <v>0</v>
      </c>
      <c r="I45" s="214">
        <f t="shared" si="26"/>
        <v>0</v>
      </c>
      <c r="J45" s="214">
        <f t="shared" si="26"/>
        <v>0</v>
      </c>
      <c r="K45" s="214">
        <f t="shared" si="26"/>
        <v>138.64320079999999</v>
      </c>
      <c r="L45" s="214">
        <f t="shared" si="26"/>
        <v>213.29440159999999</v>
      </c>
      <c r="M45" s="214">
        <f t="shared" si="26"/>
        <v>287.94560239999998</v>
      </c>
      <c r="N45" s="214">
        <f t="shared" si="26"/>
        <v>362.59680319999995</v>
      </c>
      <c r="O45" s="214">
        <f t="shared" si="26"/>
        <v>437.24800399999998</v>
      </c>
      <c r="P45" s="215">
        <f t="shared" si="26"/>
        <v>511.89920479999995</v>
      </c>
      <c r="Q45" s="214">
        <f t="shared" si="26"/>
        <v>549.22480519999999</v>
      </c>
      <c r="R45" s="214">
        <f t="shared" si="26"/>
        <v>586.55040559999998</v>
      </c>
      <c r="S45" s="214">
        <f t="shared" si="26"/>
        <v>623.87600599999985</v>
      </c>
      <c r="T45" s="214">
        <f t="shared" si="26"/>
        <v>661.20160639999983</v>
      </c>
      <c r="U45" s="214">
        <f t="shared" si="26"/>
        <v>698.52720679999982</v>
      </c>
      <c r="V45" s="214">
        <f t="shared" si="26"/>
        <v>735.85280719999969</v>
      </c>
      <c r="W45" s="214">
        <f t="shared" si="26"/>
        <v>773.17840759999967</v>
      </c>
      <c r="X45" s="214">
        <f t="shared" si="26"/>
        <v>810.50400799999966</v>
      </c>
      <c r="Y45" s="214">
        <f t="shared" si="26"/>
        <v>847.82960839999964</v>
      </c>
      <c r="Z45" s="214">
        <f t="shared" si="26"/>
        <v>885.15520879999963</v>
      </c>
      <c r="AA45" s="214">
        <f t="shared" si="26"/>
        <v>922.48080919999961</v>
      </c>
      <c r="AB45" s="215">
        <f t="shared" si="26"/>
        <v>959.8064095999996</v>
      </c>
      <c r="AC45" s="214">
        <f t="shared" si="26"/>
        <v>984.69014319999962</v>
      </c>
      <c r="AD45" s="214">
        <f t="shared" si="26"/>
        <v>1009.5738767999995</v>
      </c>
      <c r="AE45" s="214">
        <f t="shared" si="26"/>
        <v>1034.4576103999993</v>
      </c>
      <c r="AF45" s="214">
        <f t="shared" si="26"/>
        <v>1059.3413439999995</v>
      </c>
      <c r="AG45" s="214">
        <f t="shared" si="26"/>
        <v>1084.2250775999996</v>
      </c>
      <c r="AH45" s="214">
        <f t="shared" si="26"/>
        <v>1109.1088111999995</v>
      </c>
      <c r="AI45" s="214">
        <f t="shared" si="26"/>
        <v>1133.9925447999995</v>
      </c>
      <c r="AJ45" s="214">
        <f t="shared" si="26"/>
        <v>1133.9925447999995</v>
      </c>
      <c r="AK45" s="214">
        <f t="shared" si="26"/>
        <v>1133.9925447999995</v>
      </c>
      <c r="AL45" s="214">
        <f t="shared" si="26"/>
        <v>1133.9925447999995</v>
      </c>
      <c r="AM45" s="214">
        <f t="shared" si="26"/>
        <v>1133.9925447999995</v>
      </c>
      <c r="AN45" s="215">
        <f t="shared" si="26"/>
        <v>1133.9925447999995</v>
      </c>
      <c r="AO45" s="214">
        <f t="shared" si="26"/>
        <v>1133.9925447999995</v>
      </c>
      <c r="AP45" s="214">
        <f t="shared" si="26"/>
        <v>1133.9925447999995</v>
      </c>
      <c r="AQ45" s="214">
        <f t="shared" si="26"/>
        <v>1133.9925447999995</v>
      </c>
      <c r="AR45" s="214">
        <f t="shared" si="26"/>
        <v>1133.9925447999995</v>
      </c>
      <c r="AS45" s="214">
        <f t="shared" si="26"/>
        <v>1133.9925447999995</v>
      </c>
      <c r="AT45" s="214">
        <f t="shared" si="26"/>
        <v>1133.9925447999995</v>
      </c>
      <c r="AU45" s="214">
        <f t="shared" si="26"/>
        <v>1133.9925447999995</v>
      </c>
      <c r="AV45" s="214">
        <f t="shared" si="26"/>
        <v>1133.9925447999995</v>
      </c>
      <c r="AW45" s="214">
        <f t="shared" si="26"/>
        <v>1133.9925447999995</v>
      </c>
      <c r="AX45" s="214">
        <f t="shared" si="26"/>
        <v>1133.9925447999995</v>
      </c>
      <c r="AY45" s="214">
        <f t="shared" si="26"/>
        <v>1133.9925447999995</v>
      </c>
      <c r="AZ45" s="215">
        <f t="shared" si="26"/>
        <v>1133.9925447999995</v>
      </c>
      <c r="BA45" s="214">
        <f t="shared" si="26"/>
        <v>1133.9925447999995</v>
      </c>
      <c r="BB45" s="214">
        <f t="shared" si="26"/>
        <v>1133.9925447999995</v>
      </c>
      <c r="BC45" s="214">
        <f t="shared" si="26"/>
        <v>1133.9925447999995</v>
      </c>
      <c r="BD45" s="214">
        <f t="shared" si="26"/>
        <v>1133.9925447999995</v>
      </c>
      <c r="BE45" s="214">
        <f t="shared" si="26"/>
        <v>1133.9925447999995</v>
      </c>
      <c r="BF45" s="214">
        <f t="shared" si="26"/>
        <v>1133.9925447999995</v>
      </c>
      <c r="BG45" s="214">
        <f t="shared" si="26"/>
        <v>1133.9925447999995</v>
      </c>
      <c r="BH45" s="214">
        <f t="shared" si="26"/>
        <v>1133.9925447999995</v>
      </c>
      <c r="BI45" s="214">
        <f t="shared" si="26"/>
        <v>1133.9925447999995</v>
      </c>
      <c r="BJ45" s="214">
        <f t="shared" si="26"/>
        <v>1133.9925447999995</v>
      </c>
      <c r="BK45" s="214">
        <f t="shared" si="26"/>
        <v>1133.9925447999995</v>
      </c>
      <c r="BL45" s="215">
        <f t="shared" si="26"/>
        <v>1133.9925447999995</v>
      </c>
      <c r="BM45" s="214">
        <f t="shared" si="26"/>
        <v>1133.9925447999995</v>
      </c>
      <c r="BN45" s="214">
        <f t="shared" si="26"/>
        <v>1133.9925447999995</v>
      </c>
      <c r="BO45" s="214">
        <f t="shared" si="26"/>
        <v>1133.9925447999995</v>
      </c>
      <c r="BP45" s="214">
        <f t="shared" si="26"/>
        <v>1133.9925447999995</v>
      </c>
      <c r="BQ45" s="214">
        <f t="shared" si="26"/>
        <v>1133.9925447999995</v>
      </c>
      <c r="BR45" s="214">
        <f t="shared" ref="BR45:EC45" si="27">SUBTOTAL(9,BR39:BR43)</f>
        <v>1133.9925447999995</v>
      </c>
      <c r="BS45" s="214">
        <f t="shared" si="27"/>
        <v>1133.9925447999995</v>
      </c>
      <c r="BT45" s="214">
        <f t="shared" si="27"/>
        <v>1133.9925447999995</v>
      </c>
      <c r="BU45" s="214">
        <f t="shared" si="27"/>
        <v>1133.9925447999995</v>
      </c>
      <c r="BV45" s="214">
        <f t="shared" si="27"/>
        <v>1133.9925447999995</v>
      </c>
      <c r="BW45" s="214">
        <f t="shared" si="27"/>
        <v>1133.9925447999995</v>
      </c>
      <c r="BX45" s="215">
        <f t="shared" si="27"/>
        <v>1133.9925447999995</v>
      </c>
      <c r="BY45" s="214">
        <f t="shared" si="27"/>
        <v>1133.9925447999995</v>
      </c>
      <c r="BZ45" s="214">
        <f t="shared" si="27"/>
        <v>1133.9925447999995</v>
      </c>
      <c r="CA45" s="214">
        <f t="shared" si="27"/>
        <v>1133.9925447999995</v>
      </c>
      <c r="CB45" s="214">
        <f t="shared" si="27"/>
        <v>1133.9925447999995</v>
      </c>
      <c r="CC45" s="214">
        <f t="shared" si="27"/>
        <v>1133.9925447999995</v>
      </c>
      <c r="CD45" s="214">
        <f t="shared" si="27"/>
        <v>1133.9925447999995</v>
      </c>
      <c r="CE45" s="214">
        <f t="shared" si="27"/>
        <v>1133.9925447999995</v>
      </c>
      <c r="CF45" s="214">
        <f t="shared" si="27"/>
        <v>1133.9925447999995</v>
      </c>
      <c r="CG45" s="214">
        <f t="shared" si="27"/>
        <v>1133.9925447999995</v>
      </c>
      <c r="CH45" s="214">
        <f t="shared" si="27"/>
        <v>1133.9925447999995</v>
      </c>
      <c r="CI45" s="214">
        <f t="shared" si="27"/>
        <v>1133.9925447999995</v>
      </c>
      <c r="CJ45" s="215">
        <f t="shared" si="27"/>
        <v>1133.9925447999995</v>
      </c>
      <c r="CK45" s="214">
        <f t="shared" si="27"/>
        <v>1133.9925447999995</v>
      </c>
      <c r="CL45" s="214">
        <f t="shared" si="27"/>
        <v>1133.9925447999995</v>
      </c>
      <c r="CM45" s="214">
        <f t="shared" si="27"/>
        <v>1133.9925447999995</v>
      </c>
      <c r="CN45" s="214">
        <f t="shared" si="27"/>
        <v>1133.9925447999995</v>
      </c>
      <c r="CO45" s="214">
        <f t="shared" si="27"/>
        <v>1133.9925447999995</v>
      </c>
      <c r="CP45" s="214">
        <f t="shared" si="27"/>
        <v>1133.9925447999995</v>
      </c>
      <c r="CQ45" s="214">
        <f t="shared" si="27"/>
        <v>1133.9925447999995</v>
      </c>
      <c r="CR45" s="214">
        <f t="shared" si="27"/>
        <v>1133.9925447999995</v>
      </c>
      <c r="CS45" s="214">
        <f t="shared" si="27"/>
        <v>1133.9925447999995</v>
      </c>
      <c r="CT45" s="214">
        <f t="shared" si="27"/>
        <v>1133.9925447999995</v>
      </c>
      <c r="CU45" s="214">
        <f t="shared" si="27"/>
        <v>1133.9925447999995</v>
      </c>
      <c r="CV45" s="215">
        <f t="shared" si="27"/>
        <v>1133.9925447999995</v>
      </c>
      <c r="CW45" s="214">
        <f t="shared" si="27"/>
        <v>1133.9925447999995</v>
      </c>
      <c r="CX45" s="214">
        <f t="shared" si="27"/>
        <v>1133.9925447999995</v>
      </c>
      <c r="CY45" s="214">
        <f t="shared" si="27"/>
        <v>1133.9925447999995</v>
      </c>
      <c r="CZ45" s="214">
        <f t="shared" si="27"/>
        <v>1133.9925447999995</v>
      </c>
      <c r="DA45" s="214">
        <f t="shared" si="27"/>
        <v>1133.9925447999995</v>
      </c>
      <c r="DB45" s="214">
        <f t="shared" si="27"/>
        <v>1133.9925447999995</v>
      </c>
      <c r="DC45" s="214">
        <f t="shared" si="27"/>
        <v>1133.9925447999995</v>
      </c>
      <c r="DD45" s="214">
        <f t="shared" si="27"/>
        <v>1133.9925447999995</v>
      </c>
      <c r="DE45" s="214">
        <f t="shared" si="27"/>
        <v>1133.9925447999995</v>
      </c>
      <c r="DF45" s="214">
        <f t="shared" si="27"/>
        <v>1133.9925447999995</v>
      </c>
      <c r="DG45" s="214">
        <f t="shared" si="27"/>
        <v>1133.9925447999995</v>
      </c>
      <c r="DH45" s="215">
        <f t="shared" si="27"/>
        <v>1133.9925447999995</v>
      </c>
      <c r="DI45" s="214">
        <f t="shared" si="27"/>
        <v>1133.9925447999995</v>
      </c>
      <c r="DJ45" s="214">
        <f t="shared" si="27"/>
        <v>1133.9925447999995</v>
      </c>
      <c r="DK45" s="214">
        <f t="shared" si="27"/>
        <v>1133.9925447999995</v>
      </c>
      <c r="DL45" s="214">
        <f t="shared" si="27"/>
        <v>1133.9925447999995</v>
      </c>
      <c r="DM45" s="214">
        <f t="shared" si="27"/>
        <v>1133.9925447999995</v>
      </c>
      <c r="DN45" s="214">
        <f t="shared" si="27"/>
        <v>1133.9925447999995</v>
      </c>
      <c r="DO45" s="214">
        <f t="shared" si="27"/>
        <v>1133.9925447999995</v>
      </c>
      <c r="DP45" s="214">
        <f t="shared" si="27"/>
        <v>1133.9925447999995</v>
      </c>
      <c r="DQ45" s="214">
        <f t="shared" si="27"/>
        <v>1133.9925447999995</v>
      </c>
      <c r="DR45" s="214">
        <f t="shared" si="27"/>
        <v>1133.9925447999995</v>
      </c>
      <c r="DS45" s="214">
        <f t="shared" si="27"/>
        <v>1133.9925447999995</v>
      </c>
      <c r="DT45" s="214">
        <f t="shared" si="27"/>
        <v>1133.9925447999995</v>
      </c>
      <c r="DU45" s="216">
        <f t="shared" si="27"/>
        <v>1951.6272168</v>
      </c>
      <c r="DV45" s="217">
        <f t="shared" si="27"/>
        <v>9054.1872887999962</v>
      </c>
      <c r="DW45" s="217">
        <f t="shared" si="27"/>
        <v>13085.352131999993</v>
      </c>
      <c r="DX45" s="217">
        <f t="shared" si="27"/>
        <v>13607.910537599993</v>
      </c>
      <c r="DY45" s="217">
        <f t="shared" si="27"/>
        <v>13607.910537599993</v>
      </c>
      <c r="DZ45" s="217">
        <f t="shared" si="27"/>
        <v>13607.910537599993</v>
      </c>
      <c r="EA45" s="217">
        <f t="shared" si="27"/>
        <v>13607.910537599993</v>
      </c>
      <c r="EB45" s="217">
        <f t="shared" si="27"/>
        <v>13607.910537599993</v>
      </c>
      <c r="EC45" s="217">
        <f t="shared" si="27"/>
        <v>13607.910537599993</v>
      </c>
      <c r="ED45" s="218">
        <f t="shared" ref="ED45" si="28">SUBTOTAL(9,ED39:ED43)</f>
        <v>13607.910537599993</v>
      </c>
    </row>
    <row r="46" spans="2:134" s="84" customFormat="1">
      <c r="B46" s="110" t="s">
        <v>142</v>
      </c>
      <c r="E46" s="144">
        <f t="shared" ref="E46:BP46" si="29">SUBTOTAL(9,E35:E45)</f>
        <v>0</v>
      </c>
      <c r="F46" s="144">
        <f t="shared" si="29"/>
        <v>0</v>
      </c>
      <c r="G46" s="144">
        <f t="shared" si="29"/>
        <v>0</v>
      </c>
      <c r="H46" s="144">
        <f t="shared" si="29"/>
        <v>0</v>
      </c>
      <c r="I46" s="144">
        <f t="shared" si="29"/>
        <v>0</v>
      </c>
      <c r="J46" s="144">
        <f t="shared" si="29"/>
        <v>0</v>
      </c>
      <c r="K46" s="144">
        <f t="shared" si="29"/>
        <v>80126.799202375885</v>
      </c>
      <c r="L46" s="144">
        <f t="shared" si="29"/>
        <v>213.29440159999999</v>
      </c>
      <c r="M46" s="144">
        <f t="shared" si="29"/>
        <v>287.94560239999998</v>
      </c>
      <c r="N46" s="144">
        <f t="shared" si="29"/>
        <v>81562.694562375516</v>
      </c>
      <c r="O46" s="144">
        <f t="shared" si="29"/>
        <v>437.24800399999998</v>
      </c>
      <c r="P46" s="145">
        <f t="shared" si="29"/>
        <v>511.89920479999995</v>
      </c>
      <c r="Q46" s="144">
        <f t="shared" si="29"/>
        <v>18728.351169194513</v>
      </c>
      <c r="R46" s="144">
        <f t="shared" si="29"/>
        <v>586.55040559999998</v>
      </c>
      <c r="S46" s="144">
        <f t="shared" si="29"/>
        <v>623.87600599999985</v>
      </c>
      <c r="T46" s="144">
        <f t="shared" si="29"/>
        <v>661.20160639999983</v>
      </c>
      <c r="U46" s="144">
        <f t="shared" si="29"/>
        <v>698.52720679999982</v>
      </c>
      <c r="V46" s="144">
        <f t="shared" si="29"/>
        <v>735.85280719999969</v>
      </c>
      <c r="W46" s="144">
        <f t="shared" si="29"/>
        <v>773.17840759999967</v>
      </c>
      <c r="X46" s="144">
        <f t="shared" si="29"/>
        <v>810.50400799999966</v>
      </c>
      <c r="Y46" s="144">
        <f t="shared" si="29"/>
        <v>847.82960839999964</v>
      </c>
      <c r="Z46" s="144">
        <f t="shared" si="29"/>
        <v>885.15520879999963</v>
      </c>
      <c r="AA46" s="144">
        <f t="shared" si="29"/>
        <v>922.48080919999961</v>
      </c>
      <c r="AB46" s="145">
        <f t="shared" si="29"/>
        <v>959.8064095999996</v>
      </c>
      <c r="AC46" s="144">
        <f t="shared" si="29"/>
        <v>984.69014319999962</v>
      </c>
      <c r="AD46" s="144">
        <f t="shared" si="29"/>
        <v>1009.5738767999995</v>
      </c>
      <c r="AE46" s="144">
        <f t="shared" si="29"/>
        <v>1034.4576103999993</v>
      </c>
      <c r="AF46" s="144">
        <f t="shared" si="29"/>
        <v>1059.3413439999995</v>
      </c>
      <c r="AG46" s="144">
        <f t="shared" si="29"/>
        <v>1084.2250775999996</v>
      </c>
      <c r="AH46" s="144">
        <f t="shared" si="29"/>
        <v>1109.1088111999995</v>
      </c>
      <c r="AI46" s="144">
        <f t="shared" si="29"/>
        <v>1133.9925447999995</v>
      </c>
      <c r="AJ46" s="144">
        <f t="shared" si="29"/>
        <v>1133.9925447999995</v>
      </c>
      <c r="AK46" s="144">
        <f t="shared" si="29"/>
        <v>1133.9925447999995</v>
      </c>
      <c r="AL46" s="144">
        <f t="shared" si="29"/>
        <v>1133.9925447999995</v>
      </c>
      <c r="AM46" s="144">
        <f t="shared" si="29"/>
        <v>1133.9925447999995</v>
      </c>
      <c r="AN46" s="145">
        <f t="shared" si="29"/>
        <v>1133.9925447999995</v>
      </c>
      <c r="AO46" s="144">
        <f t="shared" si="29"/>
        <v>1133.9925447999995</v>
      </c>
      <c r="AP46" s="144">
        <f t="shared" si="29"/>
        <v>1133.9925447999995</v>
      </c>
      <c r="AQ46" s="144">
        <f t="shared" si="29"/>
        <v>1133.9925447999995</v>
      </c>
      <c r="AR46" s="144">
        <f t="shared" si="29"/>
        <v>1133.9925447999995</v>
      </c>
      <c r="AS46" s="144">
        <f t="shared" si="29"/>
        <v>1133.9925447999995</v>
      </c>
      <c r="AT46" s="144">
        <f t="shared" si="29"/>
        <v>1133.9925447999995</v>
      </c>
      <c r="AU46" s="144">
        <f t="shared" si="29"/>
        <v>1133.9925447999995</v>
      </c>
      <c r="AV46" s="144">
        <f t="shared" si="29"/>
        <v>1133.9925447999995</v>
      </c>
      <c r="AW46" s="144">
        <f t="shared" si="29"/>
        <v>1133.9925447999995</v>
      </c>
      <c r="AX46" s="144">
        <f t="shared" si="29"/>
        <v>1133.9925447999995</v>
      </c>
      <c r="AY46" s="144">
        <f t="shared" si="29"/>
        <v>1133.9925447999995</v>
      </c>
      <c r="AZ46" s="145">
        <f t="shared" si="29"/>
        <v>1133.9925447999995</v>
      </c>
      <c r="BA46" s="144">
        <f t="shared" si="29"/>
        <v>1133.9925447999995</v>
      </c>
      <c r="BB46" s="144">
        <f t="shared" si="29"/>
        <v>1133.9925447999995</v>
      </c>
      <c r="BC46" s="144">
        <f t="shared" si="29"/>
        <v>1133.9925447999995</v>
      </c>
      <c r="BD46" s="144">
        <f t="shared" si="29"/>
        <v>1133.9925447999995</v>
      </c>
      <c r="BE46" s="144">
        <f t="shared" si="29"/>
        <v>1133.9925447999995</v>
      </c>
      <c r="BF46" s="144">
        <f t="shared" si="29"/>
        <v>1133.9925447999995</v>
      </c>
      <c r="BG46" s="144">
        <f t="shared" si="29"/>
        <v>1133.9925447999995</v>
      </c>
      <c r="BH46" s="144">
        <f t="shared" si="29"/>
        <v>1133.9925447999995</v>
      </c>
      <c r="BI46" s="144">
        <f t="shared" si="29"/>
        <v>1133.9925447999995</v>
      </c>
      <c r="BJ46" s="144">
        <f t="shared" si="29"/>
        <v>1133.9925447999995</v>
      </c>
      <c r="BK46" s="144">
        <f t="shared" si="29"/>
        <v>1133.9925447999995</v>
      </c>
      <c r="BL46" s="145">
        <f t="shared" si="29"/>
        <v>1133.9925447999995</v>
      </c>
      <c r="BM46" s="144">
        <f t="shared" si="29"/>
        <v>1133.9925447999995</v>
      </c>
      <c r="BN46" s="144">
        <f t="shared" si="29"/>
        <v>1133.9925447999995</v>
      </c>
      <c r="BO46" s="144">
        <f t="shared" si="29"/>
        <v>1133.9925447999995</v>
      </c>
      <c r="BP46" s="144">
        <f t="shared" si="29"/>
        <v>1133.9925447999995</v>
      </c>
      <c r="BQ46" s="144">
        <f t="shared" ref="BQ46:DT46" si="30">SUBTOTAL(9,BQ35:BQ45)</f>
        <v>1133.9925447999995</v>
      </c>
      <c r="BR46" s="144">
        <f t="shared" si="30"/>
        <v>1133.9925447999995</v>
      </c>
      <c r="BS46" s="144">
        <f t="shared" si="30"/>
        <v>1133.9925447999995</v>
      </c>
      <c r="BT46" s="144">
        <f t="shared" si="30"/>
        <v>1133.9925447999995</v>
      </c>
      <c r="BU46" s="144">
        <f t="shared" si="30"/>
        <v>1133.9925447999995</v>
      </c>
      <c r="BV46" s="144">
        <f t="shared" si="30"/>
        <v>1133.9925447999995</v>
      </c>
      <c r="BW46" s="144">
        <f t="shared" si="30"/>
        <v>1133.9925447999995</v>
      </c>
      <c r="BX46" s="145">
        <f t="shared" si="30"/>
        <v>1133.9925447999995</v>
      </c>
      <c r="BY46" s="144">
        <f t="shared" si="30"/>
        <v>1133.9925447999995</v>
      </c>
      <c r="BZ46" s="144">
        <f t="shared" si="30"/>
        <v>1133.9925447999995</v>
      </c>
      <c r="CA46" s="144">
        <f t="shared" si="30"/>
        <v>1133.9925447999995</v>
      </c>
      <c r="CB46" s="144">
        <f t="shared" si="30"/>
        <v>1133.9925447999995</v>
      </c>
      <c r="CC46" s="144">
        <f t="shared" si="30"/>
        <v>1133.9925447999995</v>
      </c>
      <c r="CD46" s="144">
        <f t="shared" si="30"/>
        <v>1133.9925447999995</v>
      </c>
      <c r="CE46" s="144">
        <f t="shared" si="30"/>
        <v>1133.9925447999995</v>
      </c>
      <c r="CF46" s="144">
        <f t="shared" si="30"/>
        <v>1133.9925447999995</v>
      </c>
      <c r="CG46" s="144">
        <f t="shared" si="30"/>
        <v>1133.9925447999995</v>
      </c>
      <c r="CH46" s="144">
        <f t="shared" si="30"/>
        <v>1133.9925447999995</v>
      </c>
      <c r="CI46" s="144">
        <f t="shared" si="30"/>
        <v>1133.9925447999995</v>
      </c>
      <c r="CJ46" s="145">
        <f t="shared" si="30"/>
        <v>1133.9925447999995</v>
      </c>
      <c r="CK46" s="144">
        <f t="shared" si="30"/>
        <v>1133.9925447999995</v>
      </c>
      <c r="CL46" s="144">
        <f t="shared" si="30"/>
        <v>1133.9925447999995</v>
      </c>
      <c r="CM46" s="144">
        <f t="shared" si="30"/>
        <v>1133.9925447999995</v>
      </c>
      <c r="CN46" s="144">
        <f t="shared" si="30"/>
        <v>1133.9925447999995</v>
      </c>
      <c r="CO46" s="144">
        <f t="shared" si="30"/>
        <v>1133.9925447999995</v>
      </c>
      <c r="CP46" s="144">
        <f t="shared" si="30"/>
        <v>1133.9925447999995</v>
      </c>
      <c r="CQ46" s="144">
        <f t="shared" si="30"/>
        <v>1133.9925447999995</v>
      </c>
      <c r="CR46" s="144">
        <f t="shared" si="30"/>
        <v>1133.9925447999995</v>
      </c>
      <c r="CS46" s="144">
        <f t="shared" si="30"/>
        <v>1133.9925447999995</v>
      </c>
      <c r="CT46" s="144">
        <f t="shared" si="30"/>
        <v>1133.9925447999995</v>
      </c>
      <c r="CU46" s="144">
        <f t="shared" si="30"/>
        <v>1133.9925447999995</v>
      </c>
      <c r="CV46" s="145">
        <f t="shared" si="30"/>
        <v>1133.9925447999995</v>
      </c>
      <c r="CW46" s="144">
        <f t="shared" si="30"/>
        <v>1133.9925447999995</v>
      </c>
      <c r="CX46" s="144">
        <f t="shared" si="30"/>
        <v>1133.9925447999995</v>
      </c>
      <c r="CY46" s="144">
        <f t="shared" si="30"/>
        <v>1133.9925447999995</v>
      </c>
      <c r="CZ46" s="144">
        <f t="shared" si="30"/>
        <v>1133.9925447999995</v>
      </c>
      <c r="DA46" s="144">
        <f t="shared" si="30"/>
        <v>1133.9925447999995</v>
      </c>
      <c r="DB46" s="144">
        <f t="shared" si="30"/>
        <v>1133.9925447999995</v>
      </c>
      <c r="DC46" s="144">
        <f t="shared" si="30"/>
        <v>1133.9925447999995</v>
      </c>
      <c r="DD46" s="144">
        <f t="shared" si="30"/>
        <v>1133.9925447999995</v>
      </c>
      <c r="DE46" s="144">
        <f t="shared" si="30"/>
        <v>1133.9925447999995</v>
      </c>
      <c r="DF46" s="144">
        <f t="shared" si="30"/>
        <v>1133.9925447999995</v>
      </c>
      <c r="DG46" s="144">
        <f t="shared" si="30"/>
        <v>1133.9925447999995</v>
      </c>
      <c r="DH46" s="145">
        <f t="shared" si="30"/>
        <v>1133.9925447999995</v>
      </c>
      <c r="DI46" s="144">
        <f t="shared" si="30"/>
        <v>1133.9925447999995</v>
      </c>
      <c r="DJ46" s="144">
        <f t="shared" si="30"/>
        <v>1133.9925447999995</v>
      </c>
      <c r="DK46" s="144">
        <f t="shared" si="30"/>
        <v>1133.9925447999995</v>
      </c>
      <c r="DL46" s="144">
        <f t="shared" si="30"/>
        <v>1133.9925447999995</v>
      </c>
      <c r="DM46" s="144">
        <f t="shared" si="30"/>
        <v>1133.9925447999995</v>
      </c>
      <c r="DN46" s="144">
        <f t="shared" si="30"/>
        <v>1133.9925447999995</v>
      </c>
      <c r="DO46" s="144">
        <f t="shared" si="30"/>
        <v>1133.9925447999995</v>
      </c>
      <c r="DP46" s="144">
        <f t="shared" si="30"/>
        <v>1133.9925447999995</v>
      </c>
      <c r="DQ46" s="144">
        <f t="shared" si="30"/>
        <v>1133.9925447999995</v>
      </c>
      <c r="DR46" s="144">
        <f t="shared" si="30"/>
        <v>1133.9925447999995</v>
      </c>
      <c r="DS46" s="144">
        <f t="shared" si="30"/>
        <v>1133.9925447999995</v>
      </c>
      <c r="DT46" s="144">
        <f t="shared" si="30"/>
        <v>1133.9925447999995</v>
      </c>
      <c r="DU46" s="211">
        <f>SUBTOTAL(9,DU35:DU45)</f>
        <v>163139.88097755137</v>
      </c>
      <c r="DV46" s="146">
        <f t="shared" ref="DV46:ED46" si="31">SUBTOTAL(9,DV35:DV45)</f>
        <v>27233.313652794506</v>
      </c>
      <c r="DW46" s="146">
        <f t="shared" si="31"/>
        <v>13085.352131999993</v>
      </c>
      <c r="DX46" s="146">
        <f t="shared" si="31"/>
        <v>13607.910537599993</v>
      </c>
      <c r="DY46" s="146">
        <f t="shared" si="31"/>
        <v>13607.910537599993</v>
      </c>
      <c r="DZ46" s="146">
        <f t="shared" si="31"/>
        <v>13607.910537599993</v>
      </c>
      <c r="EA46" s="146">
        <f t="shared" si="31"/>
        <v>13607.910537599993</v>
      </c>
      <c r="EB46" s="146">
        <f t="shared" si="31"/>
        <v>13607.910537599993</v>
      </c>
      <c r="EC46" s="146">
        <f t="shared" si="31"/>
        <v>13607.910537599993</v>
      </c>
      <c r="ED46" s="212">
        <f t="shared" si="31"/>
        <v>13607.910537599993</v>
      </c>
    </row>
    <row r="47" spans="2:134">
      <c r="B47" s="204" t="s">
        <v>143</v>
      </c>
      <c r="P47" s="205"/>
      <c r="AB47" s="205"/>
      <c r="AN47" s="205"/>
      <c r="AZ47" s="205"/>
      <c r="BL47" s="205"/>
      <c r="BX47" s="205"/>
      <c r="CJ47" s="205"/>
      <c r="CV47" s="205"/>
      <c r="DH47" s="205"/>
      <c r="DU47" s="206"/>
      <c r="DV47" s="11"/>
      <c r="DW47" s="11"/>
      <c r="DX47" s="11"/>
      <c r="DY47" s="11"/>
      <c r="DZ47" s="11"/>
      <c r="EA47" s="11"/>
      <c r="EB47" s="11"/>
      <c r="EC47" s="11"/>
      <c r="ED47" s="207"/>
    </row>
    <row r="48" spans="2:134">
      <c r="B48" s="67" t="s">
        <v>154</v>
      </c>
      <c r="D48" s="62">
        <v>1300</v>
      </c>
      <c r="H48" s="55">
        <f>$D48</f>
        <v>1300</v>
      </c>
      <c r="I48" s="55">
        <f t="shared" ref="I48:BT50" si="32">$D48</f>
        <v>1300</v>
      </c>
      <c r="J48" s="55">
        <f t="shared" si="32"/>
        <v>1300</v>
      </c>
      <c r="K48" s="55">
        <f t="shared" si="32"/>
        <v>1300</v>
      </c>
      <c r="L48" s="55">
        <f t="shared" si="32"/>
        <v>1300</v>
      </c>
      <c r="M48" s="55">
        <f t="shared" si="32"/>
        <v>1300</v>
      </c>
      <c r="N48" s="55">
        <f t="shared" si="32"/>
        <v>1300</v>
      </c>
      <c r="O48" s="55">
        <f t="shared" si="32"/>
        <v>1300</v>
      </c>
      <c r="P48" s="106">
        <f t="shared" si="32"/>
        <v>1300</v>
      </c>
      <c r="Q48" s="55">
        <f t="shared" si="32"/>
        <v>1300</v>
      </c>
      <c r="R48" s="55">
        <f t="shared" si="32"/>
        <v>1300</v>
      </c>
      <c r="S48" s="55">
        <f t="shared" si="32"/>
        <v>1300</v>
      </c>
      <c r="T48" s="55">
        <f t="shared" si="32"/>
        <v>1300</v>
      </c>
      <c r="U48" s="55">
        <f t="shared" si="32"/>
        <v>1300</v>
      </c>
      <c r="V48" s="55">
        <f t="shared" si="32"/>
        <v>1300</v>
      </c>
      <c r="W48" s="55">
        <f t="shared" si="32"/>
        <v>1300</v>
      </c>
      <c r="X48" s="55">
        <f t="shared" si="32"/>
        <v>1300</v>
      </c>
      <c r="Y48" s="55">
        <f t="shared" si="32"/>
        <v>1300</v>
      </c>
      <c r="Z48" s="55">
        <f t="shared" si="32"/>
        <v>1300</v>
      </c>
      <c r="AA48" s="55">
        <f t="shared" si="32"/>
        <v>1300</v>
      </c>
      <c r="AB48" s="106">
        <f t="shared" si="32"/>
        <v>1300</v>
      </c>
      <c r="AC48" s="55">
        <f t="shared" si="32"/>
        <v>1300</v>
      </c>
      <c r="AD48" s="55">
        <f t="shared" si="32"/>
        <v>1300</v>
      </c>
      <c r="AE48" s="55">
        <f t="shared" si="32"/>
        <v>1300</v>
      </c>
      <c r="AF48" s="55">
        <f t="shared" si="32"/>
        <v>1300</v>
      </c>
      <c r="AG48" s="55">
        <f t="shared" si="32"/>
        <v>1300</v>
      </c>
      <c r="AH48" s="55">
        <f t="shared" si="32"/>
        <v>1300</v>
      </c>
      <c r="AI48" s="55">
        <f t="shared" si="32"/>
        <v>1300</v>
      </c>
      <c r="AJ48" s="55">
        <f t="shared" si="32"/>
        <v>1300</v>
      </c>
      <c r="AK48" s="55">
        <f t="shared" si="32"/>
        <v>1300</v>
      </c>
      <c r="AL48" s="55">
        <f t="shared" si="32"/>
        <v>1300</v>
      </c>
      <c r="AM48" s="55">
        <f t="shared" si="32"/>
        <v>1300</v>
      </c>
      <c r="AN48" s="106">
        <f t="shared" si="32"/>
        <v>1300</v>
      </c>
      <c r="AO48" s="55">
        <f t="shared" si="32"/>
        <v>1300</v>
      </c>
      <c r="AP48" s="55">
        <f t="shared" si="32"/>
        <v>1300</v>
      </c>
      <c r="AQ48" s="55">
        <f t="shared" si="32"/>
        <v>1300</v>
      </c>
      <c r="AR48" s="55">
        <f t="shared" si="32"/>
        <v>1300</v>
      </c>
      <c r="AS48" s="55">
        <f t="shared" si="32"/>
        <v>1300</v>
      </c>
      <c r="AT48" s="55">
        <f t="shared" si="32"/>
        <v>1300</v>
      </c>
      <c r="AU48" s="55">
        <f t="shared" si="32"/>
        <v>1300</v>
      </c>
      <c r="AV48" s="55">
        <f t="shared" si="32"/>
        <v>1300</v>
      </c>
      <c r="AW48" s="55">
        <f t="shared" si="32"/>
        <v>1300</v>
      </c>
      <c r="AX48" s="55">
        <f t="shared" si="32"/>
        <v>1300</v>
      </c>
      <c r="AY48" s="55">
        <f t="shared" si="32"/>
        <v>1300</v>
      </c>
      <c r="AZ48" s="106">
        <f t="shared" si="32"/>
        <v>1300</v>
      </c>
      <c r="BA48" s="55">
        <f t="shared" si="32"/>
        <v>1300</v>
      </c>
      <c r="BB48" s="55">
        <f t="shared" si="32"/>
        <v>1300</v>
      </c>
      <c r="BC48" s="55">
        <f t="shared" si="32"/>
        <v>1300</v>
      </c>
      <c r="BD48" s="55">
        <f t="shared" si="32"/>
        <v>1300</v>
      </c>
      <c r="BE48" s="55">
        <f t="shared" si="32"/>
        <v>1300</v>
      </c>
      <c r="BF48" s="55">
        <f t="shared" si="32"/>
        <v>1300</v>
      </c>
      <c r="BG48" s="55">
        <f t="shared" si="32"/>
        <v>1300</v>
      </c>
      <c r="BH48" s="55">
        <f t="shared" si="32"/>
        <v>1300</v>
      </c>
      <c r="BI48" s="55">
        <f t="shared" si="32"/>
        <v>1300</v>
      </c>
      <c r="BJ48" s="55">
        <f t="shared" si="32"/>
        <v>1300</v>
      </c>
      <c r="BK48" s="55">
        <f t="shared" si="32"/>
        <v>1300</v>
      </c>
      <c r="BL48" s="106">
        <f t="shared" si="32"/>
        <v>1300</v>
      </c>
      <c r="BM48" s="55">
        <f t="shared" si="32"/>
        <v>1300</v>
      </c>
      <c r="BN48" s="55">
        <f t="shared" si="32"/>
        <v>1300</v>
      </c>
      <c r="BO48" s="55">
        <f t="shared" si="32"/>
        <v>1300</v>
      </c>
      <c r="BP48" s="55">
        <f t="shared" si="32"/>
        <v>1300</v>
      </c>
      <c r="BQ48" s="55">
        <f t="shared" si="32"/>
        <v>1300</v>
      </c>
      <c r="BR48" s="55">
        <f t="shared" si="32"/>
        <v>1300</v>
      </c>
      <c r="BS48" s="55">
        <f t="shared" si="32"/>
        <v>1300</v>
      </c>
      <c r="BT48" s="55">
        <f t="shared" si="32"/>
        <v>1300</v>
      </c>
      <c r="BU48" s="55">
        <f t="shared" ref="BU48:DT50" si="33">$D48</f>
        <v>1300</v>
      </c>
      <c r="BV48" s="55">
        <f t="shared" si="33"/>
        <v>1300</v>
      </c>
      <c r="BW48" s="55">
        <f t="shared" si="33"/>
        <v>1300</v>
      </c>
      <c r="BX48" s="106">
        <f t="shared" si="33"/>
        <v>1300</v>
      </c>
      <c r="BY48" s="55">
        <f t="shared" si="33"/>
        <v>1300</v>
      </c>
      <c r="BZ48" s="55">
        <f t="shared" si="33"/>
        <v>1300</v>
      </c>
      <c r="CA48" s="55">
        <f t="shared" si="33"/>
        <v>1300</v>
      </c>
      <c r="CB48" s="55">
        <f t="shared" si="33"/>
        <v>1300</v>
      </c>
      <c r="CC48" s="55">
        <f t="shared" si="33"/>
        <v>1300</v>
      </c>
      <c r="CD48" s="55">
        <f t="shared" si="33"/>
        <v>1300</v>
      </c>
      <c r="CE48" s="55">
        <f t="shared" si="33"/>
        <v>1300</v>
      </c>
      <c r="CF48" s="55">
        <f t="shared" si="33"/>
        <v>1300</v>
      </c>
      <c r="CG48" s="55">
        <f t="shared" si="33"/>
        <v>1300</v>
      </c>
      <c r="CH48" s="55">
        <f t="shared" si="33"/>
        <v>1300</v>
      </c>
      <c r="CI48" s="55">
        <f t="shared" si="33"/>
        <v>1300</v>
      </c>
      <c r="CJ48" s="106">
        <f t="shared" si="33"/>
        <v>1300</v>
      </c>
      <c r="CK48" s="55">
        <f t="shared" si="33"/>
        <v>1300</v>
      </c>
      <c r="CL48" s="55">
        <f t="shared" si="33"/>
        <v>1300</v>
      </c>
      <c r="CM48" s="55">
        <f t="shared" si="33"/>
        <v>1300</v>
      </c>
      <c r="CN48" s="55">
        <f t="shared" si="33"/>
        <v>1300</v>
      </c>
      <c r="CO48" s="55">
        <f t="shared" si="33"/>
        <v>1300</v>
      </c>
      <c r="CP48" s="55">
        <f t="shared" si="33"/>
        <v>1300</v>
      </c>
      <c r="CQ48" s="55">
        <f t="shared" si="33"/>
        <v>1300</v>
      </c>
      <c r="CR48" s="55">
        <f t="shared" si="33"/>
        <v>1300</v>
      </c>
      <c r="CS48" s="55">
        <f t="shared" si="33"/>
        <v>1300</v>
      </c>
      <c r="CT48" s="55">
        <f t="shared" si="33"/>
        <v>1300</v>
      </c>
      <c r="CU48" s="55">
        <f t="shared" si="33"/>
        <v>1300</v>
      </c>
      <c r="CV48" s="106">
        <f t="shared" si="33"/>
        <v>1300</v>
      </c>
      <c r="CW48" s="55">
        <f t="shared" si="33"/>
        <v>1300</v>
      </c>
      <c r="CX48" s="55">
        <f t="shared" si="33"/>
        <v>1300</v>
      </c>
      <c r="CY48" s="55">
        <f t="shared" si="33"/>
        <v>1300</v>
      </c>
      <c r="CZ48" s="55">
        <f t="shared" si="33"/>
        <v>1300</v>
      </c>
      <c r="DA48" s="55">
        <f t="shared" si="33"/>
        <v>1300</v>
      </c>
      <c r="DB48" s="55">
        <f t="shared" si="33"/>
        <v>1300</v>
      </c>
      <c r="DC48" s="55">
        <f t="shared" si="33"/>
        <v>1300</v>
      </c>
      <c r="DD48" s="55">
        <f t="shared" si="33"/>
        <v>1300</v>
      </c>
      <c r="DE48" s="55">
        <f t="shared" si="33"/>
        <v>1300</v>
      </c>
      <c r="DF48" s="55">
        <f t="shared" si="33"/>
        <v>1300</v>
      </c>
      <c r="DG48" s="55">
        <f t="shared" si="33"/>
        <v>1300</v>
      </c>
      <c r="DH48" s="106">
        <f t="shared" si="33"/>
        <v>1300</v>
      </c>
      <c r="DI48" s="55">
        <f t="shared" si="33"/>
        <v>1300</v>
      </c>
      <c r="DJ48" s="55">
        <f t="shared" si="33"/>
        <v>1300</v>
      </c>
      <c r="DK48" s="55">
        <f t="shared" si="33"/>
        <v>1300</v>
      </c>
      <c r="DL48" s="55">
        <f t="shared" si="33"/>
        <v>1300</v>
      </c>
      <c r="DM48" s="55">
        <f t="shared" si="33"/>
        <v>1300</v>
      </c>
      <c r="DN48" s="55">
        <f t="shared" si="33"/>
        <v>1300</v>
      </c>
      <c r="DO48" s="55">
        <f t="shared" si="33"/>
        <v>1300</v>
      </c>
      <c r="DP48" s="55">
        <f t="shared" si="33"/>
        <v>1300</v>
      </c>
      <c r="DQ48" s="55">
        <f t="shared" si="33"/>
        <v>1300</v>
      </c>
      <c r="DR48" s="55">
        <f t="shared" si="33"/>
        <v>1300</v>
      </c>
      <c r="DS48" s="55">
        <f t="shared" si="33"/>
        <v>1300</v>
      </c>
      <c r="DT48" s="55">
        <f t="shared" si="33"/>
        <v>1300</v>
      </c>
      <c r="DU48" s="107">
        <f t="shared" ref="DU48:ED52" si="34">SUMIF($E$28:$DT$28,DU$28,$E48:$DT48)</f>
        <v>11700</v>
      </c>
      <c r="DV48" s="108">
        <f t="shared" si="34"/>
        <v>15600</v>
      </c>
      <c r="DW48" s="108">
        <f t="shared" si="34"/>
        <v>15600</v>
      </c>
      <c r="DX48" s="108">
        <f t="shared" si="34"/>
        <v>15600</v>
      </c>
      <c r="DY48" s="108">
        <f t="shared" si="34"/>
        <v>15600</v>
      </c>
      <c r="DZ48" s="108">
        <f t="shared" si="34"/>
        <v>15600</v>
      </c>
      <c r="EA48" s="108">
        <f t="shared" si="34"/>
        <v>15600</v>
      </c>
      <c r="EB48" s="108">
        <f t="shared" si="34"/>
        <v>15600</v>
      </c>
      <c r="EC48" s="108">
        <f t="shared" si="34"/>
        <v>15600</v>
      </c>
      <c r="ED48" s="109">
        <f t="shared" si="34"/>
        <v>15600</v>
      </c>
    </row>
    <row r="49" spans="2:134">
      <c r="B49" s="67" t="s">
        <v>155</v>
      </c>
      <c r="D49" s="62">
        <v>20</v>
      </c>
      <c r="E49" s="55">
        <f t="shared" ref="E49:G49" si="35">E30*$D49</f>
        <v>0</v>
      </c>
      <c r="F49" s="55">
        <f t="shared" si="35"/>
        <v>0</v>
      </c>
      <c r="G49" s="55">
        <f t="shared" si="35"/>
        <v>0</v>
      </c>
      <c r="H49" s="55">
        <f>H30*$D49</f>
        <v>2.9729729729729732</v>
      </c>
      <c r="I49" s="55">
        <f t="shared" ref="I49:BT49" si="36">I30*$D49</f>
        <v>6.0810810810810807</v>
      </c>
      <c r="J49" s="55">
        <f t="shared" si="36"/>
        <v>8.9189189189189193</v>
      </c>
      <c r="K49" s="55">
        <f t="shared" si="36"/>
        <v>11.756756756756756</v>
      </c>
      <c r="L49" s="55">
        <f t="shared" si="36"/>
        <v>14.72972972972973</v>
      </c>
      <c r="M49" s="55">
        <f t="shared" si="36"/>
        <v>17.972972972972975</v>
      </c>
      <c r="N49" s="55">
        <f t="shared" si="36"/>
        <v>20</v>
      </c>
      <c r="O49" s="55">
        <f t="shared" si="36"/>
        <v>20</v>
      </c>
      <c r="P49" s="106">
        <f t="shared" si="36"/>
        <v>20</v>
      </c>
      <c r="Q49" s="55">
        <f t="shared" si="36"/>
        <v>20</v>
      </c>
      <c r="R49" s="55">
        <f t="shared" si="36"/>
        <v>20</v>
      </c>
      <c r="S49" s="55">
        <f t="shared" si="36"/>
        <v>20</v>
      </c>
      <c r="T49" s="55">
        <f t="shared" si="36"/>
        <v>20</v>
      </c>
      <c r="U49" s="55">
        <f t="shared" si="36"/>
        <v>20</v>
      </c>
      <c r="V49" s="55">
        <f t="shared" si="36"/>
        <v>20</v>
      </c>
      <c r="W49" s="55">
        <f t="shared" si="36"/>
        <v>20</v>
      </c>
      <c r="X49" s="55">
        <f t="shared" si="36"/>
        <v>20</v>
      </c>
      <c r="Y49" s="55">
        <f t="shared" si="36"/>
        <v>20</v>
      </c>
      <c r="Z49" s="55">
        <f t="shared" si="36"/>
        <v>20</v>
      </c>
      <c r="AA49" s="55">
        <f t="shared" si="36"/>
        <v>20</v>
      </c>
      <c r="AB49" s="106">
        <f t="shared" si="36"/>
        <v>20</v>
      </c>
      <c r="AC49" s="55">
        <f t="shared" si="36"/>
        <v>20</v>
      </c>
      <c r="AD49" s="55">
        <f t="shared" si="36"/>
        <v>20</v>
      </c>
      <c r="AE49" s="55">
        <f t="shared" si="36"/>
        <v>20</v>
      </c>
      <c r="AF49" s="55">
        <f t="shared" si="36"/>
        <v>20</v>
      </c>
      <c r="AG49" s="55">
        <f t="shared" si="36"/>
        <v>20</v>
      </c>
      <c r="AH49" s="55">
        <f t="shared" si="36"/>
        <v>20</v>
      </c>
      <c r="AI49" s="55">
        <f t="shared" si="36"/>
        <v>20</v>
      </c>
      <c r="AJ49" s="55">
        <f t="shared" si="36"/>
        <v>20</v>
      </c>
      <c r="AK49" s="55">
        <f t="shared" si="36"/>
        <v>20</v>
      </c>
      <c r="AL49" s="55">
        <f t="shared" si="36"/>
        <v>20</v>
      </c>
      <c r="AM49" s="55">
        <f t="shared" si="36"/>
        <v>20</v>
      </c>
      <c r="AN49" s="106">
        <f t="shared" si="36"/>
        <v>20</v>
      </c>
      <c r="AO49" s="55">
        <f t="shared" si="36"/>
        <v>20</v>
      </c>
      <c r="AP49" s="55">
        <f t="shared" si="36"/>
        <v>20</v>
      </c>
      <c r="AQ49" s="55">
        <f t="shared" si="36"/>
        <v>20</v>
      </c>
      <c r="AR49" s="55">
        <f t="shared" si="36"/>
        <v>20</v>
      </c>
      <c r="AS49" s="55">
        <f t="shared" si="36"/>
        <v>20</v>
      </c>
      <c r="AT49" s="55">
        <f t="shared" si="36"/>
        <v>20</v>
      </c>
      <c r="AU49" s="55">
        <f t="shared" si="36"/>
        <v>20</v>
      </c>
      <c r="AV49" s="55">
        <f t="shared" si="36"/>
        <v>20</v>
      </c>
      <c r="AW49" s="55">
        <f t="shared" si="36"/>
        <v>20</v>
      </c>
      <c r="AX49" s="55">
        <f t="shared" si="36"/>
        <v>20</v>
      </c>
      <c r="AY49" s="55">
        <f t="shared" si="36"/>
        <v>20</v>
      </c>
      <c r="AZ49" s="106">
        <f t="shared" si="36"/>
        <v>20</v>
      </c>
      <c r="BA49" s="55">
        <f t="shared" si="36"/>
        <v>20</v>
      </c>
      <c r="BB49" s="55">
        <f t="shared" si="36"/>
        <v>20</v>
      </c>
      <c r="BC49" s="55">
        <f t="shared" si="36"/>
        <v>20</v>
      </c>
      <c r="BD49" s="55">
        <f t="shared" si="36"/>
        <v>20</v>
      </c>
      <c r="BE49" s="55">
        <f t="shared" si="36"/>
        <v>20</v>
      </c>
      <c r="BF49" s="55">
        <f t="shared" si="36"/>
        <v>20</v>
      </c>
      <c r="BG49" s="55">
        <f t="shared" si="36"/>
        <v>20</v>
      </c>
      <c r="BH49" s="55">
        <f t="shared" si="36"/>
        <v>20</v>
      </c>
      <c r="BI49" s="55">
        <f t="shared" si="36"/>
        <v>20</v>
      </c>
      <c r="BJ49" s="55">
        <f t="shared" si="36"/>
        <v>20</v>
      </c>
      <c r="BK49" s="55">
        <f t="shared" si="36"/>
        <v>20</v>
      </c>
      <c r="BL49" s="106">
        <f t="shared" si="36"/>
        <v>20</v>
      </c>
      <c r="BM49" s="55">
        <f t="shared" si="36"/>
        <v>20</v>
      </c>
      <c r="BN49" s="55">
        <f t="shared" si="36"/>
        <v>20</v>
      </c>
      <c r="BO49" s="55">
        <f t="shared" si="36"/>
        <v>20</v>
      </c>
      <c r="BP49" s="55">
        <f t="shared" si="36"/>
        <v>20</v>
      </c>
      <c r="BQ49" s="55">
        <f t="shared" si="36"/>
        <v>20</v>
      </c>
      <c r="BR49" s="55">
        <f t="shared" si="36"/>
        <v>20</v>
      </c>
      <c r="BS49" s="55">
        <f t="shared" si="36"/>
        <v>20</v>
      </c>
      <c r="BT49" s="55">
        <f t="shared" si="36"/>
        <v>20</v>
      </c>
      <c r="BU49" s="55">
        <f t="shared" ref="BU49:DT49" si="37">BU30*$D49</f>
        <v>20</v>
      </c>
      <c r="BV49" s="55">
        <f t="shared" si="37"/>
        <v>20</v>
      </c>
      <c r="BW49" s="55">
        <f t="shared" si="37"/>
        <v>20</v>
      </c>
      <c r="BX49" s="106">
        <f t="shared" si="37"/>
        <v>20</v>
      </c>
      <c r="BY49" s="55">
        <f t="shared" si="37"/>
        <v>20</v>
      </c>
      <c r="BZ49" s="55">
        <f t="shared" si="37"/>
        <v>20</v>
      </c>
      <c r="CA49" s="55">
        <f t="shared" si="37"/>
        <v>20</v>
      </c>
      <c r="CB49" s="55">
        <f t="shared" si="37"/>
        <v>20</v>
      </c>
      <c r="CC49" s="55">
        <f t="shared" si="37"/>
        <v>20</v>
      </c>
      <c r="CD49" s="55">
        <f t="shared" si="37"/>
        <v>20</v>
      </c>
      <c r="CE49" s="55">
        <f t="shared" si="37"/>
        <v>20</v>
      </c>
      <c r="CF49" s="55">
        <f t="shared" si="37"/>
        <v>20</v>
      </c>
      <c r="CG49" s="55">
        <f t="shared" si="37"/>
        <v>20</v>
      </c>
      <c r="CH49" s="55">
        <f t="shared" si="37"/>
        <v>20</v>
      </c>
      <c r="CI49" s="55">
        <f t="shared" si="37"/>
        <v>20</v>
      </c>
      <c r="CJ49" s="106">
        <f t="shared" si="37"/>
        <v>20</v>
      </c>
      <c r="CK49" s="55">
        <f t="shared" si="37"/>
        <v>20</v>
      </c>
      <c r="CL49" s="55">
        <f t="shared" si="37"/>
        <v>20</v>
      </c>
      <c r="CM49" s="55">
        <f t="shared" si="37"/>
        <v>20</v>
      </c>
      <c r="CN49" s="55">
        <f t="shared" si="37"/>
        <v>20</v>
      </c>
      <c r="CO49" s="55">
        <f t="shared" si="37"/>
        <v>20</v>
      </c>
      <c r="CP49" s="55">
        <f t="shared" si="37"/>
        <v>20</v>
      </c>
      <c r="CQ49" s="55">
        <f t="shared" si="37"/>
        <v>20</v>
      </c>
      <c r="CR49" s="55">
        <f t="shared" si="37"/>
        <v>20</v>
      </c>
      <c r="CS49" s="55">
        <f t="shared" si="37"/>
        <v>20</v>
      </c>
      <c r="CT49" s="55">
        <f t="shared" si="37"/>
        <v>20</v>
      </c>
      <c r="CU49" s="55">
        <f t="shared" si="37"/>
        <v>20</v>
      </c>
      <c r="CV49" s="106">
        <f t="shared" si="37"/>
        <v>20</v>
      </c>
      <c r="CW49" s="55">
        <f t="shared" si="37"/>
        <v>20</v>
      </c>
      <c r="CX49" s="55">
        <f t="shared" si="37"/>
        <v>20</v>
      </c>
      <c r="CY49" s="55">
        <f t="shared" si="37"/>
        <v>20</v>
      </c>
      <c r="CZ49" s="55">
        <f t="shared" si="37"/>
        <v>20</v>
      </c>
      <c r="DA49" s="55">
        <f t="shared" si="37"/>
        <v>20</v>
      </c>
      <c r="DB49" s="55">
        <f t="shared" si="37"/>
        <v>20</v>
      </c>
      <c r="DC49" s="55">
        <f t="shared" si="37"/>
        <v>20</v>
      </c>
      <c r="DD49" s="55">
        <f t="shared" si="37"/>
        <v>20</v>
      </c>
      <c r="DE49" s="55">
        <f t="shared" si="37"/>
        <v>20</v>
      </c>
      <c r="DF49" s="55">
        <f t="shared" si="37"/>
        <v>20</v>
      </c>
      <c r="DG49" s="55">
        <f t="shared" si="37"/>
        <v>20</v>
      </c>
      <c r="DH49" s="106">
        <f t="shared" si="37"/>
        <v>20</v>
      </c>
      <c r="DI49" s="55">
        <f t="shared" si="37"/>
        <v>20</v>
      </c>
      <c r="DJ49" s="55">
        <f t="shared" si="37"/>
        <v>20</v>
      </c>
      <c r="DK49" s="55">
        <f t="shared" si="37"/>
        <v>20</v>
      </c>
      <c r="DL49" s="55">
        <f t="shared" si="37"/>
        <v>20</v>
      </c>
      <c r="DM49" s="55">
        <f t="shared" si="37"/>
        <v>20</v>
      </c>
      <c r="DN49" s="55">
        <f t="shared" si="37"/>
        <v>20</v>
      </c>
      <c r="DO49" s="55">
        <f t="shared" si="37"/>
        <v>20</v>
      </c>
      <c r="DP49" s="55">
        <f t="shared" si="37"/>
        <v>20</v>
      </c>
      <c r="DQ49" s="55">
        <f t="shared" si="37"/>
        <v>20</v>
      </c>
      <c r="DR49" s="55">
        <f t="shared" si="37"/>
        <v>20</v>
      </c>
      <c r="DS49" s="55">
        <f t="shared" si="37"/>
        <v>20</v>
      </c>
      <c r="DT49" s="55">
        <f t="shared" si="37"/>
        <v>20</v>
      </c>
      <c r="DU49" s="107">
        <f t="shared" si="34"/>
        <v>122.43243243243245</v>
      </c>
      <c r="DV49" s="108">
        <f t="shared" si="34"/>
        <v>240</v>
      </c>
      <c r="DW49" s="108">
        <f t="shared" si="34"/>
        <v>240</v>
      </c>
      <c r="DX49" s="108">
        <f t="shared" si="34"/>
        <v>240</v>
      </c>
      <c r="DY49" s="108">
        <f t="shared" si="34"/>
        <v>240</v>
      </c>
      <c r="DZ49" s="108">
        <f t="shared" si="34"/>
        <v>240</v>
      </c>
      <c r="EA49" s="108">
        <f t="shared" si="34"/>
        <v>240</v>
      </c>
      <c r="EB49" s="108">
        <f t="shared" si="34"/>
        <v>240</v>
      </c>
      <c r="EC49" s="108">
        <f t="shared" si="34"/>
        <v>240</v>
      </c>
      <c r="ED49" s="109">
        <f t="shared" si="34"/>
        <v>240</v>
      </c>
    </row>
    <row r="50" spans="2:134">
      <c r="B50" s="67" t="s">
        <v>156</v>
      </c>
      <c r="D50" s="62">
        <v>4.2279999999999998</v>
      </c>
      <c r="H50" s="55">
        <f>$D50</f>
        <v>4.2279999999999998</v>
      </c>
      <c r="I50" s="55">
        <f t="shared" si="32"/>
        <v>4.2279999999999998</v>
      </c>
      <c r="J50" s="55">
        <f t="shared" si="32"/>
        <v>4.2279999999999998</v>
      </c>
      <c r="K50" s="55">
        <f t="shared" si="32"/>
        <v>4.2279999999999998</v>
      </c>
      <c r="L50" s="55">
        <f t="shared" si="32"/>
        <v>4.2279999999999998</v>
      </c>
      <c r="M50" s="55">
        <f t="shared" si="32"/>
        <v>4.2279999999999998</v>
      </c>
      <c r="N50" s="55">
        <f t="shared" si="32"/>
        <v>4.2279999999999998</v>
      </c>
      <c r="O50" s="55">
        <f t="shared" si="32"/>
        <v>4.2279999999999998</v>
      </c>
      <c r="P50" s="106">
        <f t="shared" si="32"/>
        <v>4.2279999999999998</v>
      </c>
      <c r="Q50" s="55">
        <f t="shared" si="32"/>
        <v>4.2279999999999998</v>
      </c>
      <c r="R50" s="55">
        <f t="shared" si="32"/>
        <v>4.2279999999999998</v>
      </c>
      <c r="S50" s="55">
        <f t="shared" si="32"/>
        <v>4.2279999999999998</v>
      </c>
      <c r="T50" s="55">
        <f t="shared" si="32"/>
        <v>4.2279999999999998</v>
      </c>
      <c r="U50" s="55">
        <f t="shared" si="32"/>
        <v>4.2279999999999998</v>
      </c>
      <c r="V50" s="55">
        <f t="shared" si="32"/>
        <v>4.2279999999999998</v>
      </c>
      <c r="W50" s="55">
        <f t="shared" si="32"/>
        <v>4.2279999999999998</v>
      </c>
      <c r="X50" s="55">
        <f t="shared" si="32"/>
        <v>4.2279999999999998</v>
      </c>
      <c r="Y50" s="55">
        <f t="shared" si="32"/>
        <v>4.2279999999999998</v>
      </c>
      <c r="Z50" s="55">
        <f t="shared" si="32"/>
        <v>4.2279999999999998</v>
      </c>
      <c r="AA50" s="55">
        <f t="shared" si="32"/>
        <v>4.2279999999999998</v>
      </c>
      <c r="AB50" s="106">
        <f t="shared" si="32"/>
        <v>4.2279999999999998</v>
      </c>
      <c r="AC50" s="55">
        <f t="shared" si="32"/>
        <v>4.2279999999999998</v>
      </c>
      <c r="AD50" s="55">
        <f t="shared" si="32"/>
        <v>4.2279999999999998</v>
      </c>
      <c r="AE50" s="55">
        <f t="shared" si="32"/>
        <v>4.2279999999999998</v>
      </c>
      <c r="AF50" s="55">
        <f t="shared" si="32"/>
        <v>4.2279999999999998</v>
      </c>
      <c r="AG50" s="55">
        <f t="shared" si="32"/>
        <v>4.2279999999999998</v>
      </c>
      <c r="AH50" s="55">
        <f t="shared" si="32"/>
        <v>4.2279999999999998</v>
      </c>
      <c r="AI50" s="55">
        <f t="shared" si="32"/>
        <v>4.2279999999999998</v>
      </c>
      <c r="AJ50" s="55">
        <f t="shared" si="32"/>
        <v>4.2279999999999998</v>
      </c>
      <c r="AK50" s="55">
        <f t="shared" si="32"/>
        <v>4.2279999999999998</v>
      </c>
      <c r="AL50" s="55">
        <f t="shared" si="32"/>
        <v>4.2279999999999998</v>
      </c>
      <c r="AM50" s="55">
        <f t="shared" si="32"/>
        <v>4.2279999999999998</v>
      </c>
      <c r="AN50" s="106">
        <f t="shared" si="32"/>
        <v>4.2279999999999998</v>
      </c>
      <c r="AO50" s="55">
        <f t="shared" si="32"/>
        <v>4.2279999999999998</v>
      </c>
      <c r="AP50" s="55">
        <f t="shared" si="32"/>
        <v>4.2279999999999998</v>
      </c>
      <c r="AQ50" s="55">
        <f t="shared" si="32"/>
        <v>4.2279999999999998</v>
      </c>
      <c r="AR50" s="55">
        <f t="shared" si="32"/>
        <v>4.2279999999999998</v>
      </c>
      <c r="AS50" s="55">
        <f t="shared" si="32"/>
        <v>4.2279999999999998</v>
      </c>
      <c r="AT50" s="55">
        <f t="shared" si="32"/>
        <v>4.2279999999999998</v>
      </c>
      <c r="AU50" s="55">
        <f t="shared" si="32"/>
        <v>4.2279999999999998</v>
      </c>
      <c r="AV50" s="55">
        <f t="shared" si="32"/>
        <v>4.2279999999999998</v>
      </c>
      <c r="AW50" s="55">
        <f t="shared" si="32"/>
        <v>4.2279999999999998</v>
      </c>
      <c r="AX50" s="55">
        <f t="shared" si="32"/>
        <v>4.2279999999999998</v>
      </c>
      <c r="AY50" s="55">
        <f t="shared" si="32"/>
        <v>4.2279999999999998</v>
      </c>
      <c r="AZ50" s="106">
        <f t="shared" si="32"/>
        <v>4.2279999999999998</v>
      </c>
      <c r="BA50" s="55">
        <f t="shared" si="32"/>
        <v>4.2279999999999998</v>
      </c>
      <c r="BB50" s="55">
        <f t="shared" si="32"/>
        <v>4.2279999999999998</v>
      </c>
      <c r="BC50" s="55">
        <f t="shared" si="32"/>
        <v>4.2279999999999998</v>
      </c>
      <c r="BD50" s="55">
        <f t="shared" si="32"/>
        <v>4.2279999999999998</v>
      </c>
      <c r="BE50" s="55">
        <f t="shared" si="32"/>
        <v>4.2279999999999998</v>
      </c>
      <c r="BF50" s="55">
        <f t="shared" si="32"/>
        <v>4.2279999999999998</v>
      </c>
      <c r="BG50" s="55">
        <f t="shared" si="32"/>
        <v>4.2279999999999998</v>
      </c>
      <c r="BH50" s="55">
        <f t="shared" si="32"/>
        <v>4.2279999999999998</v>
      </c>
      <c r="BI50" s="55">
        <f t="shared" si="32"/>
        <v>4.2279999999999998</v>
      </c>
      <c r="BJ50" s="55">
        <f t="shared" si="32"/>
        <v>4.2279999999999998</v>
      </c>
      <c r="BK50" s="55">
        <f t="shared" si="32"/>
        <v>4.2279999999999998</v>
      </c>
      <c r="BL50" s="106">
        <f t="shared" si="32"/>
        <v>4.2279999999999998</v>
      </c>
      <c r="BM50" s="55">
        <f t="shared" si="32"/>
        <v>4.2279999999999998</v>
      </c>
      <c r="BN50" s="55">
        <f t="shared" si="32"/>
        <v>4.2279999999999998</v>
      </c>
      <c r="BO50" s="55">
        <f t="shared" si="32"/>
        <v>4.2279999999999998</v>
      </c>
      <c r="BP50" s="55">
        <f t="shared" si="32"/>
        <v>4.2279999999999998</v>
      </c>
      <c r="BQ50" s="55">
        <f t="shared" si="32"/>
        <v>4.2279999999999998</v>
      </c>
      <c r="BR50" s="55">
        <f t="shared" si="32"/>
        <v>4.2279999999999998</v>
      </c>
      <c r="BS50" s="55">
        <f t="shared" si="32"/>
        <v>4.2279999999999998</v>
      </c>
      <c r="BT50" s="55">
        <f t="shared" si="32"/>
        <v>4.2279999999999998</v>
      </c>
      <c r="BU50" s="55">
        <f t="shared" si="33"/>
        <v>4.2279999999999998</v>
      </c>
      <c r="BV50" s="55">
        <f t="shared" si="33"/>
        <v>4.2279999999999998</v>
      </c>
      <c r="BW50" s="55">
        <f t="shared" si="33"/>
        <v>4.2279999999999998</v>
      </c>
      <c r="BX50" s="106">
        <f t="shared" si="33"/>
        <v>4.2279999999999998</v>
      </c>
      <c r="BY50" s="55">
        <f t="shared" si="33"/>
        <v>4.2279999999999998</v>
      </c>
      <c r="BZ50" s="55">
        <f t="shared" si="33"/>
        <v>4.2279999999999998</v>
      </c>
      <c r="CA50" s="55">
        <f t="shared" si="33"/>
        <v>4.2279999999999998</v>
      </c>
      <c r="CB50" s="55">
        <f t="shared" si="33"/>
        <v>4.2279999999999998</v>
      </c>
      <c r="CC50" s="55">
        <f t="shared" si="33"/>
        <v>4.2279999999999998</v>
      </c>
      <c r="CD50" s="55">
        <f t="shared" si="33"/>
        <v>4.2279999999999998</v>
      </c>
      <c r="CE50" s="55">
        <f t="shared" si="33"/>
        <v>4.2279999999999998</v>
      </c>
      <c r="CF50" s="55">
        <f t="shared" si="33"/>
        <v>4.2279999999999998</v>
      </c>
      <c r="CG50" s="55">
        <f t="shared" si="33"/>
        <v>4.2279999999999998</v>
      </c>
      <c r="CH50" s="55">
        <f t="shared" si="33"/>
        <v>4.2279999999999998</v>
      </c>
      <c r="CI50" s="55">
        <f t="shared" si="33"/>
        <v>4.2279999999999998</v>
      </c>
      <c r="CJ50" s="106">
        <f t="shared" si="33"/>
        <v>4.2279999999999998</v>
      </c>
      <c r="CK50" s="55">
        <f t="shared" si="33"/>
        <v>4.2279999999999998</v>
      </c>
      <c r="CL50" s="55">
        <f t="shared" si="33"/>
        <v>4.2279999999999998</v>
      </c>
      <c r="CM50" s="55">
        <f t="shared" si="33"/>
        <v>4.2279999999999998</v>
      </c>
      <c r="CN50" s="55">
        <f t="shared" si="33"/>
        <v>4.2279999999999998</v>
      </c>
      <c r="CO50" s="55">
        <f t="shared" si="33"/>
        <v>4.2279999999999998</v>
      </c>
      <c r="CP50" s="55">
        <f t="shared" si="33"/>
        <v>4.2279999999999998</v>
      </c>
      <c r="CQ50" s="55">
        <f t="shared" si="33"/>
        <v>4.2279999999999998</v>
      </c>
      <c r="CR50" s="55">
        <f t="shared" si="33"/>
        <v>4.2279999999999998</v>
      </c>
      <c r="CS50" s="55">
        <f t="shared" si="33"/>
        <v>4.2279999999999998</v>
      </c>
      <c r="CT50" s="55">
        <f t="shared" si="33"/>
        <v>4.2279999999999998</v>
      </c>
      <c r="CU50" s="55">
        <f t="shared" si="33"/>
        <v>4.2279999999999998</v>
      </c>
      <c r="CV50" s="106">
        <f t="shared" si="33"/>
        <v>4.2279999999999998</v>
      </c>
      <c r="CW50" s="55">
        <f t="shared" si="33"/>
        <v>4.2279999999999998</v>
      </c>
      <c r="CX50" s="55">
        <f t="shared" si="33"/>
        <v>4.2279999999999998</v>
      </c>
      <c r="CY50" s="55">
        <f t="shared" si="33"/>
        <v>4.2279999999999998</v>
      </c>
      <c r="CZ50" s="55">
        <f t="shared" si="33"/>
        <v>4.2279999999999998</v>
      </c>
      <c r="DA50" s="55">
        <f t="shared" si="33"/>
        <v>4.2279999999999998</v>
      </c>
      <c r="DB50" s="55">
        <f t="shared" si="33"/>
        <v>4.2279999999999998</v>
      </c>
      <c r="DC50" s="55">
        <f t="shared" si="33"/>
        <v>4.2279999999999998</v>
      </c>
      <c r="DD50" s="55">
        <f t="shared" si="33"/>
        <v>4.2279999999999998</v>
      </c>
      <c r="DE50" s="55">
        <f t="shared" si="33"/>
        <v>4.2279999999999998</v>
      </c>
      <c r="DF50" s="55">
        <f t="shared" si="33"/>
        <v>4.2279999999999998</v>
      </c>
      <c r="DG50" s="55">
        <f t="shared" si="33"/>
        <v>4.2279999999999998</v>
      </c>
      <c r="DH50" s="106">
        <f t="shared" si="33"/>
        <v>4.2279999999999998</v>
      </c>
      <c r="DI50" s="55">
        <f t="shared" si="33"/>
        <v>4.2279999999999998</v>
      </c>
      <c r="DJ50" s="55">
        <f t="shared" si="33"/>
        <v>4.2279999999999998</v>
      </c>
      <c r="DK50" s="55">
        <f t="shared" si="33"/>
        <v>4.2279999999999998</v>
      </c>
      <c r="DL50" s="55">
        <f t="shared" si="33"/>
        <v>4.2279999999999998</v>
      </c>
      <c r="DM50" s="55">
        <f t="shared" si="33"/>
        <v>4.2279999999999998</v>
      </c>
      <c r="DN50" s="55">
        <f t="shared" si="33"/>
        <v>4.2279999999999998</v>
      </c>
      <c r="DO50" s="55">
        <f t="shared" si="33"/>
        <v>4.2279999999999998</v>
      </c>
      <c r="DP50" s="55">
        <f t="shared" si="33"/>
        <v>4.2279999999999998</v>
      </c>
      <c r="DQ50" s="55">
        <f t="shared" si="33"/>
        <v>4.2279999999999998</v>
      </c>
      <c r="DR50" s="55">
        <f t="shared" si="33"/>
        <v>4.2279999999999998</v>
      </c>
      <c r="DS50" s="55">
        <f t="shared" si="33"/>
        <v>4.2279999999999998</v>
      </c>
      <c r="DT50" s="55">
        <f t="shared" si="33"/>
        <v>4.2279999999999998</v>
      </c>
      <c r="DU50" s="107">
        <f t="shared" si="34"/>
        <v>38.052000000000007</v>
      </c>
      <c r="DV50" s="108">
        <f t="shared" si="34"/>
        <v>50.736000000000011</v>
      </c>
      <c r="DW50" s="108">
        <f t="shared" si="34"/>
        <v>50.736000000000011</v>
      </c>
      <c r="DX50" s="108">
        <f t="shared" si="34"/>
        <v>50.736000000000011</v>
      </c>
      <c r="DY50" s="108">
        <f t="shared" si="34"/>
        <v>50.736000000000011</v>
      </c>
      <c r="DZ50" s="108">
        <f t="shared" si="34"/>
        <v>50.736000000000011</v>
      </c>
      <c r="EA50" s="108">
        <f t="shared" si="34"/>
        <v>50.736000000000011</v>
      </c>
      <c r="EB50" s="108">
        <f t="shared" si="34"/>
        <v>50.736000000000011</v>
      </c>
      <c r="EC50" s="108">
        <f t="shared" si="34"/>
        <v>50.736000000000011</v>
      </c>
      <c r="ED50" s="109">
        <f t="shared" si="34"/>
        <v>50.736000000000011</v>
      </c>
    </row>
    <row r="51" spans="2:134" hidden="1" outlineLevel="1">
      <c r="B51" s="67"/>
      <c r="D51" s="62"/>
      <c r="H51" s="55"/>
      <c r="I51" s="55"/>
      <c r="J51" s="55"/>
      <c r="K51" s="55"/>
      <c r="L51" s="55"/>
      <c r="M51" s="55"/>
      <c r="N51" s="55"/>
      <c r="O51" s="55"/>
      <c r="P51" s="106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106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106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106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106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106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106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106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106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107"/>
      <c r="DV51" s="108"/>
      <c r="DW51" s="108"/>
      <c r="DX51" s="108"/>
      <c r="DY51" s="108"/>
      <c r="DZ51" s="108"/>
      <c r="EA51" s="108"/>
      <c r="EB51" s="108"/>
      <c r="EC51" s="108"/>
      <c r="ED51" s="109"/>
    </row>
    <row r="52" spans="2:134" collapsed="1">
      <c r="B52" s="67" t="s">
        <v>157</v>
      </c>
      <c r="D52" s="62">
        <v>11.513333333333334</v>
      </c>
      <c r="H52" s="55">
        <f>$D52*H32</f>
        <v>0</v>
      </c>
      <c r="I52" s="55">
        <f t="shared" ref="I52:BT52" si="38">$D52*I32</f>
        <v>0</v>
      </c>
      <c r="J52" s="55">
        <f t="shared" si="38"/>
        <v>0</v>
      </c>
      <c r="K52" s="55">
        <f t="shared" si="38"/>
        <v>18.420412266666666</v>
      </c>
      <c r="L52" s="55">
        <f t="shared" si="38"/>
        <v>9.2097455999999998</v>
      </c>
      <c r="M52" s="55">
        <f t="shared" si="38"/>
        <v>9.2097455999999998</v>
      </c>
      <c r="N52" s="55">
        <f t="shared" si="38"/>
        <v>9.2097455999999998</v>
      </c>
      <c r="O52" s="55">
        <f t="shared" si="38"/>
        <v>9.2097455999999998</v>
      </c>
      <c r="P52" s="106">
        <f t="shared" si="38"/>
        <v>9.2097455999999998</v>
      </c>
      <c r="Q52" s="55">
        <f t="shared" si="38"/>
        <v>4.6048727999999999</v>
      </c>
      <c r="R52" s="55">
        <f t="shared" si="38"/>
        <v>4.6048727999999999</v>
      </c>
      <c r="S52" s="55">
        <f t="shared" si="38"/>
        <v>4.6048727999999999</v>
      </c>
      <c r="T52" s="55">
        <f t="shared" si="38"/>
        <v>4.6048727999999999</v>
      </c>
      <c r="U52" s="55">
        <f t="shared" si="38"/>
        <v>4.6048727999999999</v>
      </c>
      <c r="V52" s="55">
        <f t="shared" si="38"/>
        <v>4.6048727999999999</v>
      </c>
      <c r="W52" s="55">
        <f t="shared" si="38"/>
        <v>4.6048727999999999</v>
      </c>
      <c r="X52" s="55">
        <f t="shared" si="38"/>
        <v>4.6048727999999999</v>
      </c>
      <c r="Y52" s="55">
        <f t="shared" si="38"/>
        <v>4.6048727999999999</v>
      </c>
      <c r="Z52" s="55">
        <f t="shared" si="38"/>
        <v>4.6048727999999999</v>
      </c>
      <c r="AA52" s="55">
        <f t="shared" si="38"/>
        <v>4.6048727999999999</v>
      </c>
      <c r="AB52" s="106">
        <f t="shared" si="38"/>
        <v>4.6048727999999999</v>
      </c>
      <c r="AC52" s="55">
        <f t="shared" si="38"/>
        <v>3.0699152000000001</v>
      </c>
      <c r="AD52" s="55">
        <f t="shared" si="38"/>
        <v>3.0699152000000001</v>
      </c>
      <c r="AE52" s="55">
        <f t="shared" si="38"/>
        <v>3.0699152000000001</v>
      </c>
      <c r="AF52" s="55">
        <f t="shared" si="38"/>
        <v>3.0699152000000001</v>
      </c>
      <c r="AG52" s="55">
        <f t="shared" si="38"/>
        <v>3.0699152000000001</v>
      </c>
      <c r="AH52" s="55">
        <f t="shared" si="38"/>
        <v>3.0699152000000001</v>
      </c>
      <c r="AI52" s="55">
        <f t="shared" si="38"/>
        <v>3.0699152000000001</v>
      </c>
      <c r="AJ52" s="55">
        <f t="shared" si="38"/>
        <v>0</v>
      </c>
      <c r="AK52" s="55">
        <f t="shared" si="38"/>
        <v>0</v>
      </c>
      <c r="AL52" s="55">
        <f t="shared" si="38"/>
        <v>0</v>
      </c>
      <c r="AM52" s="55">
        <f t="shared" si="38"/>
        <v>0</v>
      </c>
      <c r="AN52" s="106">
        <f t="shared" si="38"/>
        <v>0</v>
      </c>
      <c r="AO52" s="55">
        <f t="shared" si="38"/>
        <v>0</v>
      </c>
      <c r="AP52" s="55">
        <f t="shared" si="38"/>
        <v>0</v>
      </c>
      <c r="AQ52" s="55">
        <f t="shared" si="38"/>
        <v>0</v>
      </c>
      <c r="AR52" s="55">
        <f t="shared" si="38"/>
        <v>0</v>
      </c>
      <c r="AS52" s="55">
        <f t="shared" si="38"/>
        <v>0</v>
      </c>
      <c r="AT52" s="55">
        <f t="shared" si="38"/>
        <v>0</v>
      </c>
      <c r="AU52" s="55">
        <f t="shared" si="38"/>
        <v>0</v>
      </c>
      <c r="AV52" s="55">
        <f t="shared" si="38"/>
        <v>0</v>
      </c>
      <c r="AW52" s="55">
        <f t="shared" si="38"/>
        <v>0</v>
      </c>
      <c r="AX52" s="55">
        <f t="shared" si="38"/>
        <v>0</v>
      </c>
      <c r="AY52" s="55">
        <f t="shared" si="38"/>
        <v>0</v>
      </c>
      <c r="AZ52" s="106">
        <f t="shared" si="38"/>
        <v>0</v>
      </c>
      <c r="BA52" s="55">
        <f t="shared" si="38"/>
        <v>0</v>
      </c>
      <c r="BB52" s="55">
        <f t="shared" si="38"/>
        <v>0</v>
      </c>
      <c r="BC52" s="55">
        <f t="shared" si="38"/>
        <v>0</v>
      </c>
      <c r="BD52" s="55">
        <f t="shared" si="38"/>
        <v>0</v>
      </c>
      <c r="BE52" s="55">
        <f t="shared" si="38"/>
        <v>0</v>
      </c>
      <c r="BF52" s="55">
        <f t="shared" si="38"/>
        <v>0</v>
      </c>
      <c r="BG52" s="55">
        <f t="shared" si="38"/>
        <v>0</v>
      </c>
      <c r="BH52" s="55">
        <f t="shared" si="38"/>
        <v>0</v>
      </c>
      <c r="BI52" s="55">
        <f t="shared" si="38"/>
        <v>0</v>
      </c>
      <c r="BJ52" s="55">
        <f t="shared" si="38"/>
        <v>0</v>
      </c>
      <c r="BK52" s="55">
        <f t="shared" si="38"/>
        <v>0</v>
      </c>
      <c r="BL52" s="106">
        <f t="shared" si="38"/>
        <v>0</v>
      </c>
      <c r="BM52" s="55">
        <f t="shared" si="38"/>
        <v>0</v>
      </c>
      <c r="BN52" s="55">
        <f t="shared" si="38"/>
        <v>0</v>
      </c>
      <c r="BO52" s="55">
        <f t="shared" si="38"/>
        <v>0</v>
      </c>
      <c r="BP52" s="55">
        <f t="shared" si="38"/>
        <v>0</v>
      </c>
      <c r="BQ52" s="55">
        <f t="shared" si="38"/>
        <v>0</v>
      </c>
      <c r="BR52" s="55">
        <f t="shared" si="38"/>
        <v>0</v>
      </c>
      <c r="BS52" s="55">
        <f t="shared" si="38"/>
        <v>0</v>
      </c>
      <c r="BT52" s="55">
        <f t="shared" si="38"/>
        <v>0</v>
      </c>
      <c r="BU52" s="55">
        <f t="shared" ref="BU52:DT52" si="39">$D52*BU32</f>
        <v>0</v>
      </c>
      <c r="BV52" s="55">
        <f t="shared" si="39"/>
        <v>0</v>
      </c>
      <c r="BW52" s="55">
        <f t="shared" si="39"/>
        <v>0</v>
      </c>
      <c r="BX52" s="106">
        <f t="shared" si="39"/>
        <v>0</v>
      </c>
      <c r="BY52" s="55">
        <f t="shared" si="39"/>
        <v>0</v>
      </c>
      <c r="BZ52" s="55">
        <f t="shared" si="39"/>
        <v>0</v>
      </c>
      <c r="CA52" s="55">
        <f t="shared" si="39"/>
        <v>0</v>
      </c>
      <c r="CB52" s="55">
        <f t="shared" si="39"/>
        <v>0</v>
      </c>
      <c r="CC52" s="55">
        <f t="shared" si="39"/>
        <v>0</v>
      </c>
      <c r="CD52" s="55">
        <f t="shared" si="39"/>
        <v>0</v>
      </c>
      <c r="CE52" s="55">
        <f t="shared" si="39"/>
        <v>0</v>
      </c>
      <c r="CF52" s="55">
        <f t="shared" si="39"/>
        <v>0</v>
      </c>
      <c r="CG52" s="55">
        <f t="shared" si="39"/>
        <v>0</v>
      </c>
      <c r="CH52" s="55">
        <f t="shared" si="39"/>
        <v>0</v>
      </c>
      <c r="CI52" s="55">
        <f t="shared" si="39"/>
        <v>0</v>
      </c>
      <c r="CJ52" s="106">
        <f t="shared" si="39"/>
        <v>0</v>
      </c>
      <c r="CK52" s="55">
        <f t="shared" si="39"/>
        <v>0</v>
      </c>
      <c r="CL52" s="55">
        <f t="shared" si="39"/>
        <v>0</v>
      </c>
      <c r="CM52" s="55">
        <f t="shared" si="39"/>
        <v>0</v>
      </c>
      <c r="CN52" s="55">
        <f t="shared" si="39"/>
        <v>0</v>
      </c>
      <c r="CO52" s="55">
        <f t="shared" si="39"/>
        <v>0</v>
      </c>
      <c r="CP52" s="55">
        <f t="shared" si="39"/>
        <v>0</v>
      </c>
      <c r="CQ52" s="55">
        <f t="shared" si="39"/>
        <v>0</v>
      </c>
      <c r="CR52" s="55">
        <f t="shared" si="39"/>
        <v>0</v>
      </c>
      <c r="CS52" s="55">
        <f t="shared" si="39"/>
        <v>0</v>
      </c>
      <c r="CT52" s="55">
        <f t="shared" si="39"/>
        <v>0</v>
      </c>
      <c r="CU52" s="55">
        <f t="shared" si="39"/>
        <v>0</v>
      </c>
      <c r="CV52" s="106">
        <f t="shared" si="39"/>
        <v>0</v>
      </c>
      <c r="CW52" s="55">
        <f t="shared" si="39"/>
        <v>0</v>
      </c>
      <c r="CX52" s="55">
        <f t="shared" si="39"/>
        <v>0</v>
      </c>
      <c r="CY52" s="55">
        <f t="shared" si="39"/>
        <v>0</v>
      </c>
      <c r="CZ52" s="55">
        <f t="shared" si="39"/>
        <v>0</v>
      </c>
      <c r="DA52" s="55">
        <f t="shared" si="39"/>
        <v>0</v>
      </c>
      <c r="DB52" s="55">
        <f t="shared" si="39"/>
        <v>0</v>
      </c>
      <c r="DC52" s="55">
        <f t="shared" si="39"/>
        <v>0</v>
      </c>
      <c r="DD52" s="55">
        <f t="shared" si="39"/>
        <v>0</v>
      </c>
      <c r="DE52" s="55">
        <f t="shared" si="39"/>
        <v>0</v>
      </c>
      <c r="DF52" s="55">
        <f t="shared" si="39"/>
        <v>0</v>
      </c>
      <c r="DG52" s="55">
        <f t="shared" si="39"/>
        <v>0</v>
      </c>
      <c r="DH52" s="106">
        <f t="shared" si="39"/>
        <v>0</v>
      </c>
      <c r="DI52" s="55">
        <f t="shared" si="39"/>
        <v>0</v>
      </c>
      <c r="DJ52" s="55">
        <f t="shared" si="39"/>
        <v>0</v>
      </c>
      <c r="DK52" s="55">
        <f t="shared" si="39"/>
        <v>0</v>
      </c>
      <c r="DL52" s="55">
        <f t="shared" si="39"/>
        <v>0</v>
      </c>
      <c r="DM52" s="55">
        <f t="shared" si="39"/>
        <v>0</v>
      </c>
      <c r="DN52" s="55">
        <f t="shared" si="39"/>
        <v>0</v>
      </c>
      <c r="DO52" s="55">
        <f t="shared" si="39"/>
        <v>0</v>
      </c>
      <c r="DP52" s="55">
        <f t="shared" si="39"/>
        <v>0</v>
      </c>
      <c r="DQ52" s="55">
        <f t="shared" si="39"/>
        <v>0</v>
      </c>
      <c r="DR52" s="55">
        <f t="shared" si="39"/>
        <v>0</v>
      </c>
      <c r="DS52" s="55">
        <f t="shared" si="39"/>
        <v>0</v>
      </c>
      <c r="DT52" s="55">
        <f t="shared" si="39"/>
        <v>0</v>
      </c>
      <c r="DU52" s="107">
        <f t="shared" si="34"/>
        <v>64.469140266666656</v>
      </c>
      <c r="DV52" s="108">
        <f t="shared" si="34"/>
        <v>55.258473600000009</v>
      </c>
      <c r="DW52" s="108">
        <f t="shared" si="34"/>
        <v>21.4894064</v>
      </c>
      <c r="DX52" s="108">
        <f t="shared" si="34"/>
        <v>0</v>
      </c>
      <c r="DY52" s="108">
        <f t="shared" si="34"/>
        <v>0</v>
      </c>
      <c r="DZ52" s="108">
        <f t="shared" si="34"/>
        <v>0</v>
      </c>
      <c r="EA52" s="108">
        <f t="shared" si="34"/>
        <v>0</v>
      </c>
      <c r="EB52" s="108">
        <f t="shared" si="34"/>
        <v>0</v>
      </c>
      <c r="EC52" s="108">
        <f t="shared" si="34"/>
        <v>0</v>
      </c>
      <c r="ED52" s="109">
        <f t="shared" si="34"/>
        <v>0</v>
      </c>
    </row>
    <row r="53" spans="2:134">
      <c r="B53" s="191" t="s">
        <v>143</v>
      </c>
      <c r="C53" s="213"/>
      <c r="D53" s="213"/>
      <c r="E53" s="214">
        <f t="shared" ref="E53:BP53" si="40">SUBTOTAL(9,E48:E52)</f>
        <v>0</v>
      </c>
      <c r="F53" s="214">
        <f t="shared" si="40"/>
        <v>0</v>
      </c>
      <c r="G53" s="214">
        <f t="shared" si="40"/>
        <v>0</v>
      </c>
      <c r="H53" s="214">
        <f t="shared" si="40"/>
        <v>1307.200972972973</v>
      </c>
      <c r="I53" s="214">
        <f t="shared" si="40"/>
        <v>1310.3090810810811</v>
      </c>
      <c r="J53" s="214">
        <f t="shared" si="40"/>
        <v>1313.146918918919</v>
      </c>
      <c r="K53" s="214">
        <f t="shared" si="40"/>
        <v>1334.4051690234235</v>
      </c>
      <c r="L53" s="214">
        <f t="shared" si="40"/>
        <v>1328.1674753297298</v>
      </c>
      <c r="M53" s="214">
        <f t="shared" si="40"/>
        <v>1331.4107185729729</v>
      </c>
      <c r="N53" s="214">
        <f t="shared" si="40"/>
        <v>1333.4377456</v>
      </c>
      <c r="O53" s="214">
        <f t="shared" si="40"/>
        <v>1333.4377456</v>
      </c>
      <c r="P53" s="215">
        <f t="shared" si="40"/>
        <v>1333.4377456</v>
      </c>
      <c r="Q53" s="214">
        <f t="shared" si="40"/>
        <v>1328.8328728000001</v>
      </c>
      <c r="R53" s="214">
        <f t="shared" si="40"/>
        <v>1328.8328728000001</v>
      </c>
      <c r="S53" s="214">
        <f t="shared" si="40"/>
        <v>1328.8328728000001</v>
      </c>
      <c r="T53" s="214">
        <f t="shared" si="40"/>
        <v>1328.8328728000001</v>
      </c>
      <c r="U53" s="214">
        <f t="shared" si="40"/>
        <v>1328.8328728000001</v>
      </c>
      <c r="V53" s="214">
        <f t="shared" si="40"/>
        <v>1328.8328728000001</v>
      </c>
      <c r="W53" s="214">
        <f t="shared" si="40"/>
        <v>1328.8328728000001</v>
      </c>
      <c r="X53" s="214">
        <f t="shared" si="40"/>
        <v>1328.8328728000001</v>
      </c>
      <c r="Y53" s="214">
        <f t="shared" si="40"/>
        <v>1328.8328728000001</v>
      </c>
      <c r="Z53" s="214">
        <f t="shared" si="40"/>
        <v>1328.8328728000001</v>
      </c>
      <c r="AA53" s="214">
        <f t="shared" si="40"/>
        <v>1328.8328728000001</v>
      </c>
      <c r="AB53" s="215">
        <f t="shared" si="40"/>
        <v>1328.8328728000001</v>
      </c>
      <c r="AC53" s="214">
        <f t="shared" si="40"/>
        <v>1327.2979152</v>
      </c>
      <c r="AD53" s="214">
        <f t="shared" si="40"/>
        <v>1327.2979152</v>
      </c>
      <c r="AE53" s="214">
        <f t="shared" si="40"/>
        <v>1327.2979152</v>
      </c>
      <c r="AF53" s="214">
        <f t="shared" si="40"/>
        <v>1327.2979152</v>
      </c>
      <c r="AG53" s="214">
        <f t="shared" si="40"/>
        <v>1327.2979152</v>
      </c>
      <c r="AH53" s="214">
        <f t="shared" si="40"/>
        <v>1327.2979152</v>
      </c>
      <c r="AI53" s="214">
        <f t="shared" si="40"/>
        <v>1327.2979152</v>
      </c>
      <c r="AJ53" s="214">
        <f t="shared" si="40"/>
        <v>1324.2280000000001</v>
      </c>
      <c r="AK53" s="214">
        <f t="shared" si="40"/>
        <v>1324.2280000000001</v>
      </c>
      <c r="AL53" s="214">
        <f t="shared" si="40"/>
        <v>1324.2280000000001</v>
      </c>
      <c r="AM53" s="214">
        <f t="shared" si="40"/>
        <v>1324.2280000000001</v>
      </c>
      <c r="AN53" s="215">
        <f t="shared" si="40"/>
        <v>1324.2280000000001</v>
      </c>
      <c r="AO53" s="214">
        <f t="shared" si="40"/>
        <v>1324.2280000000001</v>
      </c>
      <c r="AP53" s="214">
        <f t="shared" si="40"/>
        <v>1324.2280000000001</v>
      </c>
      <c r="AQ53" s="214">
        <f t="shared" si="40"/>
        <v>1324.2280000000001</v>
      </c>
      <c r="AR53" s="214">
        <f t="shared" si="40"/>
        <v>1324.2280000000001</v>
      </c>
      <c r="AS53" s="214">
        <f t="shared" si="40"/>
        <v>1324.2280000000001</v>
      </c>
      <c r="AT53" s="214">
        <f t="shared" si="40"/>
        <v>1324.2280000000001</v>
      </c>
      <c r="AU53" s="214">
        <f t="shared" si="40"/>
        <v>1324.2280000000001</v>
      </c>
      <c r="AV53" s="214">
        <f t="shared" si="40"/>
        <v>1324.2280000000001</v>
      </c>
      <c r="AW53" s="214">
        <f t="shared" si="40"/>
        <v>1324.2280000000001</v>
      </c>
      <c r="AX53" s="214">
        <f t="shared" si="40"/>
        <v>1324.2280000000001</v>
      </c>
      <c r="AY53" s="214">
        <f t="shared" si="40"/>
        <v>1324.2280000000001</v>
      </c>
      <c r="AZ53" s="215">
        <f t="shared" si="40"/>
        <v>1324.2280000000001</v>
      </c>
      <c r="BA53" s="214">
        <f t="shared" si="40"/>
        <v>1324.2280000000001</v>
      </c>
      <c r="BB53" s="214">
        <f t="shared" si="40"/>
        <v>1324.2280000000001</v>
      </c>
      <c r="BC53" s="214">
        <f t="shared" si="40"/>
        <v>1324.2280000000001</v>
      </c>
      <c r="BD53" s="214">
        <f t="shared" si="40"/>
        <v>1324.2280000000001</v>
      </c>
      <c r="BE53" s="214">
        <f t="shared" si="40"/>
        <v>1324.2280000000001</v>
      </c>
      <c r="BF53" s="214">
        <f t="shared" si="40"/>
        <v>1324.2280000000001</v>
      </c>
      <c r="BG53" s="214">
        <f t="shared" si="40"/>
        <v>1324.2280000000001</v>
      </c>
      <c r="BH53" s="214">
        <f t="shared" si="40"/>
        <v>1324.2280000000001</v>
      </c>
      <c r="BI53" s="214">
        <f t="shared" si="40"/>
        <v>1324.2280000000001</v>
      </c>
      <c r="BJ53" s="214">
        <f t="shared" si="40"/>
        <v>1324.2280000000001</v>
      </c>
      <c r="BK53" s="214">
        <f t="shared" si="40"/>
        <v>1324.2280000000001</v>
      </c>
      <c r="BL53" s="215">
        <f t="shared" si="40"/>
        <v>1324.2280000000001</v>
      </c>
      <c r="BM53" s="214">
        <f t="shared" si="40"/>
        <v>1324.2280000000001</v>
      </c>
      <c r="BN53" s="214">
        <f t="shared" si="40"/>
        <v>1324.2280000000001</v>
      </c>
      <c r="BO53" s="214">
        <f t="shared" si="40"/>
        <v>1324.2280000000001</v>
      </c>
      <c r="BP53" s="214">
        <f t="shared" si="40"/>
        <v>1324.2280000000001</v>
      </c>
      <c r="BQ53" s="214">
        <f t="shared" ref="BQ53:EB53" si="41">SUBTOTAL(9,BQ48:BQ52)</f>
        <v>1324.2280000000001</v>
      </c>
      <c r="BR53" s="214">
        <f t="shared" si="41"/>
        <v>1324.2280000000001</v>
      </c>
      <c r="BS53" s="214">
        <f t="shared" si="41"/>
        <v>1324.2280000000001</v>
      </c>
      <c r="BT53" s="214">
        <f t="shared" si="41"/>
        <v>1324.2280000000001</v>
      </c>
      <c r="BU53" s="214">
        <f t="shared" si="41"/>
        <v>1324.2280000000001</v>
      </c>
      <c r="BV53" s="214">
        <f t="shared" si="41"/>
        <v>1324.2280000000001</v>
      </c>
      <c r="BW53" s="214">
        <f t="shared" si="41"/>
        <v>1324.2280000000001</v>
      </c>
      <c r="BX53" s="215">
        <f t="shared" si="41"/>
        <v>1324.2280000000001</v>
      </c>
      <c r="BY53" s="214">
        <f t="shared" si="41"/>
        <v>1324.2280000000001</v>
      </c>
      <c r="BZ53" s="214">
        <f t="shared" si="41"/>
        <v>1324.2280000000001</v>
      </c>
      <c r="CA53" s="214">
        <f t="shared" si="41"/>
        <v>1324.2280000000001</v>
      </c>
      <c r="CB53" s="214">
        <f t="shared" si="41"/>
        <v>1324.2280000000001</v>
      </c>
      <c r="CC53" s="214">
        <f t="shared" si="41"/>
        <v>1324.2280000000001</v>
      </c>
      <c r="CD53" s="214">
        <f t="shared" si="41"/>
        <v>1324.2280000000001</v>
      </c>
      <c r="CE53" s="214">
        <f t="shared" si="41"/>
        <v>1324.2280000000001</v>
      </c>
      <c r="CF53" s="214">
        <f t="shared" si="41"/>
        <v>1324.2280000000001</v>
      </c>
      <c r="CG53" s="214">
        <f t="shared" si="41"/>
        <v>1324.2280000000001</v>
      </c>
      <c r="CH53" s="214">
        <f t="shared" si="41"/>
        <v>1324.2280000000001</v>
      </c>
      <c r="CI53" s="214">
        <f t="shared" si="41"/>
        <v>1324.2280000000001</v>
      </c>
      <c r="CJ53" s="215">
        <f t="shared" si="41"/>
        <v>1324.2280000000001</v>
      </c>
      <c r="CK53" s="214">
        <f t="shared" si="41"/>
        <v>1324.2280000000001</v>
      </c>
      <c r="CL53" s="214">
        <f t="shared" si="41"/>
        <v>1324.2280000000001</v>
      </c>
      <c r="CM53" s="214">
        <f t="shared" si="41"/>
        <v>1324.2280000000001</v>
      </c>
      <c r="CN53" s="214">
        <f t="shared" si="41"/>
        <v>1324.2280000000001</v>
      </c>
      <c r="CO53" s="214">
        <f t="shared" si="41"/>
        <v>1324.2280000000001</v>
      </c>
      <c r="CP53" s="214">
        <f t="shared" si="41"/>
        <v>1324.2280000000001</v>
      </c>
      <c r="CQ53" s="214">
        <f t="shared" si="41"/>
        <v>1324.2280000000001</v>
      </c>
      <c r="CR53" s="214">
        <f t="shared" si="41"/>
        <v>1324.2280000000001</v>
      </c>
      <c r="CS53" s="214">
        <f t="shared" si="41"/>
        <v>1324.2280000000001</v>
      </c>
      <c r="CT53" s="214">
        <f t="shared" si="41"/>
        <v>1324.2280000000001</v>
      </c>
      <c r="CU53" s="214">
        <f t="shared" si="41"/>
        <v>1324.2280000000001</v>
      </c>
      <c r="CV53" s="215">
        <f t="shared" si="41"/>
        <v>1324.2280000000001</v>
      </c>
      <c r="CW53" s="214">
        <f t="shared" si="41"/>
        <v>1324.2280000000001</v>
      </c>
      <c r="CX53" s="214">
        <f t="shared" si="41"/>
        <v>1324.2280000000001</v>
      </c>
      <c r="CY53" s="214">
        <f t="shared" si="41"/>
        <v>1324.2280000000001</v>
      </c>
      <c r="CZ53" s="214">
        <f t="shared" si="41"/>
        <v>1324.2280000000001</v>
      </c>
      <c r="DA53" s="214">
        <f t="shared" si="41"/>
        <v>1324.2280000000001</v>
      </c>
      <c r="DB53" s="214">
        <f t="shared" si="41"/>
        <v>1324.2280000000001</v>
      </c>
      <c r="DC53" s="214">
        <f t="shared" si="41"/>
        <v>1324.2280000000001</v>
      </c>
      <c r="DD53" s="214">
        <f t="shared" si="41"/>
        <v>1324.2280000000001</v>
      </c>
      <c r="DE53" s="214">
        <f t="shared" si="41"/>
        <v>1324.2280000000001</v>
      </c>
      <c r="DF53" s="214">
        <f t="shared" si="41"/>
        <v>1324.2280000000001</v>
      </c>
      <c r="DG53" s="214">
        <f t="shared" si="41"/>
        <v>1324.2280000000001</v>
      </c>
      <c r="DH53" s="215">
        <f t="shared" si="41"/>
        <v>1324.2280000000001</v>
      </c>
      <c r="DI53" s="214">
        <f t="shared" si="41"/>
        <v>1324.2280000000001</v>
      </c>
      <c r="DJ53" s="214">
        <f t="shared" si="41"/>
        <v>1324.2280000000001</v>
      </c>
      <c r="DK53" s="214">
        <f t="shared" si="41"/>
        <v>1324.2280000000001</v>
      </c>
      <c r="DL53" s="214">
        <f t="shared" si="41"/>
        <v>1324.2280000000001</v>
      </c>
      <c r="DM53" s="214">
        <f t="shared" si="41"/>
        <v>1324.2280000000001</v>
      </c>
      <c r="DN53" s="214">
        <f t="shared" si="41"/>
        <v>1324.2280000000001</v>
      </c>
      <c r="DO53" s="214">
        <f t="shared" si="41"/>
        <v>1324.2280000000001</v>
      </c>
      <c r="DP53" s="214">
        <f t="shared" si="41"/>
        <v>1324.2280000000001</v>
      </c>
      <c r="DQ53" s="214">
        <f t="shared" si="41"/>
        <v>1324.2280000000001</v>
      </c>
      <c r="DR53" s="214">
        <f t="shared" si="41"/>
        <v>1324.2280000000001</v>
      </c>
      <c r="DS53" s="214">
        <f t="shared" si="41"/>
        <v>1324.2280000000001</v>
      </c>
      <c r="DT53" s="214">
        <f t="shared" si="41"/>
        <v>1324.2280000000001</v>
      </c>
      <c r="DU53" s="216">
        <f t="shared" si="41"/>
        <v>11924.953572699098</v>
      </c>
      <c r="DV53" s="217">
        <f t="shared" si="41"/>
        <v>15945.994473600002</v>
      </c>
      <c r="DW53" s="217">
        <f t="shared" si="41"/>
        <v>15912.225406400001</v>
      </c>
      <c r="DX53" s="217">
        <f t="shared" si="41"/>
        <v>15890.736000000001</v>
      </c>
      <c r="DY53" s="217">
        <f t="shared" si="41"/>
        <v>15890.736000000001</v>
      </c>
      <c r="DZ53" s="217">
        <f t="shared" si="41"/>
        <v>15890.736000000001</v>
      </c>
      <c r="EA53" s="217">
        <f t="shared" si="41"/>
        <v>15890.736000000001</v>
      </c>
      <c r="EB53" s="217">
        <f t="shared" si="41"/>
        <v>15890.736000000001</v>
      </c>
      <c r="EC53" s="217">
        <f t="shared" ref="EC53" si="42">SUBTOTAL(9,EC48:EC52)</f>
        <v>15890.736000000001</v>
      </c>
      <c r="ED53" s="218">
        <f>SUBTOTAL(9,ED48:ED52)</f>
        <v>15890.736000000001</v>
      </c>
    </row>
    <row r="54" spans="2:134" s="84" customFormat="1">
      <c r="B54" s="110" t="s">
        <v>144</v>
      </c>
      <c r="E54" s="144">
        <f t="shared" ref="E54:BP54" si="43">E46-E53</f>
        <v>0</v>
      </c>
      <c r="F54" s="144">
        <f t="shared" si="43"/>
        <v>0</v>
      </c>
      <c r="G54" s="144">
        <f t="shared" si="43"/>
        <v>0</v>
      </c>
      <c r="H54" s="144">
        <f t="shared" si="43"/>
        <v>-1307.200972972973</v>
      </c>
      <c r="I54" s="144">
        <f t="shared" si="43"/>
        <v>-1310.3090810810811</v>
      </c>
      <c r="J54" s="144">
        <f t="shared" si="43"/>
        <v>-1313.146918918919</v>
      </c>
      <c r="K54" s="144">
        <f t="shared" si="43"/>
        <v>78792.394033352466</v>
      </c>
      <c r="L54" s="144">
        <f t="shared" si="43"/>
        <v>-1114.8730737297299</v>
      </c>
      <c r="M54" s="144">
        <f t="shared" si="43"/>
        <v>-1043.465116172973</v>
      </c>
      <c r="N54" s="144">
        <f t="shared" si="43"/>
        <v>80229.256816775523</v>
      </c>
      <c r="O54" s="144">
        <f t="shared" si="43"/>
        <v>-896.18974159999993</v>
      </c>
      <c r="P54" s="145">
        <f t="shared" si="43"/>
        <v>-821.53854079999996</v>
      </c>
      <c r="Q54" s="144">
        <f t="shared" si="43"/>
        <v>17399.518296394512</v>
      </c>
      <c r="R54" s="144">
        <f t="shared" si="43"/>
        <v>-742.28246720000016</v>
      </c>
      <c r="S54" s="144">
        <f t="shared" si="43"/>
        <v>-704.95686680000028</v>
      </c>
      <c r="T54" s="144">
        <f t="shared" si="43"/>
        <v>-667.6312664000003</v>
      </c>
      <c r="U54" s="144">
        <f t="shared" si="43"/>
        <v>-630.30566600000031</v>
      </c>
      <c r="V54" s="144">
        <f t="shared" si="43"/>
        <v>-592.98006560000044</v>
      </c>
      <c r="W54" s="144">
        <f t="shared" si="43"/>
        <v>-555.65446520000046</v>
      </c>
      <c r="X54" s="144">
        <f t="shared" si="43"/>
        <v>-518.32886480000047</v>
      </c>
      <c r="Y54" s="144">
        <f t="shared" si="43"/>
        <v>-481.00326440000049</v>
      </c>
      <c r="Z54" s="144">
        <f t="shared" si="43"/>
        <v>-443.6776640000005</v>
      </c>
      <c r="AA54" s="144">
        <f t="shared" si="43"/>
        <v>-406.35206360000052</v>
      </c>
      <c r="AB54" s="145">
        <f t="shared" si="43"/>
        <v>-369.02646320000053</v>
      </c>
      <c r="AC54" s="144">
        <f t="shared" si="43"/>
        <v>-342.60777200000041</v>
      </c>
      <c r="AD54" s="144">
        <f t="shared" si="43"/>
        <v>-317.7240384000005</v>
      </c>
      <c r="AE54" s="144">
        <f t="shared" si="43"/>
        <v>-292.84030480000069</v>
      </c>
      <c r="AF54" s="144">
        <f t="shared" si="43"/>
        <v>-267.95657120000055</v>
      </c>
      <c r="AG54" s="144">
        <f t="shared" si="43"/>
        <v>-243.07283760000041</v>
      </c>
      <c r="AH54" s="144">
        <f t="shared" si="43"/>
        <v>-218.1891040000005</v>
      </c>
      <c r="AI54" s="144">
        <f t="shared" si="43"/>
        <v>-193.30537040000058</v>
      </c>
      <c r="AJ54" s="144">
        <f t="shared" si="43"/>
        <v>-190.23545520000062</v>
      </c>
      <c r="AK54" s="144">
        <f t="shared" si="43"/>
        <v>-190.23545520000062</v>
      </c>
      <c r="AL54" s="144">
        <f t="shared" si="43"/>
        <v>-190.23545520000062</v>
      </c>
      <c r="AM54" s="144">
        <f t="shared" si="43"/>
        <v>-190.23545520000062</v>
      </c>
      <c r="AN54" s="145">
        <f t="shared" si="43"/>
        <v>-190.23545520000062</v>
      </c>
      <c r="AO54" s="144">
        <f t="shared" si="43"/>
        <v>-190.23545520000062</v>
      </c>
      <c r="AP54" s="144">
        <f t="shared" si="43"/>
        <v>-190.23545520000062</v>
      </c>
      <c r="AQ54" s="144">
        <f t="shared" si="43"/>
        <v>-190.23545520000062</v>
      </c>
      <c r="AR54" s="144">
        <f t="shared" si="43"/>
        <v>-190.23545520000062</v>
      </c>
      <c r="AS54" s="144">
        <f t="shared" si="43"/>
        <v>-190.23545520000062</v>
      </c>
      <c r="AT54" s="144">
        <f t="shared" si="43"/>
        <v>-190.23545520000062</v>
      </c>
      <c r="AU54" s="144">
        <f t="shared" si="43"/>
        <v>-190.23545520000062</v>
      </c>
      <c r="AV54" s="144">
        <f t="shared" si="43"/>
        <v>-190.23545520000062</v>
      </c>
      <c r="AW54" s="144">
        <f t="shared" si="43"/>
        <v>-190.23545520000062</v>
      </c>
      <c r="AX54" s="144">
        <f t="shared" si="43"/>
        <v>-190.23545520000062</v>
      </c>
      <c r="AY54" s="144">
        <f t="shared" si="43"/>
        <v>-190.23545520000062</v>
      </c>
      <c r="AZ54" s="145">
        <f t="shared" si="43"/>
        <v>-190.23545520000062</v>
      </c>
      <c r="BA54" s="144">
        <f t="shared" si="43"/>
        <v>-190.23545520000062</v>
      </c>
      <c r="BB54" s="144">
        <f t="shared" si="43"/>
        <v>-190.23545520000062</v>
      </c>
      <c r="BC54" s="144">
        <f t="shared" si="43"/>
        <v>-190.23545520000062</v>
      </c>
      <c r="BD54" s="144">
        <f t="shared" si="43"/>
        <v>-190.23545520000062</v>
      </c>
      <c r="BE54" s="144">
        <f t="shared" si="43"/>
        <v>-190.23545520000062</v>
      </c>
      <c r="BF54" s="144">
        <f t="shared" si="43"/>
        <v>-190.23545520000062</v>
      </c>
      <c r="BG54" s="144">
        <f t="shared" si="43"/>
        <v>-190.23545520000062</v>
      </c>
      <c r="BH54" s="144">
        <f t="shared" si="43"/>
        <v>-190.23545520000062</v>
      </c>
      <c r="BI54" s="144">
        <f t="shared" si="43"/>
        <v>-190.23545520000062</v>
      </c>
      <c r="BJ54" s="144">
        <f t="shared" si="43"/>
        <v>-190.23545520000062</v>
      </c>
      <c r="BK54" s="144">
        <f t="shared" si="43"/>
        <v>-190.23545520000062</v>
      </c>
      <c r="BL54" s="145">
        <f t="shared" si="43"/>
        <v>-190.23545520000062</v>
      </c>
      <c r="BM54" s="144">
        <f t="shared" si="43"/>
        <v>-190.23545520000062</v>
      </c>
      <c r="BN54" s="144">
        <f t="shared" si="43"/>
        <v>-190.23545520000062</v>
      </c>
      <c r="BO54" s="144">
        <f t="shared" si="43"/>
        <v>-190.23545520000062</v>
      </c>
      <c r="BP54" s="144">
        <f t="shared" si="43"/>
        <v>-190.23545520000062</v>
      </c>
      <c r="BQ54" s="144">
        <f t="shared" ref="BQ54:EB54" si="44">BQ46-BQ53</f>
        <v>-190.23545520000062</v>
      </c>
      <c r="BR54" s="144">
        <f t="shared" si="44"/>
        <v>-190.23545520000062</v>
      </c>
      <c r="BS54" s="144">
        <f t="shared" si="44"/>
        <v>-190.23545520000062</v>
      </c>
      <c r="BT54" s="144">
        <f t="shared" si="44"/>
        <v>-190.23545520000062</v>
      </c>
      <c r="BU54" s="144">
        <f t="shared" si="44"/>
        <v>-190.23545520000062</v>
      </c>
      <c r="BV54" s="144">
        <f t="shared" si="44"/>
        <v>-190.23545520000062</v>
      </c>
      <c r="BW54" s="144">
        <f t="shared" si="44"/>
        <v>-190.23545520000062</v>
      </c>
      <c r="BX54" s="145">
        <f t="shared" si="44"/>
        <v>-190.23545520000062</v>
      </c>
      <c r="BY54" s="144">
        <f t="shared" si="44"/>
        <v>-190.23545520000062</v>
      </c>
      <c r="BZ54" s="144">
        <f t="shared" si="44"/>
        <v>-190.23545520000062</v>
      </c>
      <c r="CA54" s="144">
        <f t="shared" si="44"/>
        <v>-190.23545520000062</v>
      </c>
      <c r="CB54" s="144">
        <f t="shared" si="44"/>
        <v>-190.23545520000062</v>
      </c>
      <c r="CC54" s="144">
        <f t="shared" si="44"/>
        <v>-190.23545520000062</v>
      </c>
      <c r="CD54" s="144">
        <f t="shared" si="44"/>
        <v>-190.23545520000062</v>
      </c>
      <c r="CE54" s="144">
        <f t="shared" si="44"/>
        <v>-190.23545520000062</v>
      </c>
      <c r="CF54" s="144">
        <f t="shared" si="44"/>
        <v>-190.23545520000062</v>
      </c>
      <c r="CG54" s="144">
        <f t="shared" si="44"/>
        <v>-190.23545520000062</v>
      </c>
      <c r="CH54" s="144">
        <f t="shared" si="44"/>
        <v>-190.23545520000062</v>
      </c>
      <c r="CI54" s="144">
        <f t="shared" si="44"/>
        <v>-190.23545520000062</v>
      </c>
      <c r="CJ54" s="145">
        <f t="shared" si="44"/>
        <v>-190.23545520000062</v>
      </c>
      <c r="CK54" s="144">
        <f t="shared" si="44"/>
        <v>-190.23545520000062</v>
      </c>
      <c r="CL54" s="144">
        <f t="shared" si="44"/>
        <v>-190.23545520000062</v>
      </c>
      <c r="CM54" s="144">
        <f t="shared" si="44"/>
        <v>-190.23545520000062</v>
      </c>
      <c r="CN54" s="144">
        <f t="shared" si="44"/>
        <v>-190.23545520000062</v>
      </c>
      <c r="CO54" s="144">
        <f t="shared" si="44"/>
        <v>-190.23545520000062</v>
      </c>
      <c r="CP54" s="144">
        <f t="shared" si="44"/>
        <v>-190.23545520000062</v>
      </c>
      <c r="CQ54" s="144">
        <f t="shared" si="44"/>
        <v>-190.23545520000062</v>
      </c>
      <c r="CR54" s="144">
        <f t="shared" si="44"/>
        <v>-190.23545520000062</v>
      </c>
      <c r="CS54" s="144">
        <f t="shared" si="44"/>
        <v>-190.23545520000062</v>
      </c>
      <c r="CT54" s="144">
        <f t="shared" si="44"/>
        <v>-190.23545520000062</v>
      </c>
      <c r="CU54" s="144">
        <f t="shared" si="44"/>
        <v>-190.23545520000062</v>
      </c>
      <c r="CV54" s="145">
        <f t="shared" si="44"/>
        <v>-190.23545520000062</v>
      </c>
      <c r="CW54" s="144">
        <f t="shared" si="44"/>
        <v>-190.23545520000062</v>
      </c>
      <c r="CX54" s="144">
        <f t="shared" si="44"/>
        <v>-190.23545520000062</v>
      </c>
      <c r="CY54" s="144">
        <f t="shared" si="44"/>
        <v>-190.23545520000062</v>
      </c>
      <c r="CZ54" s="144">
        <f t="shared" si="44"/>
        <v>-190.23545520000062</v>
      </c>
      <c r="DA54" s="144">
        <f t="shared" si="44"/>
        <v>-190.23545520000062</v>
      </c>
      <c r="DB54" s="144">
        <f t="shared" si="44"/>
        <v>-190.23545520000062</v>
      </c>
      <c r="DC54" s="144">
        <f t="shared" si="44"/>
        <v>-190.23545520000062</v>
      </c>
      <c r="DD54" s="144">
        <f t="shared" si="44"/>
        <v>-190.23545520000062</v>
      </c>
      <c r="DE54" s="144">
        <f t="shared" si="44"/>
        <v>-190.23545520000062</v>
      </c>
      <c r="DF54" s="144">
        <f t="shared" si="44"/>
        <v>-190.23545520000062</v>
      </c>
      <c r="DG54" s="144">
        <f t="shared" si="44"/>
        <v>-190.23545520000062</v>
      </c>
      <c r="DH54" s="145">
        <f t="shared" si="44"/>
        <v>-190.23545520000062</v>
      </c>
      <c r="DI54" s="144">
        <f t="shared" si="44"/>
        <v>-190.23545520000062</v>
      </c>
      <c r="DJ54" s="144">
        <f t="shared" si="44"/>
        <v>-190.23545520000062</v>
      </c>
      <c r="DK54" s="144">
        <f t="shared" si="44"/>
        <v>-190.23545520000062</v>
      </c>
      <c r="DL54" s="144">
        <f t="shared" si="44"/>
        <v>-190.23545520000062</v>
      </c>
      <c r="DM54" s="144">
        <f t="shared" si="44"/>
        <v>-190.23545520000062</v>
      </c>
      <c r="DN54" s="144">
        <f t="shared" si="44"/>
        <v>-190.23545520000062</v>
      </c>
      <c r="DO54" s="144">
        <f t="shared" si="44"/>
        <v>-190.23545520000062</v>
      </c>
      <c r="DP54" s="144">
        <f t="shared" si="44"/>
        <v>-190.23545520000062</v>
      </c>
      <c r="DQ54" s="144">
        <f t="shared" si="44"/>
        <v>-190.23545520000062</v>
      </c>
      <c r="DR54" s="144">
        <f t="shared" si="44"/>
        <v>-190.23545520000062</v>
      </c>
      <c r="DS54" s="144">
        <f t="shared" si="44"/>
        <v>-190.23545520000062</v>
      </c>
      <c r="DT54" s="144">
        <f t="shared" si="44"/>
        <v>-190.23545520000062</v>
      </c>
      <c r="DU54" s="211">
        <f t="shared" si="44"/>
        <v>151214.92740485226</v>
      </c>
      <c r="DV54" s="146">
        <f t="shared" si="44"/>
        <v>11287.319179194505</v>
      </c>
      <c r="DW54" s="146">
        <f t="shared" si="44"/>
        <v>-2826.8732744000081</v>
      </c>
      <c r="DX54" s="146">
        <f t="shared" si="44"/>
        <v>-2282.8254624000074</v>
      </c>
      <c r="DY54" s="146">
        <f t="shared" si="44"/>
        <v>-2282.8254624000074</v>
      </c>
      <c r="DZ54" s="146">
        <f t="shared" si="44"/>
        <v>-2282.8254624000074</v>
      </c>
      <c r="EA54" s="146">
        <f t="shared" si="44"/>
        <v>-2282.8254624000074</v>
      </c>
      <c r="EB54" s="146">
        <f t="shared" si="44"/>
        <v>-2282.8254624000074</v>
      </c>
      <c r="EC54" s="146">
        <f t="shared" ref="EC54" si="45">EC46-EC53</f>
        <v>-2282.8254624000074</v>
      </c>
      <c r="ED54" s="212">
        <f>ED46-ED53</f>
        <v>-2282.8254624000074</v>
      </c>
    </row>
    <row r="55" spans="2:134" s="84" customFormat="1">
      <c r="B55" s="110" t="s">
        <v>158</v>
      </c>
      <c r="E55" s="219">
        <f t="shared" ref="E55:BP55" si="46">IF(ABS(IFERROR((E54/E$46),1))&gt;5,"n/m",IFERROR((E54/E$46),1))</f>
        <v>1</v>
      </c>
      <c r="F55" s="219">
        <f t="shared" si="46"/>
        <v>1</v>
      </c>
      <c r="G55" s="219">
        <f t="shared" si="46"/>
        <v>1</v>
      </c>
      <c r="H55" s="219">
        <f t="shared" si="46"/>
        <v>1</v>
      </c>
      <c r="I55" s="219">
        <f t="shared" si="46"/>
        <v>1</v>
      </c>
      <c r="J55" s="219">
        <f t="shared" si="46"/>
        <v>1</v>
      </c>
      <c r="K55" s="219">
        <f t="shared" si="46"/>
        <v>0.98334633128607674</v>
      </c>
      <c r="L55" s="219" t="str">
        <f t="shared" si="46"/>
        <v>n/m</v>
      </c>
      <c r="M55" s="219">
        <f t="shared" si="46"/>
        <v>-3.6238272349908724</v>
      </c>
      <c r="N55" s="219">
        <f t="shared" si="46"/>
        <v>0.98365137698362526</v>
      </c>
      <c r="O55" s="219">
        <f t="shared" si="46"/>
        <v>-2.0496142541567783</v>
      </c>
      <c r="P55" s="220">
        <f t="shared" si="46"/>
        <v>-1.6048834088753405</v>
      </c>
      <c r="Q55" s="219">
        <f t="shared" si="46"/>
        <v>0.92904699080046382</v>
      </c>
      <c r="R55" s="219">
        <f t="shared" si="46"/>
        <v>-1.2655049934552465</v>
      </c>
      <c r="S55" s="219">
        <f t="shared" si="46"/>
        <v>-1.1299631016744063</v>
      </c>
      <c r="T55" s="219">
        <f t="shared" si="46"/>
        <v>-1.009724205049966</v>
      </c>
      <c r="U55" s="219">
        <f t="shared" si="46"/>
        <v>-0.90233517014673348</v>
      </c>
      <c r="V55" s="219">
        <f t="shared" si="46"/>
        <v>-0.80584059719273804</v>
      </c>
      <c r="W55" s="219">
        <f t="shared" si="46"/>
        <v>-0.71866267828765562</v>
      </c>
      <c r="X55" s="219">
        <f t="shared" si="46"/>
        <v>-0.63951425246992821</v>
      </c>
      <c r="Y55" s="219">
        <f t="shared" si="46"/>
        <v>-0.5673348272275327</v>
      </c>
      <c r="Z55" s="219">
        <f t="shared" si="46"/>
        <v>-0.50124278724122517</v>
      </c>
      <c r="AA55" s="219">
        <f t="shared" si="46"/>
        <v>-0.44049920556331146</v>
      </c>
      <c r="AB55" s="220">
        <f t="shared" si="46"/>
        <v>-0.38448009880845946</v>
      </c>
      <c r="AC55" s="219">
        <f t="shared" si="46"/>
        <v>-0.34793460091578637</v>
      </c>
      <c r="AD55" s="219">
        <f t="shared" si="46"/>
        <v>-0.31471103373541709</v>
      </c>
      <c r="AE55" s="219">
        <f t="shared" si="46"/>
        <v>-0.28308584310841556</v>
      </c>
      <c r="AF55" s="219">
        <f t="shared" si="46"/>
        <v>-0.25294639231979288</v>
      </c>
      <c r="AG55" s="219">
        <f t="shared" si="46"/>
        <v>-0.22419038502416622</v>
      </c>
      <c r="AH55" s="219">
        <f t="shared" si="46"/>
        <v>-0.19672470527389549</v>
      </c>
      <c r="AI55" s="219">
        <f t="shared" si="46"/>
        <v>-0.17046441027008125</v>
      </c>
      <c r="AJ55" s="219">
        <f t="shared" si="46"/>
        <v>-0.16775723621141808</v>
      </c>
      <c r="AK55" s="219">
        <f t="shared" si="46"/>
        <v>-0.16775723621141808</v>
      </c>
      <c r="AL55" s="219">
        <f t="shared" si="46"/>
        <v>-0.16775723621141808</v>
      </c>
      <c r="AM55" s="219">
        <f t="shared" si="46"/>
        <v>-0.16775723621141808</v>
      </c>
      <c r="AN55" s="220">
        <f t="shared" si="46"/>
        <v>-0.16775723621141808</v>
      </c>
      <c r="AO55" s="219">
        <f t="shared" si="46"/>
        <v>-0.16775723621141808</v>
      </c>
      <c r="AP55" s="219">
        <f t="shared" si="46"/>
        <v>-0.16775723621141808</v>
      </c>
      <c r="AQ55" s="219">
        <f t="shared" si="46"/>
        <v>-0.16775723621141808</v>
      </c>
      <c r="AR55" s="219">
        <f t="shared" si="46"/>
        <v>-0.16775723621141808</v>
      </c>
      <c r="AS55" s="219">
        <f t="shared" si="46"/>
        <v>-0.16775723621141808</v>
      </c>
      <c r="AT55" s="219">
        <f t="shared" si="46"/>
        <v>-0.16775723621141808</v>
      </c>
      <c r="AU55" s="219">
        <f t="shared" si="46"/>
        <v>-0.16775723621141808</v>
      </c>
      <c r="AV55" s="219">
        <f t="shared" si="46"/>
        <v>-0.16775723621141808</v>
      </c>
      <c r="AW55" s="219">
        <f t="shared" si="46"/>
        <v>-0.16775723621141808</v>
      </c>
      <c r="AX55" s="219">
        <f t="shared" si="46"/>
        <v>-0.16775723621141808</v>
      </c>
      <c r="AY55" s="219">
        <f t="shared" si="46"/>
        <v>-0.16775723621141808</v>
      </c>
      <c r="AZ55" s="220">
        <f t="shared" si="46"/>
        <v>-0.16775723621141808</v>
      </c>
      <c r="BA55" s="219">
        <f t="shared" si="46"/>
        <v>-0.16775723621141808</v>
      </c>
      <c r="BB55" s="219">
        <f t="shared" si="46"/>
        <v>-0.16775723621141808</v>
      </c>
      <c r="BC55" s="219">
        <f t="shared" si="46"/>
        <v>-0.16775723621141808</v>
      </c>
      <c r="BD55" s="219">
        <f t="shared" si="46"/>
        <v>-0.16775723621141808</v>
      </c>
      <c r="BE55" s="219">
        <f t="shared" si="46"/>
        <v>-0.16775723621141808</v>
      </c>
      <c r="BF55" s="219">
        <f t="shared" si="46"/>
        <v>-0.16775723621141808</v>
      </c>
      <c r="BG55" s="219">
        <f t="shared" si="46"/>
        <v>-0.16775723621141808</v>
      </c>
      <c r="BH55" s="219">
        <f t="shared" si="46"/>
        <v>-0.16775723621141808</v>
      </c>
      <c r="BI55" s="219">
        <f t="shared" si="46"/>
        <v>-0.16775723621141808</v>
      </c>
      <c r="BJ55" s="219">
        <f t="shared" si="46"/>
        <v>-0.16775723621141808</v>
      </c>
      <c r="BK55" s="219">
        <f t="shared" si="46"/>
        <v>-0.16775723621141808</v>
      </c>
      <c r="BL55" s="220">
        <f t="shared" si="46"/>
        <v>-0.16775723621141808</v>
      </c>
      <c r="BM55" s="219">
        <f t="shared" si="46"/>
        <v>-0.16775723621141808</v>
      </c>
      <c r="BN55" s="219">
        <f t="shared" si="46"/>
        <v>-0.16775723621141808</v>
      </c>
      <c r="BO55" s="219">
        <f t="shared" si="46"/>
        <v>-0.16775723621141808</v>
      </c>
      <c r="BP55" s="219">
        <f t="shared" si="46"/>
        <v>-0.16775723621141808</v>
      </c>
      <c r="BQ55" s="219">
        <f t="shared" ref="BQ55:DS55" si="47">IF(ABS(IFERROR((BQ54/BQ$46),1))&gt;5,"n/m",IFERROR((BQ54/BQ$46),1))</f>
        <v>-0.16775723621141808</v>
      </c>
      <c r="BR55" s="219">
        <f t="shared" si="47"/>
        <v>-0.16775723621141808</v>
      </c>
      <c r="BS55" s="219">
        <f t="shared" si="47"/>
        <v>-0.16775723621141808</v>
      </c>
      <c r="BT55" s="219">
        <f t="shared" si="47"/>
        <v>-0.16775723621141808</v>
      </c>
      <c r="BU55" s="219">
        <f t="shared" si="47"/>
        <v>-0.16775723621141808</v>
      </c>
      <c r="BV55" s="219">
        <f t="shared" si="47"/>
        <v>-0.16775723621141808</v>
      </c>
      <c r="BW55" s="219">
        <f t="shared" si="47"/>
        <v>-0.16775723621141808</v>
      </c>
      <c r="BX55" s="220">
        <f t="shared" si="47"/>
        <v>-0.16775723621141808</v>
      </c>
      <c r="BY55" s="219">
        <f t="shared" si="47"/>
        <v>-0.16775723621141808</v>
      </c>
      <c r="BZ55" s="219">
        <f t="shared" si="47"/>
        <v>-0.16775723621141808</v>
      </c>
      <c r="CA55" s="219">
        <f t="shared" si="47"/>
        <v>-0.16775723621141808</v>
      </c>
      <c r="CB55" s="219">
        <f t="shared" si="47"/>
        <v>-0.16775723621141808</v>
      </c>
      <c r="CC55" s="219">
        <f t="shared" si="47"/>
        <v>-0.16775723621141808</v>
      </c>
      <c r="CD55" s="219">
        <f t="shared" si="47"/>
        <v>-0.16775723621141808</v>
      </c>
      <c r="CE55" s="219">
        <f t="shared" si="47"/>
        <v>-0.16775723621141808</v>
      </c>
      <c r="CF55" s="219">
        <f t="shared" si="47"/>
        <v>-0.16775723621141808</v>
      </c>
      <c r="CG55" s="219">
        <f t="shared" si="47"/>
        <v>-0.16775723621141808</v>
      </c>
      <c r="CH55" s="219">
        <f t="shared" si="47"/>
        <v>-0.16775723621141808</v>
      </c>
      <c r="CI55" s="219">
        <f t="shared" si="47"/>
        <v>-0.16775723621141808</v>
      </c>
      <c r="CJ55" s="220">
        <f t="shared" si="47"/>
        <v>-0.16775723621141808</v>
      </c>
      <c r="CK55" s="219">
        <f t="shared" si="47"/>
        <v>-0.16775723621141808</v>
      </c>
      <c r="CL55" s="219">
        <f t="shared" si="47"/>
        <v>-0.16775723621141808</v>
      </c>
      <c r="CM55" s="219">
        <f t="shared" si="47"/>
        <v>-0.16775723621141808</v>
      </c>
      <c r="CN55" s="219">
        <f t="shared" si="47"/>
        <v>-0.16775723621141808</v>
      </c>
      <c r="CO55" s="219">
        <f t="shared" si="47"/>
        <v>-0.16775723621141808</v>
      </c>
      <c r="CP55" s="219">
        <f t="shared" si="47"/>
        <v>-0.16775723621141808</v>
      </c>
      <c r="CQ55" s="219">
        <f t="shared" si="47"/>
        <v>-0.16775723621141808</v>
      </c>
      <c r="CR55" s="219">
        <f t="shared" si="47"/>
        <v>-0.16775723621141808</v>
      </c>
      <c r="CS55" s="219">
        <f t="shared" si="47"/>
        <v>-0.16775723621141808</v>
      </c>
      <c r="CT55" s="219">
        <f t="shared" si="47"/>
        <v>-0.16775723621141808</v>
      </c>
      <c r="CU55" s="219">
        <f t="shared" si="47"/>
        <v>-0.16775723621141808</v>
      </c>
      <c r="CV55" s="220">
        <f t="shared" si="47"/>
        <v>-0.16775723621141808</v>
      </c>
      <c r="CW55" s="219">
        <f t="shared" si="47"/>
        <v>-0.16775723621141808</v>
      </c>
      <c r="CX55" s="219">
        <f t="shared" si="47"/>
        <v>-0.16775723621141808</v>
      </c>
      <c r="CY55" s="219">
        <f t="shared" si="47"/>
        <v>-0.16775723621141808</v>
      </c>
      <c r="CZ55" s="219">
        <f t="shared" si="47"/>
        <v>-0.16775723621141808</v>
      </c>
      <c r="DA55" s="219">
        <f t="shared" si="47"/>
        <v>-0.16775723621141808</v>
      </c>
      <c r="DB55" s="219">
        <f t="shared" si="47"/>
        <v>-0.16775723621141808</v>
      </c>
      <c r="DC55" s="219">
        <f t="shared" si="47"/>
        <v>-0.16775723621141808</v>
      </c>
      <c r="DD55" s="219">
        <f t="shared" si="47"/>
        <v>-0.16775723621141808</v>
      </c>
      <c r="DE55" s="219">
        <f t="shared" si="47"/>
        <v>-0.16775723621141808</v>
      </c>
      <c r="DF55" s="219">
        <f t="shared" si="47"/>
        <v>-0.16775723621141808</v>
      </c>
      <c r="DG55" s="219">
        <f t="shared" si="47"/>
        <v>-0.16775723621141808</v>
      </c>
      <c r="DH55" s="220">
        <f t="shared" si="47"/>
        <v>-0.16775723621141808</v>
      </c>
      <c r="DI55" s="219">
        <f t="shared" si="47"/>
        <v>-0.16775723621141808</v>
      </c>
      <c r="DJ55" s="219">
        <f t="shared" si="47"/>
        <v>-0.16775723621141808</v>
      </c>
      <c r="DK55" s="219">
        <f t="shared" si="47"/>
        <v>-0.16775723621141808</v>
      </c>
      <c r="DL55" s="219">
        <f t="shared" si="47"/>
        <v>-0.16775723621141808</v>
      </c>
      <c r="DM55" s="219">
        <f t="shared" si="47"/>
        <v>-0.16775723621141808</v>
      </c>
      <c r="DN55" s="219">
        <f t="shared" si="47"/>
        <v>-0.16775723621141808</v>
      </c>
      <c r="DO55" s="219">
        <f t="shared" si="47"/>
        <v>-0.16775723621141808</v>
      </c>
      <c r="DP55" s="219">
        <f t="shared" si="47"/>
        <v>-0.16775723621141808</v>
      </c>
      <c r="DQ55" s="219">
        <f t="shared" si="47"/>
        <v>-0.16775723621141808</v>
      </c>
      <c r="DR55" s="219">
        <f t="shared" si="47"/>
        <v>-0.16775723621141808</v>
      </c>
      <c r="DS55" s="219">
        <f t="shared" si="47"/>
        <v>-0.16775723621141808</v>
      </c>
      <c r="DT55" s="219">
        <f>IF(ABS(IFERROR((DT54/DT$46),1))&gt;5,"n/m",IFERROR((DT54/DT$46),1))</f>
        <v>-0.16775723621141808</v>
      </c>
      <c r="DU55" s="221">
        <f t="shared" ref="DU55:ED55" si="48">IF(ABS(IFERROR((DU54/DU$46),1))&gt;5,"n/m",IFERROR((DU54/DU$46),1))</f>
        <v>0.92690350451867731</v>
      </c>
      <c r="DV55" s="222">
        <f t="shared" si="48"/>
        <v>0.41446734404413077</v>
      </c>
      <c r="DW55" s="222">
        <f t="shared" si="48"/>
        <v>-0.21603341246636693</v>
      </c>
      <c r="DX55" s="222">
        <f t="shared" si="48"/>
        <v>-0.16775723621141808</v>
      </c>
      <c r="DY55" s="222">
        <f t="shared" si="48"/>
        <v>-0.16775723621141808</v>
      </c>
      <c r="DZ55" s="222">
        <f t="shared" si="48"/>
        <v>-0.16775723621141808</v>
      </c>
      <c r="EA55" s="222">
        <f t="shared" si="48"/>
        <v>-0.16775723621141808</v>
      </c>
      <c r="EB55" s="222">
        <f t="shared" si="48"/>
        <v>-0.16775723621141808</v>
      </c>
      <c r="EC55" s="222">
        <f t="shared" si="48"/>
        <v>-0.16775723621141808</v>
      </c>
      <c r="ED55" s="223">
        <f t="shared" si="48"/>
        <v>-0.16775723621141808</v>
      </c>
    </row>
    <row r="56" spans="2:134">
      <c r="B56" s="204" t="s">
        <v>159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106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106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106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106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106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106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106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106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106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107"/>
      <c r="DV56" s="108"/>
      <c r="DW56" s="108"/>
      <c r="DX56" s="108"/>
      <c r="DY56" s="108"/>
      <c r="DZ56" s="108"/>
      <c r="EA56" s="108"/>
      <c r="EB56" s="108"/>
      <c r="EC56" s="108"/>
      <c r="ED56" s="109"/>
    </row>
    <row r="57" spans="2:134">
      <c r="B57" s="67" t="s">
        <v>160</v>
      </c>
      <c r="D57" s="61">
        <v>4.3316307227471702</v>
      </c>
      <c r="E57" s="55">
        <f>$D57*E$33</f>
        <v>0</v>
      </c>
      <c r="F57" s="55">
        <f t="shared" ref="F57:U60" si="49">$D57*F$33</f>
        <v>0</v>
      </c>
      <c r="G57" s="55">
        <f t="shared" si="49"/>
        <v>0</v>
      </c>
      <c r="H57" s="55">
        <f t="shared" si="49"/>
        <v>0</v>
      </c>
      <c r="I57" s="55">
        <f t="shared" si="49"/>
        <v>0</v>
      </c>
      <c r="J57" s="55">
        <f t="shared" si="49"/>
        <v>0</v>
      </c>
      <c r="K57" s="55">
        <f t="shared" si="49"/>
        <v>6.9302626259376527</v>
      </c>
      <c r="L57" s="55">
        <f t="shared" si="49"/>
        <v>10.395220673677569</v>
      </c>
      <c r="M57" s="55">
        <f t="shared" si="49"/>
        <v>13.860178721417487</v>
      </c>
      <c r="N57" s="55">
        <f t="shared" si="49"/>
        <v>17.3251367691574</v>
      </c>
      <c r="O57" s="55">
        <f t="shared" si="49"/>
        <v>20.790094816897316</v>
      </c>
      <c r="P57" s="106">
        <f t="shared" si="49"/>
        <v>24.255052864637236</v>
      </c>
      <c r="Q57" s="55">
        <f t="shared" si="49"/>
        <v>25.987531888507192</v>
      </c>
      <c r="R57" s="55">
        <f t="shared" si="49"/>
        <v>27.720010912377145</v>
      </c>
      <c r="S57" s="55">
        <f t="shared" si="49"/>
        <v>29.452489936247108</v>
      </c>
      <c r="T57" s="55">
        <f t="shared" si="49"/>
        <v>31.184968960117061</v>
      </c>
      <c r="U57" s="55">
        <f t="shared" si="49"/>
        <v>32.917447983987017</v>
      </c>
      <c r="V57" s="55">
        <f t="shared" ref="V57:AK60" si="50">$D57*V$33</f>
        <v>34.649927007856974</v>
      </c>
      <c r="W57" s="55">
        <f t="shared" si="50"/>
        <v>36.382406031726937</v>
      </c>
      <c r="X57" s="55">
        <f t="shared" si="50"/>
        <v>38.114885055596886</v>
      </c>
      <c r="Y57" s="55">
        <f t="shared" si="50"/>
        <v>39.84736407946685</v>
      </c>
      <c r="Z57" s="55">
        <f t="shared" si="50"/>
        <v>41.579843103336799</v>
      </c>
      <c r="AA57" s="55">
        <f t="shared" si="50"/>
        <v>43.312322127206755</v>
      </c>
      <c r="AB57" s="106">
        <f t="shared" si="50"/>
        <v>45.044801151076712</v>
      </c>
      <c r="AC57" s="55">
        <f t="shared" si="50"/>
        <v>46.199787166990014</v>
      </c>
      <c r="AD57" s="55">
        <f t="shared" si="50"/>
        <v>47.354773182903322</v>
      </c>
      <c r="AE57" s="55">
        <f t="shared" si="50"/>
        <v>48.509759198816631</v>
      </c>
      <c r="AF57" s="55">
        <f t="shared" si="50"/>
        <v>49.664745214729933</v>
      </c>
      <c r="AG57" s="55">
        <f t="shared" si="50"/>
        <v>50.819731230643235</v>
      </c>
      <c r="AH57" s="55">
        <f t="shared" si="50"/>
        <v>51.974717246556544</v>
      </c>
      <c r="AI57" s="55">
        <f t="shared" si="50"/>
        <v>53.129703262469853</v>
      </c>
      <c r="AJ57" s="55">
        <f t="shared" si="50"/>
        <v>53.129703262469853</v>
      </c>
      <c r="AK57" s="55">
        <f t="shared" si="50"/>
        <v>53.129703262469853</v>
      </c>
      <c r="AL57" s="55">
        <f t="shared" ref="AL57:BA60" si="51">$D57*AL$33</f>
        <v>53.129703262469853</v>
      </c>
      <c r="AM57" s="55">
        <f t="shared" si="51"/>
        <v>53.129703262469853</v>
      </c>
      <c r="AN57" s="106">
        <f t="shared" si="51"/>
        <v>53.129703262469853</v>
      </c>
      <c r="AO57" s="55">
        <f t="shared" si="51"/>
        <v>53.129703262469853</v>
      </c>
      <c r="AP57" s="55">
        <f t="shared" si="51"/>
        <v>53.129703262469853</v>
      </c>
      <c r="AQ57" s="55">
        <f t="shared" si="51"/>
        <v>53.129703262469853</v>
      </c>
      <c r="AR57" s="55">
        <f t="shared" si="51"/>
        <v>53.129703262469853</v>
      </c>
      <c r="AS57" s="55">
        <f t="shared" si="51"/>
        <v>53.129703262469853</v>
      </c>
      <c r="AT57" s="55">
        <f t="shared" si="51"/>
        <v>53.129703262469853</v>
      </c>
      <c r="AU57" s="55">
        <f t="shared" si="51"/>
        <v>53.129703262469853</v>
      </c>
      <c r="AV57" s="55">
        <f t="shared" si="51"/>
        <v>53.129703262469853</v>
      </c>
      <c r="AW57" s="55">
        <f t="shared" si="51"/>
        <v>53.129703262469853</v>
      </c>
      <c r="AX57" s="55">
        <f t="shared" si="51"/>
        <v>53.129703262469853</v>
      </c>
      <c r="AY57" s="55">
        <f t="shared" si="51"/>
        <v>53.129703262469853</v>
      </c>
      <c r="AZ57" s="106">
        <f t="shared" si="51"/>
        <v>53.129703262469853</v>
      </c>
      <c r="BA57" s="55">
        <f t="shared" si="51"/>
        <v>53.129703262469853</v>
      </c>
      <c r="BB57" s="55">
        <f t="shared" ref="BB57:BQ60" si="52">$D57*BB$33</f>
        <v>53.129703262469853</v>
      </c>
      <c r="BC57" s="55">
        <f t="shared" si="52"/>
        <v>53.129703262469853</v>
      </c>
      <c r="BD57" s="55">
        <f t="shared" si="52"/>
        <v>53.129703262469853</v>
      </c>
      <c r="BE57" s="55">
        <f t="shared" si="52"/>
        <v>53.129703262469853</v>
      </c>
      <c r="BF57" s="55">
        <f t="shared" si="52"/>
        <v>53.129703262469853</v>
      </c>
      <c r="BG57" s="55">
        <f t="shared" si="52"/>
        <v>53.129703262469853</v>
      </c>
      <c r="BH57" s="55">
        <f t="shared" si="52"/>
        <v>53.129703262469853</v>
      </c>
      <c r="BI57" s="55">
        <f t="shared" si="52"/>
        <v>53.129703262469853</v>
      </c>
      <c r="BJ57" s="55">
        <f t="shared" si="52"/>
        <v>53.129703262469853</v>
      </c>
      <c r="BK57" s="55">
        <f t="shared" si="52"/>
        <v>53.129703262469853</v>
      </c>
      <c r="BL57" s="106">
        <f t="shared" si="52"/>
        <v>53.129703262469853</v>
      </c>
      <c r="BM57" s="55">
        <f t="shared" si="52"/>
        <v>53.129703262469853</v>
      </c>
      <c r="BN57" s="55">
        <f t="shared" si="52"/>
        <v>53.129703262469853</v>
      </c>
      <c r="BO57" s="55">
        <f t="shared" si="52"/>
        <v>53.129703262469853</v>
      </c>
      <c r="BP57" s="55">
        <f t="shared" si="52"/>
        <v>53.129703262469853</v>
      </c>
      <c r="BQ57" s="55">
        <f t="shared" si="52"/>
        <v>53.129703262469853</v>
      </c>
      <c r="BR57" s="55">
        <f t="shared" ref="BR57:CG60" si="53">$D57*BR$33</f>
        <v>53.129703262469853</v>
      </c>
      <c r="BS57" s="55">
        <f t="shared" si="53"/>
        <v>53.129703262469853</v>
      </c>
      <c r="BT57" s="55">
        <f t="shared" si="53"/>
        <v>53.129703262469853</v>
      </c>
      <c r="BU57" s="55">
        <f t="shared" si="53"/>
        <v>53.129703262469853</v>
      </c>
      <c r="BV57" s="55">
        <f t="shared" si="53"/>
        <v>53.129703262469853</v>
      </c>
      <c r="BW57" s="55">
        <f t="shared" si="53"/>
        <v>53.129703262469853</v>
      </c>
      <c r="BX57" s="106">
        <f t="shared" si="53"/>
        <v>53.129703262469853</v>
      </c>
      <c r="BY57" s="55">
        <f t="shared" si="53"/>
        <v>53.129703262469853</v>
      </c>
      <c r="BZ57" s="55">
        <f t="shared" si="53"/>
        <v>53.129703262469853</v>
      </c>
      <c r="CA57" s="55">
        <f t="shared" si="53"/>
        <v>53.129703262469853</v>
      </c>
      <c r="CB57" s="55">
        <f t="shared" si="53"/>
        <v>53.129703262469853</v>
      </c>
      <c r="CC57" s="55">
        <f t="shared" si="53"/>
        <v>53.129703262469853</v>
      </c>
      <c r="CD57" s="55">
        <f t="shared" si="53"/>
        <v>53.129703262469853</v>
      </c>
      <c r="CE57" s="55">
        <f t="shared" si="53"/>
        <v>53.129703262469853</v>
      </c>
      <c r="CF57" s="55">
        <f t="shared" si="53"/>
        <v>53.129703262469853</v>
      </c>
      <c r="CG57" s="55">
        <f t="shared" si="53"/>
        <v>53.129703262469853</v>
      </c>
      <c r="CH57" s="55">
        <f t="shared" ref="CH57:CW60" si="54">$D57*CH$33</f>
        <v>53.129703262469853</v>
      </c>
      <c r="CI57" s="55">
        <f t="shared" si="54"/>
        <v>53.129703262469853</v>
      </c>
      <c r="CJ57" s="106">
        <f t="shared" si="54"/>
        <v>53.129703262469853</v>
      </c>
      <c r="CK57" s="55">
        <f t="shared" si="54"/>
        <v>53.129703262469853</v>
      </c>
      <c r="CL57" s="55">
        <f t="shared" si="54"/>
        <v>53.129703262469853</v>
      </c>
      <c r="CM57" s="55">
        <f t="shared" si="54"/>
        <v>53.129703262469853</v>
      </c>
      <c r="CN57" s="55">
        <f t="shared" si="54"/>
        <v>53.129703262469853</v>
      </c>
      <c r="CO57" s="55">
        <f t="shared" si="54"/>
        <v>53.129703262469853</v>
      </c>
      <c r="CP57" s="55">
        <f t="shared" si="54"/>
        <v>53.129703262469853</v>
      </c>
      <c r="CQ57" s="55">
        <f t="shared" si="54"/>
        <v>53.129703262469853</v>
      </c>
      <c r="CR57" s="55">
        <f t="shared" si="54"/>
        <v>53.129703262469853</v>
      </c>
      <c r="CS57" s="55">
        <f t="shared" si="54"/>
        <v>53.129703262469853</v>
      </c>
      <c r="CT57" s="55">
        <f t="shared" si="54"/>
        <v>53.129703262469853</v>
      </c>
      <c r="CU57" s="55">
        <f t="shared" si="54"/>
        <v>53.129703262469853</v>
      </c>
      <c r="CV57" s="106">
        <f t="shared" si="54"/>
        <v>53.129703262469853</v>
      </c>
      <c r="CW57" s="55">
        <f t="shared" si="54"/>
        <v>53.129703262469853</v>
      </c>
      <c r="CX57" s="55">
        <f t="shared" ref="CX57:DM60" si="55">$D57*CX$33</f>
        <v>53.129703262469853</v>
      </c>
      <c r="CY57" s="55">
        <f t="shared" si="55"/>
        <v>53.129703262469853</v>
      </c>
      <c r="CZ57" s="55">
        <f t="shared" si="55"/>
        <v>53.129703262469853</v>
      </c>
      <c r="DA57" s="55">
        <f t="shared" si="55"/>
        <v>53.129703262469853</v>
      </c>
      <c r="DB57" s="55">
        <f t="shared" si="55"/>
        <v>53.129703262469853</v>
      </c>
      <c r="DC57" s="55">
        <f t="shared" si="55"/>
        <v>53.129703262469853</v>
      </c>
      <c r="DD57" s="55">
        <f t="shared" si="55"/>
        <v>53.129703262469853</v>
      </c>
      <c r="DE57" s="55">
        <f t="shared" si="55"/>
        <v>53.129703262469853</v>
      </c>
      <c r="DF57" s="55">
        <f t="shared" si="55"/>
        <v>53.129703262469853</v>
      </c>
      <c r="DG57" s="55">
        <f t="shared" si="55"/>
        <v>53.129703262469853</v>
      </c>
      <c r="DH57" s="106">
        <f t="shared" si="55"/>
        <v>53.129703262469853</v>
      </c>
      <c r="DI57" s="55">
        <f t="shared" si="55"/>
        <v>53.129703262469853</v>
      </c>
      <c r="DJ57" s="55">
        <f t="shared" si="55"/>
        <v>53.129703262469853</v>
      </c>
      <c r="DK57" s="55">
        <f t="shared" si="55"/>
        <v>53.129703262469853</v>
      </c>
      <c r="DL57" s="55">
        <f t="shared" si="55"/>
        <v>53.129703262469853</v>
      </c>
      <c r="DM57" s="55">
        <f t="shared" si="55"/>
        <v>53.129703262469853</v>
      </c>
      <c r="DN57" s="55">
        <f t="shared" ref="DN57:DT60" si="56">$D57*DN$33</f>
        <v>53.129703262469853</v>
      </c>
      <c r="DO57" s="55">
        <f t="shared" si="56"/>
        <v>53.129703262469853</v>
      </c>
      <c r="DP57" s="55">
        <f t="shared" si="56"/>
        <v>53.129703262469853</v>
      </c>
      <c r="DQ57" s="55">
        <f t="shared" si="56"/>
        <v>53.129703262469853</v>
      </c>
      <c r="DR57" s="55">
        <f t="shared" si="56"/>
        <v>53.129703262469853</v>
      </c>
      <c r="DS57" s="55">
        <f t="shared" si="56"/>
        <v>53.129703262469853</v>
      </c>
      <c r="DT57" s="55">
        <f t="shared" si="56"/>
        <v>53.129703262469853</v>
      </c>
      <c r="DU57" s="107">
        <f t="shared" ref="DU57:ED60" si="57">SUMIF($E$28:$DT$28,DU$28,$E57:$DT57)</f>
        <v>93.555946471724667</v>
      </c>
      <c r="DV57" s="108">
        <f t="shared" si="57"/>
        <v>426.19399823750337</v>
      </c>
      <c r="DW57" s="108">
        <f t="shared" si="57"/>
        <v>613.30173281545876</v>
      </c>
      <c r="DX57" s="108">
        <f t="shared" si="57"/>
        <v>637.55643914963821</v>
      </c>
      <c r="DY57" s="108">
        <f t="shared" si="57"/>
        <v>637.55643914963821</v>
      </c>
      <c r="DZ57" s="108">
        <f t="shared" si="57"/>
        <v>637.55643914963821</v>
      </c>
      <c r="EA57" s="108">
        <f t="shared" si="57"/>
        <v>637.55643914963821</v>
      </c>
      <c r="EB57" s="108">
        <f t="shared" si="57"/>
        <v>637.55643914963821</v>
      </c>
      <c r="EC57" s="108">
        <f t="shared" si="57"/>
        <v>637.55643914963821</v>
      </c>
      <c r="ED57" s="109">
        <f t="shared" si="57"/>
        <v>637.55643914963821</v>
      </c>
    </row>
    <row r="58" spans="2:134">
      <c r="B58" s="67" t="s">
        <v>161</v>
      </c>
      <c r="D58" s="61">
        <v>12.277961257522044</v>
      </c>
      <c r="E58" s="55">
        <f t="shared" ref="E58:E60" si="58">$D58*E$33</f>
        <v>0</v>
      </c>
      <c r="F58" s="55">
        <f t="shared" si="49"/>
        <v>0</v>
      </c>
      <c r="G58" s="55">
        <f t="shared" si="49"/>
        <v>0</v>
      </c>
      <c r="H58" s="55">
        <f t="shared" si="49"/>
        <v>0</v>
      </c>
      <c r="I58" s="55">
        <f t="shared" si="49"/>
        <v>0</v>
      </c>
      <c r="J58" s="55">
        <f t="shared" si="49"/>
        <v>0</v>
      </c>
      <c r="K58" s="55">
        <f t="shared" si="49"/>
        <v>19.643755775134668</v>
      </c>
      <c r="L58" s="55">
        <f t="shared" si="49"/>
        <v>29.465142544251705</v>
      </c>
      <c r="M58" s="55">
        <f t="shared" si="49"/>
        <v>39.286529313368739</v>
      </c>
      <c r="N58" s="55">
        <f t="shared" si="49"/>
        <v>49.107916082485765</v>
      </c>
      <c r="O58" s="55">
        <f t="shared" si="49"/>
        <v>58.929302851602799</v>
      </c>
      <c r="P58" s="106">
        <f t="shared" si="49"/>
        <v>68.750689620719839</v>
      </c>
      <c r="Q58" s="55">
        <f t="shared" si="49"/>
        <v>73.661383005278353</v>
      </c>
      <c r="R58" s="55">
        <f t="shared" si="49"/>
        <v>78.572076389836852</v>
      </c>
      <c r="S58" s="55">
        <f t="shared" si="49"/>
        <v>83.482769774395379</v>
      </c>
      <c r="T58" s="55">
        <f t="shared" si="49"/>
        <v>88.393463158953892</v>
      </c>
      <c r="U58" s="55">
        <f t="shared" si="49"/>
        <v>93.304156543512406</v>
      </c>
      <c r="V58" s="55">
        <f t="shared" si="50"/>
        <v>98.214849928070905</v>
      </c>
      <c r="W58" s="55">
        <f t="shared" si="50"/>
        <v>103.12554331262945</v>
      </c>
      <c r="X58" s="55">
        <f t="shared" si="50"/>
        <v>108.03623669718793</v>
      </c>
      <c r="Y58" s="55">
        <f t="shared" si="50"/>
        <v>112.94693008174646</v>
      </c>
      <c r="Z58" s="55">
        <f t="shared" si="50"/>
        <v>117.85762346630494</v>
      </c>
      <c r="AA58" s="55">
        <f t="shared" si="50"/>
        <v>122.76831685086347</v>
      </c>
      <c r="AB58" s="106">
        <f t="shared" si="50"/>
        <v>127.67901023542198</v>
      </c>
      <c r="AC58" s="55">
        <f t="shared" si="50"/>
        <v>130.95280582512765</v>
      </c>
      <c r="AD58" s="55">
        <f t="shared" si="50"/>
        <v>134.22660141483334</v>
      </c>
      <c r="AE58" s="55">
        <f t="shared" si="50"/>
        <v>137.50039700453902</v>
      </c>
      <c r="AF58" s="55">
        <f t="shared" si="50"/>
        <v>140.77419259424468</v>
      </c>
      <c r="AG58" s="55">
        <f t="shared" si="50"/>
        <v>144.04798818395034</v>
      </c>
      <c r="AH58" s="55">
        <f t="shared" si="50"/>
        <v>147.32178377365602</v>
      </c>
      <c r="AI58" s="55">
        <f t="shared" si="50"/>
        <v>150.59557936336171</v>
      </c>
      <c r="AJ58" s="55">
        <f t="shared" si="50"/>
        <v>150.59557936336171</v>
      </c>
      <c r="AK58" s="55">
        <f t="shared" si="50"/>
        <v>150.59557936336171</v>
      </c>
      <c r="AL58" s="55">
        <f t="shared" si="51"/>
        <v>150.59557936336171</v>
      </c>
      <c r="AM58" s="55">
        <f t="shared" si="51"/>
        <v>150.59557936336171</v>
      </c>
      <c r="AN58" s="106">
        <f t="shared" si="51"/>
        <v>150.59557936336171</v>
      </c>
      <c r="AO58" s="55">
        <f t="shared" si="51"/>
        <v>150.59557936336171</v>
      </c>
      <c r="AP58" s="55">
        <f t="shared" si="51"/>
        <v>150.59557936336171</v>
      </c>
      <c r="AQ58" s="55">
        <f t="shared" si="51"/>
        <v>150.59557936336171</v>
      </c>
      <c r="AR58" s="55">
        <f t="shared" si="51"/>
        <v>150.59557936336171</v>
      </c>
      <c r="AS58" s="55">
        <f t="shared" si="51"/>
        <v>150.59557936336171</v>
      </c>
      <c r="AT58" s="55">
        <f t="shared" si="51"/>
        <v>150.59557936336171</v>
      </c>
      <c r="AU58" s="55">
        <f t="shared" si="51"/>
        <v>150.59557936336171</v>
      </c>
      <c r="AV58" s="55">
        <f t="shared" si="51"/>
        <v>150.59557936336171</v>
      </c>
      <c r="AW58" s="55">
        <f t="shared" si="51"/>
        <v>150.59557936336171</v>
      </c>
      <c r="AX58" s="55">
        <f t="shared" si="51"/>
        <v>150.59557936336171</v>
      </c>
      <c r="AY58" s="55">
        <f t="shared" si="51"/>
        <v>150.59557936336171</v>
      </c>
      <c r="AZ58" s="106">
        <f t="shared" si="51"/>
        <v>150.59557936336171</v>
      </c>
      <c r="BA58" s="55">
        <f t="shared" si="51"/>
        <v>150.59557936336171</v>
      </c>
      <c r="BB58" s="55">
        <f t="shared" si="52"/>
        <v>150.59557936336171</v>
      </c>
      <c r="BC58" s="55">
        <f t="shared" si="52"/>
        <v>150.59557936336171</v>
      </c>
      <c r="BD58" s="55">
        <f t="shared" si="52"/>
        <v>150.59557936336171</v>
      </c>
      <c r="BE58" s="55">
        <f t="shared" si="52"/>
        <v>150.59557936336171</v>
      </c>
      <c r="BF58" s="55">
        <f t="shared" si="52"/>
        <v>150.59557936336171</v>
      </c>
      <c r="BG58" s="55">
        <f t="shared" si="52"/>
        <v>150.59557936336171</v>
      </c>
      <c r="BH58" s="55">
        <f t="shared" si="52"/>
        <v>150.59557936336171</v>
      </c>
      <c r="BI58" s="55">
        <f t="shared" si="52"/>
        <v>150.59557936336171</v>
      </c>
      <c r="BJ58" s="55">
        <f t="shared" si="52"/>
        <v>150.59557936336171</v>
      </c>
      <c r="BK58" s="55">
        <f t="shared" si="52"/>
        <v>150.59557936336171</v>
      </c>
      <c r="BL58" s="106">
        <f t="shared" si="52"/>
        <v>150.59557936336171</v>
      </c>
      <c r="BM58" s="55">
        <f t="shared" si="52"/>
        <v>150.59557936336171</v>
      </c>
      <c r="BN58" s="55">
        <f t="shared" si="52"/>
        <v>150.59557936336171</v>
      </c>
      <c r="BO58" s="55">
        <f t="shared" si="52"/>
        <v>150.59557936336171</v>
      </c>
      <c r="BP58" s="55">
        <f t="shared" si="52"/>
        <v>150.59557936336171</v>
      </c>
      <c r="BQ58" s="55">
        <f t="shared" si="52"/>
        <v>150.59557936336171</v>
      </c>
      <c r="BR58" s="55">
        <f t="shared" si="53"/>
        <v>150.59557936336171</v>
      </c>
      <c r="BS58" s="55">
        <f t="shared" si="53"/>
        <v>150.59557936336171</v>
      </c>
      <c r="BT58" s="55">
        <f t="shared" si="53"/>
        <v>150.59557936336171</v>
      </c>
      <c r="BU58" s="55">
        <f t="shared" si="53"/>
        <v>150.59557936336171</v>
      </c>
      <c r="BV58" s="55">
        <f t="shared" si="53"/>
        <v>150.59557936336171</v>
      </c>
      <c r="BW58" s="55">
        <f t="shared" si="53"/>
        <v>150.59557936336171</v>
      </c>
      <c r="BX58" s="106">
        <f t="shared" si="53"/>
        <v>150.59557936336171</v>
      </c>
      <c r="BY58" s="55">
        <f t="shared" si="53"/>
        <v>150.59557936336171</v>
      </c>
      <c r="BZ58" s="55">
        <f t="shared" si="53"/>
        <v>150.59557936336171</v>
      </c>
      <c r="CA58" s="55">
        <f t="shared" si="53"/>
        <v>150.59557936336171</v>
      </c>
      <c r="CB58" s="55">
        <f t="shared" si="53"/>
        <v>150.59557936336171</v>
      </c>
      <c r="CC58" s="55">
        <f t="shared" si="53"/>
        <v>150.59557936336171</v>
      </c>
      <c r="CD58" s="55">
        <f t="shared" si="53"/>
        <v>150.59557936336171</v>
      </c>
      <c r="CE58" s="55">
        <f t="shared" si="53"/>
        <v>150.59557936336171</v>
      </c>
      <c r="CF58" s="55">
        <f t="shared" si="53"/>
        <v>150.59557936336171</v>
      </c>
      <c r="CG58" s="55">
        <f t="shared" si="53"/>
        <v>150.59557936336171</v>
      </c>
      <c r="CH58" s="55">
        <f t="shared" si="54"/>
        <v>150.59557936336171</v>
      </c>
      <c r="CI58" s="55">
        <f t="shared" si="54"/>
        <v>150.59557936336171</v>
      </c>
      <c r="CJ58" s="106">
        <f t="shared" si="54"/>
        <v>150.59557936336171</v>
      </c>
      <c r="CK58" s="55">
        <f t="shared" si="54"/>
        <v>150.59557936336171</v>
      </c>
      <c r="CL58" s="55">
        <f t="shared" si="54"/>
        <v>150.59557936336171</v>
      </c>
      <c r="CM58" s="55">
        <f t="shared" si="54"/>
        <v>150.59557936336171</v>
      </c>
      <c r="CN58" s="55">
        <f t="shared" si="54"/>
        <v>150.59557936336171</v>
      </c>
      <c r="CO58" s="55">
        <f t="shared" si="54"/>
        <v>150.59557936336171</v>
      </c>
      <c r="CP58" s="55">
        <f t="shared" si="54"/>
        <v>150.59557936336171</v>
      </c>
      <c r="CQ58" s="55">
        <f t="shared" si="54"/>
        <v>150.59557936336171</v>
      </c>
      <c r="CR58" s="55">
        <f t="shared" si="54"/>
        <v>150.59557936336171</v>
      </c>
      <c r="CS58" s="55">
        <f t="shared" si="54"/>
        <v>150.59557936336171</v>
      </c>
      <c r="CT58" s="55">
        <f t="shared" si="54"/>
        <v>150.59557936336171</v>
      </c>
      <c r="CU58" s="55">
        <f t="shared" si="54"/>
        <v>150.59557936336171</v>
      </c>
      <c r="CV58" s="106">
        <f t="shared" si="54"/>
        <v>150.59557936336171</v>
      </c>
      <c r="CW58" s="55">
        <f t="shared" si="54"/>
        <v>150.59557936336171</v>
      </c>
      <c r="CX58" s="55">
        <f t="shared" si="55"/>
        <v>150.59557936336171</v>
      </c>
      <c r="CY58" s="55">
        <f t="shared" si="55"/>
        <v>150.59557936336171</v>
      </c>
      <c r="CZ58" s="55">
        <f t="shared" si="55"/>
        <v>150.59557936336171</v>
      </c>
      <c r="DA58" s="55">
        <f t="shared" si="55"/>
        <v>150.59557936336171</v>
      </c>
      <c r="DB58" s="55">
        <f t="shared" si="55"/>
        <v>150.59557936336171</v>
      </c>
      <c r="DC58" s="55">
        <f t="shared" si="55"/>
        <v>150.59557936336171</v>
      </c>
      <c r="DD58" s="55">
        <f t="shared" si="55"/>
        <v>150.59557936336171</v>
      </c>
      <c r="DE58" s="55">
        <f t="shared" si="55"/>
        <v>150.59557936336171</v>
      </c>
      <c r="DF58" s="55">
        <f t="shared" si="55"/>
        <v>150.59557936336171</v>
      </c>
      <c r="DG58" s="55">
        <f t="shared" si="55"/>
        <v>150.59557936336171</v>
      </c>
      <c r="DH58" s="106">
        <f t="shared" si="55"/>
        <v>150.59557936336171</v>
      </c>
      <c r="DI58" s="55">
        <f t="shared" si="55"/>
        <v>150.59557936336171</v>
      </c>
      <c r="DJ58" s="55">
        <f t="shared" si="55"/>
        <v>150.59557936336171</v>
      </c>
      <c r="DK58" s="55">
        <f t="shared" si="55"/>
        <v>150.59557936336171</v>
      </c>
      <c r="DL58" s="55">
        <f t="shared" si="55"/>
        <v>150.59557936336171</v>
      </c>
      <c r="DM58" s="55">
        <f t="shared" si="55"/>
        <v>150.59557936336171</v>
      </c>
      <c r="DN58" s="55">
        <f t="shared" si="56"/>
        <v>150.59557936336171</v>
      </c>
      <c r="DO58" s="55">
        <f t="shared" si="56"/>
        <v>150.59557936336171</v>
      </c>
      <c r="DP58" s="55">
        <f t="shared" si="56"/>
        <v>150.59557936336171</v>
      </c>
      <c r="DQ58" s="55">
        <f t="shared" si="56"/>
        <v>150.59557936336171</v>
      </c>
      <c r="DR58" s="55">
        <f t="shared" si="56"/>
        <v>150.59557936336171</v>
      </c>
      <c r="DS58" s="55">
        <f t="shared" si="56"/>
        <v>150.59557936336171</v>
      </c>
      <c r="DT58" s="55">
        <f t="shared" si="56"/>
        <v>150.59557936336171</v>
      </c>
      <c r="DU58" s="107">
        <f t="shared" si="57"/>
        <v>265.18333618756355</v>
      </c>
      <c r="DV58" s="108">
        <f t="shared" si="57"/>
        <v>1208.0423594442022</v>
      </c>
      <c r="DW58" s="108">
        <f t="shared" si="57"/>
        <v>1738.3972449765211</v>
      </c>
      <c r="DX58" s="108">
        <f t="shared" si="57"/>
        <v>1807.14695236034</v>
      </c>
      <c r="DY58" s="108">
        <f t="shared" si="57"/>
        <v>1807.14695236034</v>
      </c>
      <c r="DZ58" s="108">
        <f t="shared" si="57"/>
        <v>1807.14695236034</v>
      </c>
      <c r="EA58" s="108">
        <f t="shared" si="57"/>
        <v>1807.14695236034</v>
      </c>
      <c r="EB58" s="108">
        <f t="shared" si="57"/>
        <v>1807.14695236034</v>
      </c>
      <c r="EC58" s="108">
        <f t="shared" si="57"/>
        <v>1807.14695236034</v>
      </c>
      <c r="ED58" s="109">
        <f t="shared" si="57"/>
        <v>1807.14695236034</v>
      </c>
    </row>
    <row r="59" spans="2:134">
      <c r="B59" s="67" t="s">
        <v>162</v>
      </c>
      <c r="D59" s="61">
        <v>6.1549074751577999</v>
      </c>
      <c r="E59" s="55">
        <f t="shared" si="58"/>
        <v>0</v>
      </c>
      <c r="F59" s="55">
        <f t="shared" si="49"/>
        <v>0</v>
      </c>
      <c r="G59" s="55">
        <f t="shared" si="49"/>
        <v>0</v>
      </c>
      <c r="H59" s="55">
        <f t="shared" si="49"/>
        <v>0</v>
      </c>
      <c r="I59" s="55">
        <f t="shared" si="49"/>
        <v>0</v>
      </c>
      <c r="J59" s="55">
        <f t="shared" si="49"/>
        <v>0</v>
      </c>
      <c r="K59" s="55">
        <f t="shared" si="49"/>
        <v>9.8473595676544665</v>
      </c>
      <c r="L59" s="55">
        <f t="shared" si="49"/>
        <v>14.770793155182696</v>
      </c>
      <c r="M59" s="55">
        <f t="shared" si="49"/>
        <v>19.694226742710924</v>
      </c>
      <c r="N59" s="55">
        <f t="shared" si="49"/>
        <v>24.617660330239147</v>
      </c>
      <c r="O59" s="55">
        <f t="shared" si="49"/>
        <v>29.541093917767377</v>
      </c>
      <c r="P59" s="106">
        <f t="shared" si="49"/>
        <v>34.464527505295607</v>
      </c>
      <c r="Q59" s="55">
        <f t="shared" si="49"/>
        <v>36.926244299059718</v>
      </c>
      <c r="R59" s="55">
        <f t="shared" si="49"/>
        <v>39.387961092823822</v>
      </c>
      <c r="S59" s="55">
        <f t="shared" si="49"/>
        <v>41.849677886587941</v>
      </c>
      <c r="T59" s="55">
        <f t="shared" si="49"/>
        <v>44.311394680352052</v>
      </c>
      <c r="U59" s="55">
        <f t="shared" si="49"/>
        <v>46.773111474116163</v>
      </c>
      <c r="V59" s="55">
        <f t="shared" si="50"/>
        <v>49.234828267880268</v>
      </c>
      <c r="W59" s="55">
        <f t="shared" si="50"/>
        <v>51.696545061644393</v>
      </c>
      <c r="X59" s="55">
        <f t="shared" si="50"/>
        <v>54.158261855408497</v>
      </c>
      <c r="Y59" s="55">
        <f t="shared" si="50"/>
        <v>56.619978649172609</v>
      </c>
      <c r="Z59" s="55">
        <f t="shared" si="50"/>
        <v>59.081695442936713</v>
      </c>
      <c r="AA59" s="55">
        <f t="shared" si="50"/>
        <v>61.543412236700824</v>
      </c>
      <c r="AB59" s="106">
        <f t="shared" si="50"/>
        <v>64.005129030464943</v>
      </c>
      <c r="AC59" s="55">
        <f t="shared" si="50"/>
        <v>65.646273559641017</v>
      </c>
      <c r="AD59" s="55">
        <f t="shared" si="50"/>
        <v>67.287418088817091</v>
      </c>
      <c r="AE59" s="55">
        <f t="shared" si="50"/>
        <v>68.928562617993165</v>
      </c>
      <c r="AF59" s="55">
        <f t="shared" si="50"/>
        <v>70.56970714716924</v>
      </c>
      <c r="AG59" s="55">
        <f t="shared" si="50"/>
        <v>72.210851676345314</v>
      </c>
      <c r="AH59" s="55">
        <f t="shared" si="50"/>
        <v>73.851996205521388</v>
      </c>
      <c r="AI59" s="55">
        <f t="shared" si="50"/>
        <v>75.493140734697462</v>
      </c>
      <c r="AJ59" s="55">
        <f t="shared" si="50"/>
        <v>75.493140734697462</v>
      </c>
      <c r="AK59" s="55">
        <f t="shared" si="50"/>
        <v>75.493140734697462</v>
      </c>
      <c r="AL59" s="55">
        <f t="shared" si="51"/>
        <v>75.493140734697462</v>
      </c>
      <c r="AM59" s="55">
        <f t="shared" si="51"/>
        <v>75.493140734697462</v>
      </c>
      <c r="AN59" s="106">
        <f t="shared" si="51"/>
        <v>75.493140734697462</v>
      </c>
      <c r="AO59" s="55">
        <f t="shared" si="51"/>
        <v>75.493140734697462</v>
      </c>
      <c r="AP59" s="55">
        <f t="shared" si="51"/>
        <v>75.493140734697462</v>
      </c>
      <c r="AQ59" s="55">
        <f t="shared" si="51"/>
        <v>75.493140734697462</v>
      </c>
      <c r="AR59" s="55">
        <f t="shared" si="51"/>
        <v>75.493140734697462</v>
      </c>
      <c r="AS59" s="55">
        <f t="shared" si="51"/>
        <v>75.493140734697462</v>
      </c>
      <c r="AT59" s="55">
        <f t="shared" si="51"/>
        <v>75.493140734697462</v>
      </c>
      <c r="AU59" s="55">
        <f t="shared" si="51"/>
        <v>75.493140734697462</v>
      </c>
      <c r="AV59" s="55">
        <f t="shared" si="51"/>
        <v>75.493140734697462</v>
      </c>
      <c r="AW59" s="55">
        <f t="shared" si="51"/>
        <v>75.493140734697462</v>
      </c>
      <c r="AX59" s="55">
        <f t="shared" si="51"/>
        <v>75.493140734697462</v>
      </c>
      <c r="AY59" s="55">
        <f t="shared" si="51"/>
        <v>75.493140734697462</v>
      </c>
      <c r="AZ59" s="106">
        <f t="shared" si="51"/>
        <v>75.493140734697462</v>
      </c>
      <c r="BA59" s="55">
        <f t="shared" si="51"/>
        <v>75.493140734697462</v>
      </c>
      <c r="BB59" s="55">
        <f t="shared" si="52"/>
        <v>75.493140734697462</v>
      </c>
      <c r="BC59" s="55">
        <f t="shared" si="52"/>
        <v>75.493140734697462</v>
      </c>
      <c r="BD59" s="55">
        <f t="shared" si="52"/>
        <v>75.493140734697462</v>
      </c>
      <c r="BE59" s="55">
        <f t="shared" si="52"/>
        <v>75.493140734697462</v>
      </c>
      <c r="BF59" s="55">
        <f t="shared" si="52"/>
        <v>75.493140734697462</v>
      </c>
      <c r="BG59" s="55">
        <f t="shared" si="52"/>
        <v>75.493140734697462</v>
      </c>
      <c r="BH59" s="55">
        <f t="shared" si="52"/>
        <v>75.493140734697462</v>
      </c>
      <c r="BI59" s="55">
        <f t="shared" si="52"/>
        <v>75.493140734697462</v>
      </c>
      <c r="BJ59" s="55">
        <f t="shared" si="52"/>
        <v>75.493140734697462</v>
      </c>
      <c r="BK59" s="55">
        <f t="shared" si="52"/>
        <v>75.493140734697462</v>
      </c>
      <c r="BL59" s="106">
        <f t="shared" si="52"/>
        <v>75.493140734697462</v>
      </c>
      <c r="BM59" s="55">
        <f t="shared" si="52"/>
        <v>75.493140734697462</v>
      </c>
      <c r="BN59" s="55">
        <f t="shared" si="52"/>
        <v>75.493140734697462</v>
      </c>
      <c r="BO59" s="55">
        <f t="shared" si="52"/>
        <v>75.493140734697462</v>
      </c>
      <c r="BP59" s="55">
        <f t="shared" si="52"/>
        <v>75.493140734697462</v>
      </c>
      <c r="BQ59" s="55">
        <f t="shared" si="52"/>
        <v>75.493140734697462</v>
      </c>
      <c r="BR59" s="55">
        <f t="shared" si="53"/>
        <v>75.493140734697462</v>
      </c>
      <c r="BS59" s="55">
        <f t="shared" si="53"/>
        <v>75.493140734697462</v>
      </c>
      <c r="BT59" s="55">
        <f t="shared" si="53"/>
        <v>75.493140734697462</v>
      </c>
      <c r="BU59" s="55">
        <f t="shared" si="53"/>
        <v>75.493140734697462</v>
      </c>
      <c r="BV59" s="55">
        <f t="shared" si="53"/>
        <v>75.493140734697462</v>
      </c>
      <c r="BW59" s="55">
        <f t="shared" si="53"/>
        <v>75.493140734697462</v>
      </c>
      <c r="BX59" s="106">
        <f t="shared" si="53"/>
        <v>75.493140734697462</v>
      </c>
      <c r="BY59" s="55">
        <f t="shared" si="53"/>
        <v>75.493140734697462</v>
      </c>
      <c r="BZ59" s="55">
        <f t="shared" si="53"/>
        <v>75.493140734697462</v>
      </c>
      <c r="CA59" s="55">
        <f t="shared" si="53"/>
        <v>75.493140734697462</v>
      </c>
      <c r="CB59" s="55">
        <f t="shared" si="53"/>
        <v>75.493140734697462</v>
      </c>
      <c r="CC59" s="55">
        <f t="shared" si="53"/>
        <v>75.493140734697462</v>
      </c>
      <c r="CD59" s="55">
        <f t="shared" si="53"/>
        <v>75.493140734697462</v>
      </c>
      <c r="CE59" s="55">
        <f t="shared" si="53"/>
        <v>75.493140734697462</v>
      </c>
      <c r="CF59" s="55">
        <f t="shared" si="53"/>
        <v>75.493140734697462</v>
      </c>
      <c r="CG59" s="55">
        <f t="shared" si="53"/>
        <v>75.493140734697462</v>
      </c>
      <c r="CH59" s="55">
        <f t="shared" si="54"/>
        <v>75.493140734697462</v>
      </c>
      <c r="CI59" s="55">
        <f t="shared" si="54"/>
        <v>75.493140734697462</v>
      </c>
      <c r="CJ59" s="106">
        <f t="shared" si="54"/>
        <v>75.493140734697462</v>
      </c>
      <c r="CK59" s="55">
        <f t="shared" si="54"/>
        <v>75.493140734697462</v>
      </c>
      <c r="CL59" s="55">
        <f t="shared" si="54"/>
        <v>75.493140734697462</v>
      </c>
      <c r="CM59" s="55">
        <f t="shared" si="54"/>
        <v>75.493140734697462</v>
      </c>
      <c r="CN59" s="55">
        <f t="shared" si="54"/>
        <v>75.493140734697462</v>
      </c>
      <c r="CO59" s="55">
        <f t="shared" si="54"/>
        <v>75.493140734697462</v>
      </c>
      <c r="CP59" s="55">
        <f t="shared" si="54"/>
        <v>75.493140734697462</v>
      </c>
      <c r="CQ59" s="55">
        <f t="shared" si="54"/>
        <v>75.493140734697462</v>
      </c>
      <c r="CR59" s="55">
        <f t="shared" si="54"/>
        <v>75.493140734697462</v>
      </c>
      <c r="CS59" s="55">
        <f t="shared" si="54"/>
        <v>75.493140734697462</v>
      </c>
      <c r="CT59" s="55">
        <f t="shared" si="54"/>
        <v>75.493140734697462</v>
      </c>
      <c r="CU59" s="55">
        <f t="shared" si="54"/>
        <v>75.493140734697462</v>
      </c>
      <c r="CV59" s="106">
        <f t="shared" si="54"/>
        <v>75.493140734697462</v>
      </c>
      <c r="CW59" s="55">
        <f t="shared" si="54"/>
        <v>75.493140734697462</v>
      </c>
      <c r="CX59" s="55">
        <f t="shared" si="55"/>
        <v>75.493140734697462</v>
      </c>
      <c r="CY59" s="55">
        <f t="shared" si="55"/>
        <v>75.493140734697462</v>
      </c>
      <c r="CZ59" s="55">
        <f t="shared" si="55"/>
        <v>75.493140734697462</v>
      </c>
      <c r="DA59" s="55">
        <f t="shared" si="55"/>
        <v>75.493140734697462</v>
      </c>
      <c r="DB59" s="55">
        <f t="shared" si="55"/>
        <v>75.493140734697462</v>
      </c>
      <c r="DC59" s="55">
        <f t="shared" si="55"/>
        <v>75.493140734697462</v>
      </c>
      <c r="DD59" s="55">
        <f t="shared" si="55"/>
        <v>75.493140734697462</v>
      </c>
      <c r="DE59" s="55">
        <f t="shared" si="55"/>
        <v>75.493140734697462</v>
      </c>
      <c r="DF59" s="55">
        <f t="shared" si="55"/>
        <v>75.493140734697462</v>
      </c>
      <c r="DG59" s="55">
        <f t="shared" si="55"/>
        <v>75.493140734697462</v>
      </c>
      <c r="DH59" s="106">
        <f t="shared" si="55"/>
        <v>75.493140734697462</v>
      </c>
      <c r="DI59" s="55">
        <f t="shared" si="55"/>
        <v>75.493140734697462</v>
      </c>
      <c r="DJ59" s="55">
        <f t="shared" si="55"/>
        <v>75.493140734697462</v>
      </c>
      <c r="DK59" s="55">
        <f t="shared" si="55"/>
        <v>75.493140734697462</v>
      </c>
      <c r="DL59" s="55">
        <f t="shared" si="55"/>
        <v>75.493140734697462</v>
      </c>
      <c r="DM59" s="55">
        <f t="shared" si="55"/>
        <v>75.493140734697462</v>
      </c>
      <c r="DN59" s="55">
        <f t="shared" si="56"/>
        <v>75.493140734697462</v>
      </c>
      <c r="DO59" s="55">
        <f t="shared" si="56"/>
        <v>75.493140734697462</v>
      </c>
      <c r="DP59" s="55">
        <f t="shared" si="56"/>
        <v>75.493140734697462</v>
      </c>
      <c r="DQ59" s="55">
        <f t="shared" si="56"/>
        <v>75.493140734697462</v>
      </c>
      <c r="DR59" s="55">
        <f t="shared" si="56"/>
        <v>75.493140734697462</v>
      </c>
      <c r="DS59" s="55">
        <f t="shared" si="56"/>
        <v>75.493140734697462</v>
      </c>
      <c r="DT59" s="55">
        <f t="shared" si="56"/>
        <v>75.493140734697462</v>
      </c>
      <c r="DU59" s="107">
        <f t="shared" si="57"/>
        <v>132.93566121885021</v>
      </c>
      <c r="DV59" s="108">
        <f t="shared" si="57"/>
        <v>605.58823997714796</v>
      </c>
      <c r="DW59" s="108">
        <f t="shared" si="57"/>
        <v>871.4536537036721</v>
      </c>
      <c r="DX59" s="108">
        <f t="shared" si="57"/>
        <v>905.9176888163696</v>
      </c>
      <c r="DY59" s="108">
        <f t="shared" si="57"/>
        <v>905.9176888163696</v>
      </c>
      <c r="DZ59" s="108">
        <f t="shared" si="57"/>
        <v>905.9176888163696</v>
      </c>
      <c r="EA59" s="108">
        <f t="shared" si="57"/>
        <v>905.9176888163696</v>
      </c>
      <c r="EB59" s="108">
        <f t="shared" si="57"/>
        <v>905.9176888163696</v>
      </c>
      <c r="EC59" s="108">
        <f t="shared" si="57"/>
        <v>905.9176888163696</v>
      </c>
      <c r="ED59" s="109">
        <f t="shared" si="57"/>
        <v>905.9176888163696</v>
      </c>
    </row>
    <row r="60" spans="2:134">
      <c r="B60" s="72" t="s">
        <v>163</v>
      </c>
      <c r="C60" s="73"/>
      <c r="D60" s="224">
        <v>6.0360501637924147</v>
      </c>
      <c r="E60" s="111">
        <f t="shared" si="58"/>
        <v>0</v>
      </c>
      <c r="F60" s="111">
        <f t="shared" si="49"/>
        <v>0</v>
      </c>
      <c r="G60" s="111">
        <f t="shared" si="49"/>
        <v>0</v>
      </c>
      <c r="H60" s="111">
        <f t="shared" si="49"/>
        <v>0</v>
      </c>
      <c r="I60" s="111">
        <f t="shared" si="49"/>
        <v>0</v>
      </c>
      <c r="J60" s="111">
        <f t="shared" si="49"/>
        <v>0</v>
      </c>
      <c r="K60" s="111">
        <f t="shared" si="49"/>
        <v>9.6571973780547609</v>
      </c>
      <c r="L60" s="111">
        <f t="shared" si="49"/>
        <v>14.48555462507559</v>
      </c>
      <c r="M60" s="111">
        <f t="shared" si="49"/>
        <v>19.313911872096419</v>
      </c>
      <c r="N60" s="111">
        <f t="shared" si="49"/>
        <v>24.142269119117245</v>
      </c>
      <c r="O60" s="111">
        <f t="shared" si="49"/>
        <v>28.970626366138074</v>
      </c>
      <c r="P60" s="138">
        <f t="shared" si="49"/>
        <v>33.798983613158903</v>
      </c>
      <c r="Q60" s="111">
        <f t="shared" si="49"/>
        <v>36.213162236669319</v>
      </c>
      <c r="R60" s="111">
        <f t="shared" si="49"/>
        <v>38.627340860179721</v>
      </c>
      <c r="S60" s="111">
        <f t="shared" si="49"/>
        <v>41.041519483690138</v>
      </c>
      <c r="T60" s="111">
        <f t="shared" si="49"/>
        <v>43.455698107200547</v>
      </c>
      <c r="U60" s="111">
        <f t="shared" si="49"/>
        <v>45.869876730710963</v>
      </c>
      <c r="V60" s="111">
        <f t="shared" si="50"/>
        <v>48.284055354221366</v>
      </c>
      <c r="W60" s="111">
        <f t="shared" si="50"/>
        <v>50.698233977731796</v>
      </c>
      <c r="X60" s="111">
        <f t="shared" si="50"/>
        <v>53.112412601242198</v>
      </c>
      <c r="Y60" s="111">
        <f t="shared" si="50"/>
        <v>55.526591224752615</v>
      </c>
      <c r="Z60" s="111">
        <f t="shared" si="50"/>
        <v>57.940769848263017</v>
      </c>
      <c r="AA60" s="111">
        <f t="shared" si="50"/>
        <v>60.354948471773433</v>
      </c>
      <c r="AB60" s="138">
        <f t="shared" si="50"/>
        <v>62.769127095283849</v>
      </c>
      <c r="AC60" s="111">
        <f t="shared" si="50"/>
        <v>64.378579510957451</v>
      </c>
      <c r="AD60" s="111">
        <f t="shared" si="50"/>
        <v>65.988031926631066</v>
      </c>
      <c r="AE60" s="111">
        <f t="shared" si="50"/>
        <v>67.597484342304682</v>
      </c>
      <c r="AF60" s="111">
        <f t="shared" si="50"/>
        <v>69.206936757978283</v>
      </c>
      <c r="AG60" s="111">
        <f t="shared" si="50"/>
        <v>70.816389173651885</v>
      </c>
      <c r="AH60" s="111">
        <f t="shared" si="50"/>
        <v>72.425841589325501</v>
      </c>
      <c r="AI60" s="111">
        <f t="shared" si="50"/>
        <v>74.035294004999102</v>
      </c>
      <c r="AJ60" s="111">
        <f t="shared" si="50"/>
        <v>74.035294004999102</v>
      </c>
      <c r="AK60" s="111">
        <f t="shared" si="50"/>
        <v>74.035294004999102</v>
      </c>
      <c r="AL60" s="111">
        <f t="shared" si="51"/>
        <v>74.035294004999102</v>
      </c>
      <c r="AM60" s="111">
        <f t="shared" si="51"/>
        <v>74.035294004999102</v>
      </c>
      <c r="AN60" s="138">
        <f t="shared" si="51"/>
        <v>74.035294004999102</v>
      </c>
      <c r="AO60" s="111">
        <f t="shared" si="51"/>
        <v>74.035294004999102</v>
      </c>
      <c r="AP60" s="111">
        <f t="shared" si="51"/>
        <v>74.035294004999102</v>
      </c>
      <c r="AQ60" s="111">
        <f t="shared" si="51"/>
        <v>74.035294004999102</v>
      </c>
      <c r="AR60" s="111">
        <f t="shared" si="51"/>
        <v>74.035294004999102</v>
      </c>
      <c r="AS60" s="111">
        <f t="shared" si="51"/>
        <v>74.035294004999102</v>
      </c>
      <c r="AT60" s="111">
        <f t="shared" si="51"/>
        <v>74.035294004999102</v>
      </c>
      <c r="AU60" s="111">
        <f t="shared" si="51"/>
        <v>74.035294004999102</v>
      </c>
      <c r="AV60" s="111">
        <f t="shared" si="51"/>
        <v>74.035294004999102</v>
      </c>
      <c r="AW60" s="111">
        <f t="shared" si="51"/>
        <v>74.035294004999102</v>
      </c>
      <c r="AX60" s="111">
        <f t="shared" si="51"/>
        <v>74.035294004999102</v>
      </c>
      <c r="AY60" s="111">
        <f t="shared" si="51"/>
        <v>74.035294004999102</v>
      </c>
      <c r="AZ60" s="138">
        <f t="shared" si="51"/>
        <v>74.035294004999102</v>
      </c>
      <c r="BA60" s="111">
        <f t="shared" si="51"/>
        <v>74.035294004999102</v>
      </c>
      <c r="BB60" s="111">
        <f t="shared" si="52"/>
        <v>74.035294004999102</v>
      </c>
      <c r="BC60" s="111">
        <f t="shared" si="52"/>
        <v>74.035294004999102</v>
      </c>
      <c r="BD60" s="111">
        <f t="shared" si="52"/>
        <v>74.035294004999102</v>
      </c>
      <c r="BE60" s="111">
        <f t="shared" si="52"/>
        <v>74.035294004999102</v>
      </c>
      <c r="BF60" s="111">
        <f t="shared" si="52"/>
        <v>74.035294004999102</v>
      </c>
      <c r="BG60" s="111">
        <f t="shared" si="52"/>
        <v>74.035294004999102</v>
      </c>
      <c r="BH60" s="111">
        <f t="shared" si="52"/>
        <v>74.035294004999102</v>
      </c>
      <c r="BI60" s="111">
        <f t="shared" si="52"/>
        <v>74.035294004999102</v>
      </c>
      <c r="BJ60" s="111">
        <f t="shared" si="52"/>
        <v>74.035294004999102</v>
      </c>
      <c r="BK60" s="111">
        <f t="shared" si="52"/>
        <v>74.035294004999102</v>
      </c>
      <c r="BL60" s="138">
        <f t="shared" si="52"/>
        <v>74.035294004999102</v>
      </c>
      <c r="BM60" s="111">
        <f t="shared" si="52"/>
        <v>74.035294004999102</v>
      </c>
      <c r="BN60" s="111">
        <f t="shared" si="52"/>
        <v>74.035294004999102</v>
      </c>
      <c r="BO60" s="111">
        <f t="shared" si="52"/>
        <v>74.035294004999102</v>
      </c>
      <c r="BP60" s="111">
        <f t="shared" si="52"/>
        <v>74.035294004999102</v>
      </c>
      <c r="BQ60" s="111">
        <f t="shared" si="52"/>
        <v>74.035294004999102</v>
      </c>
      <c r="BR60" s="111">
        <f t="shared" si="53"/>
        <v>74.035294004999102</v>
      </c>
      <c r="BS60" s="111">
        <f t="shared" si="53"/>
        <v>74.035294004999102</v>
      </c>
      <c r="BT60" s="111">
        <f t="shared" si="53"/>
        <v>74.035294004999102</v>
      </c>
      <c r="BU60" s="111">
        <f t="shared" si="53"/>
        <v>74.035294004999102</v>
      </c>
      <c r="BV60" s="111">
        <f t="shared" si="53"/>
        <v>74.035294004999102</v>
      </c>
      <c r="BW60" s="111">
        <f t="shared" si="53"/>
        <v>74.035294004999102</v>
      </c>
      <c r="BX60" s="138">
        <f t="shared" si="53"/>
        <v>74.035294004999102</v>
      </c>
      <c r="BY60" s="111">
        <f t="shared" si="53"/>
        <v>74.035294004999102</v>
      </c>
      <c r="BZ60" s="111">
        <f t="shared" si="53"/>
        <v>74.035294004999102</v>
      </c>
      <c r="CA60" s="111">
        <f t="shared" si="53"/>
        <v>74.035294004999102</v>
      </c>
      <c r="CB60" s="111">
        <f t="shared" si="53"/>
        <v>74.035294004999102</v>
      </c>
      <c r="CC60" s="111">
        <f t="shared" si="53"/>
        <v>74.035294004999102</v>
      </c>
      <c r="CD60" s="111">
        <f t="shared" si="53"/>
        <v>74.035294004999102</v>
      </c>
      <c r="CE60" s="111">
        <f t="shared" si="53"/>
        <v>74.035294004999102</v>
      </c>
      <c r="CF60" s="111">
        <f t="shared" si="53"/>
        <v>74.035294004999102</v>
      </c>
      <c r="CG60" s="111">
        <f t="shared" si="53"/>
        <v>74.035294004999102</v>
      </c>
      <c r="CH60" s="111">
        <f t="shared" si="54"/>
        <v>74.035294004999102</v>
      </c>
      <c r="CI60" s="111">
        <f t="shared" si="54"/>
        <v>74.035294004999102</v>
      </c>
      <c r="CJ60" s="138">
        <f t="shared" si="54"/>
        <v>74.035294004999102</v>
      </c>
      <c r="CK60" s="111">
        <f t="shared" si="54"/>
        <v>74.035294004999102</v>
      </c>
      <c r="CL60" s="111">
        <f t="shared" si="54"/>
        <v>74.035294004999102</v>
      </c>
      <c r="CM60" s="111">
        <f t="shared" si="54"/>
        <v>74.035294004999102</v>
      </c>
      <c r="CN60" s="111">
        <f t="shared" si="54"/>
        <v>74.035294004999102</v>
      </c>
      <c r="CO60" s="111">
        <f t="shared" si="54"/>
        <v>74.035294004999102</v>
      </c>
      <c r="CP60" s="111">
        <f t="shared" si="54"/>
        <v>74.035294004999102</v>
      </c>
      <c r="CQ60" s="111">
        <f t="shared" si="54"/>
        <v>74.035294004999102</v>
      </c>
      <c r="CR60" s="111">
        <f t="shared" si="54"/>
        <v>74.035294004999102</v>
      </c>
      <c r="CS60" s="111">
        <f t="shared" si="54"/>
        <v>74.035294004999102</v>
      </c>
      <c r="CT60" s="111">
        <f t="shared" si="54"/>
        <v>74.035294004999102</v>
      </c>
      <c r="CU60" s="111">
        <f t="shared" si="54"/>
        <v>74.035294004999102</v>
      </c>
      <c r="CV60" s="138">
        <f t="shared" si="54"/>
        <v>74.035294004999102</v>
      </c>
      <c r="CW60" s="111">
        <f t="shared" si="54"/>
        <v>74.035294004999102</v>
      </c>
      <c r="CX60" s="111">
        <f t="shared" si="55"/>
        <v>74.035294004999102</v>
      </c>
      <c r="CY60" s="111">
        <f t="shared" si="55"/>
        <v>74.035294004999102</v>
      </c>
      <c r="CZ60" s="111">
        <f t="shared" si="55"/>
        <v>74.035294004999102</v>
      </c>
      <c r="DA60" s="111">
        <f t="shared" si="55"/>
        <v>74.035294004999102</v>
      </c>
      <c r="DB60" s="111">
        <f t="shared" si="55"/>
        <v>74.035294004999102</v>
      </c>
      <c r="DC60" s="111">
        <f t="shared" si="55"/>
        <v>74.035294004999102</v>
      </c>
      <c r="DD60" s="111">
        <f t="shared" si="55"/>
        <v>74.035294004999102</v>
      </c>
      <c r="DE60" s="111">
        <f t="shared" si="55"/>
        <v>74.035294004999102</v>
      </c>
      <c r="DF60" s="111">
        <f t="shared" si="55"/>
        <v>74.035294004999102</v>
      </c>
      <c r="DG60" s="111">
        <f t="shared" si="55"/>
        <v>74.035294004999102</v>
      </c>
      <c r="DH60" s="138">
        <f t="shared" si="55"/>
        <v>74.035294004999102</v>
      </c>
      <c r="DI60" s="111">
        <f t="shared" si="55"/>
        <v>74.035294004999102</v>
      </c>
      <c r="DJ60" s="111">
        <f t="shared" si="55"/>
        <v>74.035294004999102</v>
      </c>
      <c r="DK60" s="111">
        <f t="shared" si="55"/>
        <v>74.035294004999102</v>
      </c>
      <c r="DL60" s="111">
        <f t="shared" si="55"/>
        <v>74.035294004999102</v>
      </c>
      <c r="DM60" s="111">
        <f t="shared" si="55"/>
        <v>74.035294004999102</v>
      </c>
      <c r="DN60" s="111">
        <f t="shared" si="56"/>
        <v>74.035294004999102</v>
      </c>
      <c r="DO60" s="111">
        <f t="shared" si="56"/>
        <v>74.035294004999102</v>
      </c>
      <c r="DP60" s="111">
        <f t="shared" si="56"/>
        <v>74.035294004999102</v>
      </c>
      <c r="DQ60" s="111">
        <f t="shared" si="56"/>
        <v>74.035294004999102</v>
      </c>
      <c r="DR60" s="111">
        <f t="shared" si="56"/>
        <v>74.035294004999102</v>
      </c>
      <c r="DS60" s="111">
        <f t="shared" si="56"/>
        <v>74.035294004999102</v>
      </c>
      <c r="DT60" s="111">
        <f t="shared" si="56"/>
        <v>74.035294004999102</v>
      </c>
      <c r="DU60" s="114">
        <f t="shared" si="57"/>
        <v>130.36854297364098</v>
      </c>
      <c r="DV60" s="115">
        <f t="shared" si="57"/>
        <v>593.89373599171881</v>
      </c>
      <c r="DW60" s="115">
        <f t="shared" si="57"/>
        <v>854.6250273308433</v>
      </c>
      <c r="DX60" s="115">
        <f t="shared" si="57"/>
        <v>888.42352805998905</v>
      </c>
      <c r="DY60" s="115">
        <f t="shared" si="57"/>
        <v>888.42352805998905</v>
      </c>
      <c r="DZ60" s="115">
        <f t="shared" si="57"/>
        <v>888.42352805998905</v>
      </c>
      <c r="EA60" s="115">
        <f t="shared" si="57"/>
        <v>888.42352805998905</v>
      </c>
      <c r="EB60" s="115">
        <f t="shared" si="57"/>
        <v>888.42352805998905</v>
      </c>
      <c r="EC60" s="115">
        <f t="shared" si="57"/>
        <v>888.42352805998905</v>
      </c>
      <c r="ED60" s="116">
        <f t="shared" si="57"/>
        <v>888.42352805998905</v>
      </c>
    </row>
    <row r="61" spans="2:134">
      <c r="B61" s="67" t="s">
        <v>145</v>
      </c>
      <c r="E61" s="55">
        <f t="shared" ref="E61:BP61" si="59">SUBTOTAL(9,E57:E60)</f>
        <v>0</v>
      </c>
      <c r="F61" s="55">
        <f t="shared" si="59"/>
        <v>0</v>
      </c>
      <c r="G61" s="55">
        <f t="shared" si="59"/>
        <v>0</v>
      </c>
      <c r="H61" s="55">
        <f t="shared" si="59"/>
        <v>0</v>
      </c>
      <c r="I61" s="55">
        <f t="shared" si="59"/>
        <v>0</v>
      </c>
      <c r="J61" s="55">
        <f t="shared" si="59"/>
        <v>0</v>
      </c>
      <c r="K61" s="55">
        <f t="shared" si="59"/>
        <v>46.078575346781548</v>
      </c>
      <c r="L61" s="55">
        <f t="shared" si="59"/>
        <v>69.116710998187557</v>
      </c>
      <c r="M61" s="55">
        <f t="shared" si="59"/>
        <v>92.154846649593566</v>
      </c>
      <c r="N61" s="55">
        <f t="shared" si="59"/>
        <v>115.19298230099956</v>
      </c>
      <c r="O61" s="55">
        <f t="shared" si="59"/>
        <v>138.23111795240555</v>
      </c>
      <c r="P61" s="106">
        <f t="shared" si="59"/>
        <v>161.26925360381159</v>
      </c>
      <c r="Q61" s="55">
        <f t="shared" si="59"/>
        <v>172.78832142951458</v>
      </c>
      <c r="R61" s="55">
        <f t="shared" si="59"/>
        <v>184.30738925521754</v>
      </c>
      <c r="S61" s="55">
        <f t="shared" si="59"/>
        <v>195.82645708092056</v>
      </c>
      <c r="T61" s="55">
        <f t="shared" si="59"/>
        <v>207.34552490662355</v>
      </c>
      <c r="U61" s="55">
        <f t="shared" si="59"/>
        <v>218.86459273232654</v>
      </c>
      <c r="V61" s="55">
        <f t="shared" si="59"/>
        <v>230.38366055802948</v>
      </c>
      <c r="W61" s="55">
        <f t="shared" si="59"/>
        <v>241.90272838373258</v>
      </c>
      <c r="X61" s="55">
        <f t="shared" si="59"/>
        <v>253.42179620943554</v>
      </c>
      <c r="Y61" s="55">
        <f t="shared" si="59"/>
        <v>264.94086403513853</v>
      </c>
      <c r="Z61" s="55">
        <f t="shared" si="59"/>
        <v>276.45993186084149</v>
      </c>
      <c r="AA61" s="55">
        <f t="shared" si="59"/>
        <v>287.97899968654446</v>
      </c>
      <c r="AB61" s="106">
        <f t="shared" si="59"/>
        <v>299.49806751224753</v>
      </c>
      <c r="AC61" s="55">
        <f t="shared" si="59"/>
        <v>307.17744606271617</v>
      </c>
      <c r="AD61" s="55">
        <f t="shared" si="59"/>
        <v>314.85682461318481</v>
      </c>
      <c r="AE61" s="55">
        <f t="shared" si="59"/>
        <v>322.53620316365345</v>
      </c>
      <c r="AF61" s="55">
        <f t="shared" si="59"/>
        <v>330.21558171412215</v>
      </c>
      <c r="AG61" s="55">
        <f t="shared" si="59"/>
        <v>337.89496026459079</v>
      </c>
      <c r="AH61" s="55">
        <f t="shared" si="59"/>
        <v>345.57433881505943</v>
      </c>
      <c r="AI61" s="55">
        <f t="shared" si="59"/>
        <v>353.25371736552813</v>
      </c>
      <c r="AJ61" s="55">
        <f t="shared" si="59"/>
        <v>353.25371736552813</v>
      </c>
      <c r="AK61" s="55">
        <f t="shared" si="59"/>
        <v>353.25371736552813</v>
      </c>
      <c r="AL61" s="55">
        <f t="shared" si="59"/>
        <v>353.25371736552813</v>
      </c>
      <c r="AM61" s="55">
        <f t="shared" si="59"/>
        <v>353.25371736552813</v>
      </c>
      <c r="AN61" s="106">
        <f t="shared" si="59"/>
        <v>353.25371736552813</v>
      </c>
      <c r="AO61" s="55">
        <f t="shared" si="59"/>
        <v>353.25371736552813</v>
      </c>
      <c r="AP61" s="55">
        <f t="shared" si="59"/>
        <v>353.25371736552813</v>
      </c>
      <c r="AQ61" s="55">
        <f t="shared" si="59"/>
        <v>353.25371736552813</v>
      </c>
      <c r="AR61" s="55">
        <f t="shared" si="59"/>
        <v>353.25371736552813</v>
      </c>
      <c r="AS61" s="55">
        <f t="shared" si="59"/>
        <v>353.25371736552813</v>
      </c>
      <c r="AT61" s="55">
        <f t="shared" si="59"/>
        <v>353.25371736552813</v>
      </c>
      <c r="AU61" s="55">
        <f t="shared" si="59"/>
        <v>353.25371736552813</v>
      </c>
      <c r="AV61" s="55">
        <f t="shared" si="59"/>
        <v>353.25371736552813</v>
      </c>
      <c r="AW61" s="55">
        <f t="shared" si="59"/>
        <v>353.25371736552813</v>
      </c>
      <c r="AX61" s="55">
        <f t="shared" si="59"/>
        <v>353.25371736552813</v>
      </c>
      <c r="AY61" s="55">
        <f t="shared" si="59"/>
        <v>353.25371736552813</v>
      </c>
      <c r="AZ61" s="106">
        <f t="shared" si="59"/>
        <v>353.25371736552813</v>
      </c>
      <c r="BA61" s="55">
        <f t="shared" si="59"/>
        <v>353.25371736552813</v>
      </c>
      <c r="BB61" s="55">
        <f t="shared" si="59"/>
        <v>353.25371736552813</v>
      </c>
      <c r="BC61" s="55">
        <f t="shared" si="59"/>
        <v>353.25371736552813</v>
      </c>
      <c r="BD61" s="55">
        <f t="shared" si="59"/>
        <v>353.25371736552813</v>
      </c>
      <c r="BE61" s="55">
        <f t="shared" si="59"/>
        <v>353.25371736552813</v>
      </c>
      <c r="BF61" s="55">
        <f t="shared" si="59"/>
        <v>353.25371736552813</v>
      </c>
      <c r="BG61" s="55">
        <f t="shared" si="59"/>
        <v>353.25371736552813</v>
      </c>
      <c r="BH61" s="55">
        <f t="shared" si="59"/>
        <v>353.25371736552813</v>
      </c>
      <c r="BI61" s="55">
        <f t="shared" si="59"/>
        <v>353.25371736552813</v>
      </c>
      <c r="BJ61" s="55">
        <f t="shared" si="59"/>
        <v>353.25371736552813</v>
      </c>
      <c r="BK61" s="55">
        <f t="shared" si="59"/>
        <v>353.25371736552813</v>
      </c>
      <c r="BL61" s="106">
        <f t="shared" si="59"/>
        <v>353.25371736552813</v>
      </c>
      <c r="BM61" s="55">
        <f t="shared" si="59"/>
        <v>353.25371736552813</v>
      </c>
      <c r="BN61" s="55">
        <f t="shared" si="59"/>
        <v>353.25371736552813</v>
      </c>
      <c r="BO61" s="55">
        <f t="shared" si="59"/>
        <v>353.25371736552813</v>
      </c>
      <c r="BP61" s="55">
        <f t="shared" si="59"/>
        <v>353.25371736552813</v>
      </c>
      <c r="BQ61" s="55">
        <f t="shared" ref="BQ61:EB61" si="60">SUBTOTAL(9,BQ57:BQ60)</f>
        <v>353.25371736552813</v>
      </c>
      <c r="BR61" s="55">
        <f t="shared" si="60"/>
        <v>353.25371736552813</v>
      </c>
      <c r="BS61" s="55">
        <f t="shared" si="60"/>
        <v>353.25371736552813</v>
      </c>
      <c r="BT61" s="55">
        <f t="shared" si="60"/>
        <v>353.25371736552813</v>
      </c>
      <c r="BU61" s="55">
        <f t="shared" si="60"/>
        <v>353.25371736552813</v>
      </c>
      <c r="BV61" s="55">
        <f t="shared" si="60"/>
        <v>353.25371736552813</v>
      </c>
      <c r="BW61" s="55">
        <f t="shared" si="60"/>
        <v>353.25371736552813</v>
      </c>
      <c r="BX61" s="106">
        <f t="shared" si="60"/>
        <v>353.25371736552813</v>
      </c>
      <c r="BY61" s="55">
        <f t="shared" si="60"/>
        <v>353.25371736552813</v>
      </c>
      <c r="BZ61" s="55">
        <f t="shared" si="60"/>
        <v>353.25371736552813</v>
      </c>
      <c r="CA61" s="55">
        <f t="shared" si="60"/>
        <v>353.25371736552813</v>
      </c>
      <c r="CB61" s="55">
        <f t="shared" si="60"/>
        <v>353.25371736552813</v>
      </c>
      <c r="CC61" s="55">
        <f t="shared" si="60"/>
        <v>353.25371736552813</v>
      </c>
      <c r="CD61" s="55">
        <f t="shared" si="60"/>
        <v>353.25371736552813</v>
      </c>
      <c r="CE61" s="55">
        <f t="shared" si="60"/>
        <v>353.25371736552813</v>
      </c>
      <c r="CF61" s="55">
        <f t="shared" si="60"/>
        <v>353.25371736552813</v>
      </c>
      <c r="CG61" s="55">
        <f t="shared" si="60"/>
        <v>353.25371736552813</v>
      </c>
      <c r="CH61" s="55">
        <f t="shared" si="60"/>
        <v>353.25371736552813</v>
      </c>
      <c r="CI61" s="55">
        <f t="shared" si="60"/>
        <v>353.25371736552813</v>
      </c>
      <c r="CJ61" s="106">
        <f t="shared" si="60"/>
        <v>353.25371736552813</v>
      </c>
      <c r="CK61" s="55">
        <f t="shared" si="60"/>
        <v>353.25371736552813</v>
      </c>
      <c r="CL61" s="55">
        <f t="shared" si="60"/>
        <v>353.25371736552813</v>
      </c>
      <c r="CM61" s="55">
        <f t="shared" si="60"/>
        <v>353.25371736552813</v>
      </c>
      <c r="CN61" s="55">
        <f t="shared" si="60"/>
        <v>353.25371736552813</v>
      </c>
      <c r="CO61" s="55">
        <f t="shared" si="60"/>
        <v>353.25371736552813</v>
      </c>
      <c r="CP61" s="55">
        <f t="shared" si="60"/>
        <v>353.25371736552813</v>
      </c>
      <c r="CQ61" s="55">
        <f t="shared" si="60"/>
        <v>353.25371736552813</v>
      </c>
      <c r="CR61" s="55">
        <f t="shared" si="60"/>
        <v>353.25371736552813</v>
      </c>
      <c r="CS61" s="55">
        <f t="shared" si="60"/>
        <v>353.25371736552813</v>
      </c>
      <c r="CT61" s="55">
        <f t="shared" si="60"/>
        <v>353.25371736552813</v>
      </c>
      <c r="CU61" s="55">
        <f t="shared" si="60"/>
        <v>353.25371736552813</v>
      </c>
      <c r="CV61" s="106">
        <f t="shared" si="60"/>
        <v>353.25371736552813</v>
      </c>
      <c r="CW61" s="55">
        <f t="shared" si="60"/>
        <v>353.25371736552813</v>
      </c>
      <c r="CX61" s="55">
        <f t="shared" si="60"/>
        <v>353.25371736552813</v>
      </c>
      <c r="CY61" s="55">
        <f t="shared" si="60"/>
        <v>353.25371736552813</v>
      </c>
      <c r="CZ61" s="55">
        <f t="shared" si="60"/>
        <v>353.25371736552813</v>
      </c>
      <c r="DA61" s="55">
        <f t="shared" si="60"/>
        <v>353.25371736552813</v>
      </c>
      <c r="DB61" s="55">
        <f t="shared" si="60"/>
        <v>353.25371736552813</v>
      </c>
      <c r="DC61" s="55">
        <f t="shared" si="60"/>
        <v>353.25371736552813</v>
      </c>
      <c r="DD61" s="55">
        <f t="shared" si="60"/>
        <v>353.25371736552813</v>
      </c>
      <c r="DE61" s="55">
        <f t="shared" si="60"/>
        <v>353.25371736552813</v>
      </c>
      <c r="DF61" s="55">
        <f t="shared" si="60"/>
        <v>353.25371736552813</v>
      </c>
      <c r="DG61" s="55">
        <f t="shared" si="60"/>
        <v>353.25371736552813</v>
      </c>
      <c r="DH61" s="106">
        <f t="shared" si="60"/>
        <v>353.25371736552813</v>
      </c>
      <c r="DI61" s="55">
        <f t="shared" si="60"/>
        <v>353.25371736552813</v>
      </c>
      <c r="DJ61" s="55">
        <f t="shared" si="60"/>
        <v>353.25371736552813</v>
      </c>
      <c r="DK61" s="55">
        <f t="shared" si="60"/>
        <v>353.25371736552813</v>
      </c>
      <c r="DL61" s="55">
        <f t="shared" si="60"/>
        <v>353.25371736552813</v>
      </c>
      <c r="DM61" s="55">
        <f t="shared" si="60"/>
        <v>353.25371736552813</v>
      </c>
      <c r="DN61" s="55">
        <f t="shared" si="60"/>
        <v>353.25371736552813</v>
      </c>
      <c r="DO61" s="55">
        <f t="shared" si="60"/>
        <v>353.25371736552813</v>
      </c>
      <c r="DP61" s="55">
        <f t="shared" si="60"/>
        <v>353.25371736552813</v>
      </c>
      <c r="DQ61" s="55">
        <f t="shared" si="60"/>
        <v>353.25371736552813</v>
      </c>
      <c r="DR61" s="55">
        <f t="shared" si="60"/>
        <v>353.25371736552813</v>
      </c>
      <c r="DS61" s="55">
        <f t="shared" si="60"/>
        <v>353.25371736552813</v>
      </c>
      <c r="DT61" s="55">
        <f t="shared" si="60"/>
        <v>353.25371736552813</v>
      </c>
      <c r="DU61" s="107">
        <f t="shared" si="60"/>
        <v>622.04348685177945</v>
      </c>
      <c r="DV61" s="108">
        <f t="shared" si="60"/>
        <v>2833.7183336505723</v>
      </c>
      <c r="DW61" s="108">
        <f t="shared" si="60"/>
        <v>4077.7776588264951</v>
      </c>
      <c r="DX61" s="108">
        <f t="shared" si="60"/>
        <v>4239.0446083863371</v>
      </c>
      <c r="DY61" s="108">
        <f t="shared" si="60"/>
        <v>4239.0446083863371</v>
      </c>
      <c r="DZ61" s="108">
        <f t="shared" si="60"/>
        <v>4239.0446083863371</v>
      </c>
      <c r="EA61" s="108">
        <f t="shared" si="60"/>
        <v>4239.0446083863371</v>
      </c>
      <c r="EB61" s="108">
        <f t="shared" si="60"/>
        <v>4239.0446083863371</v>
      </c>
      <c r="EC61" s="108">
        <f t="shared" ref="EC61:ED61" si="61">SUBTOTAL(9,EC57:EC60)</f>
        <v>4239.0446083863371</v>
      </c>
      <c r="ED61" s="109">
        <f t="shared" si="61"/>
        <v>4239.0446083863371</v>
      </c>
    </row>
    <row r="62" spans="2:134" s="84" customFormat="1">
      <c r="B62" s="167" t="s">
        <v>146</v>
      </c>
      <c r="C62" s="168"/>
      <c r="D62" s="168"/>
      <c r="E62" s="170">
        <f>E54-E61</f>
        <v>0</v>
      </c>
      <c r="F62" s="170">
        <f t="shared" ref="F62:BQ62" si="62">F54-F61</f>
        <v>0</v>
      </c>
      <c r="G62" s="170">
        <f t="shared" si="62"/>
        <v>0</v>
      </c>
      <c r="H62" s="170">
        <f t="shared" si="62"/>
        <v>-1307.200972972973</v>
      </c>
      <c r="I62" s="170">
        <f t="shared" si="62"/>
        <v>-1310.3090810810811</v>
      </c>
      <c r="J62" s="170">
        <f t="shared" si="62"/>
        <v>-1313.146918918919</v>
      </c>
      <c r="K62" s="170">
        <f t="shared" si="62"/>
        <v>78746.315458005687</v>
      </c>
      <c r="L62" s="170">
        <f t="shared" si="62"/>
        <v>-1183.9897847279174</v>
      </c>
      <c r="M62" s="170">
        <f t="shared" si="62"/>
        <v>-1135.6199628225665</v>
      </c>
      <c r="N62" s="170">
        <f t="shared" si="62"/>
        <v>80114.063834474524</v>
      </c>
      <c r="O62" s="170">
        <f t="shared" si="62"/>
        <v>-1034.4208595524055</v>
      </c>
      <c r="P62" s="171">
        <f t="shared" si="62"/>
        <v>-982.80779440381161</v>
      </c>
      <c r="Q62" s="170">
        <f t="shared" si="62"/>
        <v>17226.729974964997</v>
      </c>
      <c r="R62" s="170">
        <f t="shared" si="62"/>
        <v>-926.58985645521773</v>
      </c>
      <c r="S62" s="170">
        <f t="shared" si="62"/>
        <v>-900.78332388092088</v>
      </c>
      <c r="T62" s="170">
        <f t="shared" si="62"/>
        <v>-874.97679130662391</v>
      </c>
      <c r="U62" s="170">
        <f t="shared" si="62"/>
        <v>-849.17025873232683</v>
      </c>
      <c r="V62" s="170">
        <f t="shared" si="62"/>
        <v>-823.36372615802998</v>
      </c>
      <c r="W62" s="170">
        <f t="shared" si="62"/>
        <v>-797.55719358373301</v>
      </c>
      <c r="X62" s="170">
        <f t="shared" si="62"/>
        <v>-771.75066100943604</v>
      </c>
      <c r="Y62" s="170">
        <f t="shared" si="62"/>
        <v>-745.94412843513896</v>
      </c>
      <c r="Z62" s="170">
        <f t="shared" si="62"/>
        <v>-720.137595860842</v>
      </c>
      <c r="AA62" s="170">
        <f t="shared" si="62"/>
        <v>-694.33106328654503</v>
      </c>
      <c r="AB62" s="171">
        <f t="shared" si="62"/>
        <v>-668.52453071224807</v>
      </c>
      <c r="AC62" s="170">
        <f t="shared" si="62"/>
        <v>-649.78521806271658</v>
      </c>
      <c r="AD62" s="170">
        <f t="shared" si="62"/>
        <v>-632.58086301318531</v>
      </c>
      <c r="AE62" s="170">
        <f t="shared" si="62"/>
        <v>-615.37650796365415</v>
      </c>
      <c r="AF62" s="170">
        <f t="shared" si="62"/>
        <v>-598.17215291412276</v>
      </c>
      <c r="AG62" s="170">
        <f t="shared" si="62"/>
        <v>-580.96779786459115</v>
      </c>
      <c r="AH62" s="170">
        <f t="shared" si="62"/>
        <v>-563.76344281505999</v>
      </c>
      <c r="AI62" s="170">
        <f t="shared" si="62"/>
        <v>-546.55908776552872</v>
      </c>
      <c r="AJ62" s="170">
        <f t="shared" si="62"/>
        <v>-543.48917256552875</v>
      </c>
      <c r="AK62" s="170">
        <f t="shared" si="62"/>
        <v>-543.48917256552875</v>
      </c>
      <c r="AL62" s="170">
        <f t="shared" si="62"/>
        <v>-543.48917256552875</v>
      </c>
      <c r="AM62" s="170">
        <f t="shared" si="62"/>
        <v>-543.48917256552875</v>
      </c>
      <c r="AN62" s="171">
        <f t="shared" si="62"/>
        <v>-543.48917256552875</v>
      </c>
      <c r="AO62" s="170">
        <f t="shared" si="62"/>
        <v>-543.48917256552875</v>
      </c>
      <c r="AP62" s="170">
        <f t="shared" si="62"/>
        <v>-543.48917256552875</v>
      </c>
      <c r="AQ62" s="170">
        <f t="shared" si="62"/>
        <v>-543.48917256552875</v>
      </c>
      <c r="AR62" s="170">
        <f t="shared" si="62"/>
        <v>-543.48917256552875</v>
      </c>
      <c r="AS62" s="170">
        <f t="shared" si="62"/>
        <v>-543.48917256552875</v>
      </c>
      <c r="AT62" s="170">
        <f t="shared" si="62"/>
        <v>-543.48917256552875</v>
      </c>
      <c r="AU62" s="170">
        <f t="shared" si="62"/>
        <v>-543.48917256552875</v>
      </c>
      <c r="AV62" s="170">
        <f t="shared" si="62"/>
        <v>-543.48917256552875</v>
      </c>
      <c r="AW62" s="170">
        <f t="shared" si="62"/>
        <v>-543.48917256552875</v>
      </c>
      <c r="AX62" s="170">
        <f t="shared" si="62"/>
        <v>-543.48917256552875</v>
      </c>
      <c r="AY62" s="170">
        <f t="shared" si="62"/>
        <v>-543.48917256552875</v>
      </c>
      <c r="AZ62" s="171">
        <f t="shared" si="62"/>
        <v>-543.48917256552875</v>
      </c>
      <c r="BA62" s="170">
        <f t="shared" si="62"/>
        <v>-543.48917256552875</v>
      </c>
      <c r="BB62" s="170">
        <f t="shared" si="62"/>
        <v>-543.48917256552875</v>
      </c>
      <c r="BC62" s="170">
        <f t="shared" si="62"/>
        <v>-543.48917256552875</v>
      </c>
      <c r="BD62" s="170">
        <f t="shared" si="62"/>
        <v>-543.48917256552875</v>
      </c>
      <c r="BE62" s="170">
        <f t="shared" si="62"/>
        <v>-543.48917256552875</v>
      </c>
      <c r="BF62" s="170">
        <f t="shared" si="62"/>
        <v>-543.48917256552875</v>
      </c>
      <c r="BG62" s="170">
        <f t="shared" si="62"/>
        <v>-543.48917256552875</v>
      </c>
      <c r="BH62" s="170">
        <f t="shared" si="62"/>
        <v>-543.48917256552875</v>
      </c>
      <c r="BI62" s="170">
        <f t="shared" si="62"/>
        <v>-543.48917256552875</v>
      </c>
      <c r="BJ62" s="170">
        <f t="shared" si="62"/>
        <v>-543.48917256552875</v>
      </c>
      <c r="BK62" s="170">
        <f t="shared" si="62"/>
        <v>-543.48917256552875</v>
      </c>
      <c r="BL62" s="171">
        <f t="shared" si="62"/>
        <v>-543.48917256552875</v>
      </c>
      <c r="BM62" s="170">
        <f t="shared" si="62"/>
        <v>-543.48917256552875</v>
      </c>
      <c r="BN62" s="170">
        <f t="shared" si="62"/>
        <v>-543.48917256552875</v>
      </c>
      <c r="BO62" s="170">
        <f t="shared" si="62"/>
        <v>-543.48917256552875</v>
      </c>
      <c r="BP62" s="170">
        <f t="shared" si="62"/>
        <v>-543.48917256552875</v>
      </c>
      <c r="BQ62" s="170">
        <f t="shared" si="62"/>
        <v>-543.48917256552875</v>
      </c>
      <c r="BR62" s="170">
        <f t="shared" ref="BR62:EC62" si="63">BR54-BR61</f>
        <v>-543.48917256552875</v>
      </c>
      <c r="BS62" s="170">
        <f t="shared" si="63"/>
        <v>-543.48917256552875</v>
      </c>
      <c r="BT62" s="170">
        <f t="shared" si="63"/>
        <v>-543.48917256552875</v>
      </c>
      <c r="BU62" s="170">
        <f t="shared" si="63"/>
        <v>-543.48917256552875</v>
      </c>
      <c r="BV62" s="170">
        <f t="shared" si="63"/>
        <v>-543.48917256552875</v>
      </c>
      <c r="BW62" s="170">
        <f t="shared" si="63"/>
        <v>-543.48917256552875</v>
      </c>
      <c r="BX62" s="171">
        <f t="shared" si="63"/>
        <v>-543.48917256552875</v>
      </c>
      <c r="BY62" s="170">
        <f t="shared" si="63"/>
        <v>-543.48917256552875</v>
      </c>
      <c r="BZ62" s="170">
        <f t="shared" si="63"/>
        <v>-543.48917256552875</v>
      </c>
      <c r="CA62" s="170">
        <f t="shared" si="63"/>
        <v>-543.48917256552875</v>
      </c>
      <c r="CB62" s="170">
        <f t="shared" si="63"/>
        <v>-543.48917256552875</v>
      </c>
      <c r="CC62" s="170">
        <f t="shared" si="63"/>
        <v>-543.48917256552875</v>
      </c>
      <c r="CD62" s="170">
        <f t="shared" si="63"/>
        <v>-543.48917256552875</v>
      </c>
      <c r="CE62" s="170">
        <f t="shared" si="63"/>
        <v>-543.48917256552875</v>
      </c>
      <c r="CF62" s="170">
        <f t="shared" si="63"/>
        <v>-543.48917256552875</v>
      </c>
      <c r="CG62" s="170">
        <f t="shared" si="63"/>
        <v>-543.48917256552875</v>
      </c>
      <c r="CH62" s="170">
        <f t="shared" si="63"/>
        <v>-543.48917256552875</v>
      </c>
      <c r="CI62" s="170">
        <f t="shared" si="63"/>
        <v>-543.48917256552875</v>
      </c>
      <c r="CJ62" s="171">
        <f t="shared" si="63"/>
        <v>-543.48917256552875</v>
      </c>
      <c r="CK62" s="170">
        <f t="shared" si="63"/>
        <v>-543.48917256552875</v>
      </c>
      <c r="CL62" s="170">
        <f t="shared" si="63"/>
        <v>-543.48917256552875</v>
      </c>
      <c r="CM62" s="170">
        <f t="shared" si="63"/>
        <v>-543.48917256552875</v>
      </c>
      <c r="CN62" s="170">
        <f t="shared" si="63"/>
        <v>-543.48917256552875</v>
      </c>
      <c r="CO62" s="170">
        <f t="shared" si="63"/>
        <v>-543.48917256552875</v>
      </c>
      <c r="CP62" s="170">
        <f t="shared" si="63"/>
        <v>-543.48917256552875</v>
      </c>
      <c r="CQ62" s="170">
        <f t="shared" si="63"/>
        <v>-543.48917256552875</v>
      </c>
      <c r="CR62" s="170">
        <f t="shared" si="63"/>
        <v>-543.48917256552875</v>
      </c>
      <c r="CS62" s="170">
        <f t="shared" si="63"/>
        <v>-543.48917256552875</v>
      </c>
      <c r="CT62" s="170">
        <f t="shared" si="63"/>
        <v>-543.48917256552875</v>
      </c>
      <c r="CU62" s="170">
        <f t="shared" si="63"/>
        <v>-543.48917256552875</v>
      </c>
      <c r="CV62" s="171">
        <f t="shared" si="63"/>
        <v>-543.48917256552875</v>
      </c>
      <c r="CW62" s="170">
        <f t="shared" si="63"/>
        <v>-543.48917256552875</v>
      </c>
      <c r="CX62" s="170">
        <f t="shared" si="63"/>
        <v>-543.48917256552875</v>
      </c>
      <c r="CY62" s="170">
        <f t="shared" si="63"/>
        <v>-543.48917256552875</v>
      </c>
      <c r="CZ62" s="170">
        <f t="shared" si="63"/>
        <v>-543.48917256552875</v>
      </c>
      <c r="DA62" s="170">
        <f t="shared" si="63"/>
        <v>-543.48917256552875</v>
      </c>
      <c r="DB62" s="170">
        <f t="shared" si="63"/>
        <v>-543.48917256552875</v>
      </c>
      <c r="DC62" s="170">
        <f t="shared" si="63"/>
        <v>-543.48917256552875</v>
      </c>
      <c r="DD62" s="170">
        <f t="shared" si="63"/>
        <v>-543.48917256552875</v>
      </c>
      <c r="DE62" s="170">
        <f t="shared" si="63"/>
        <v>-543.48917256552875</v>
      </c>
      <c r="DF62" s="170">
        <f t="shared" si="63"/>
        <v>-543.48917256552875</v>
      </c>
      <c r="DG62" s="170">
        <f t="shared" si="63"/>
        <v>-543.48917256552875</v>
      </c>
      <c r="DH62" s="171">
        <f t="shared" si="63"/>
        <v>-543.48917256552875</v>
      </c>
      <c r="DI62" s="170">
        <f t="shared" si="63"/>
        <v>-543.48917256552875</v>
      </c>
      <c r="DJ62" s="170">
        <f t="shared" si="63"/>
        <v>-543.48917256552875</v>
      </c>
      <c r="DK62" s="170">
        <f t="shared" si="63"/>
        <v>-543.48917256552875</v>
      </c>
      <c r="DL62" s="170">
        <f t="shared" si="63"/>
        <v>-543.48917256552875</v>
      </c>
      <c r="DM62" s="170">
        <f t="shared" si="63"/>
        <v>-543.48917256552875</v>
      </c>
      <c r="DN62" s="170">
        <f t="shared" si="63"/>
        <v>-543.48917256552875</v>
      </c>
      <c r="DO62" s="170">
        <f t="shared" si="63"/>
        <v>-543.48917256552875</v>
      </c>
      <c r="DP62" s="170">
        <f t="shared" si="63"/>
        <v>-543.48917256552875</v>
      </c>
      <c r="DQ62" s="170">
        <f t="shared" si="63"/>
        <v>-543.48917256552875</v>
      </c>
      <c r="DR62" s="170">
        <f t="shared" si="63"/>
        <v>-543.48917256552875</v>
      </c>
      <c r="DS62" s="170">
        <f t="shared" si="63"/>
        <v>-543.48917256552875</v>
      </c>
      <c r="DT62" s="170">
        <f t="shared" si="63"/>
        <v>-543.48917256552875</v>
      </c>
      <c r="DU62" s="225">
        <f t="shared" si="63"/>
        <v>150592.88391800047</v>
      </c>
      <c r="DV62" s="226">
        <f t="shared" si="63"/>
        <v>8453.6008455439332</v>
      </c>
      <c r="DW62" s="226">
        <f t="shared" si="63"/>
        <v>-6904.6509332265032</v>
      </c>
      <c r="DX62" s="226">
        <f t="shared" si="63"/>
        <v>-6521.8700707863445</v>
      </c>
      <c r="DY62" s="226">
        <f t="shared" si="63"/>
        <v>-6521.8700707863445</v>
      </c>
      <c r="DZ62" s="226">
        <f t="shared" si="63"/>
        <v>-6521.8700707863445</v>
      </c>
      <c r="EA62" s="226">
        <f t="shared" si="63"/>
        <v>-6521.8700707863445</v>
      </c>
      <c r="EB62" s="226">
        <f t="shared" si="63"/>
        <v>-6521.8700707863445</v>
      </c>
      <c r="EC62" s="226">
        <f t="shared" si="63"/>
        <v>-6521.8700707863445</v>
      </c>
      <c r="ED62" s="227">
        <f t="shared" ref="ED62" si="64">ED54-ED61</f>
        <v>-6521.8700707863445</v>
      </c>
    </row>
    <row r="63" spans="2:134" s="84" customFormat="1">
      <c r="B63" s="110" t="s">
        <v>164</v>
      </c>
      <c r="E63" s="219">
        <f t="shared" ref="E63:BP63" si="65">IF(ABS(IFERROR((E62/E$46),1))&gt;5,"n/m",IFERROR((E62/E$46),1))</f>
        <v>1</v>
      </c>
      <c r="F63" s="219">
        <f t="shared" si="65"/>
        <v>1</v>
      </c>
      <c r="G63" s="219">
        <f t="shared" si="65"/>
        <v>1</v>
      </c>
      <c r="H63" s="219">
        <f t="shared" si="65"/>
        <v>1</v>
      </c>
      <c r="I63" s="219">
        <f t="shared" si="65"/>
        <v>1</v>
      </c>
      <c r="J63" s="219">
        <f t="shared" si="65"/>
        <v>1</v>
      </c>
      <c r="K63" s="219">
        <f t="shared" si="65"/>
        <v>0.9827712605755845</v>
      </c>
      <c r="L63" s="219" t="str">
        <f t="shared" si="65"/>
        <v>n/m</v>
      </c>
      <c r="M63" s="219">
        <f t="shared" si="65"/>
        <v>-3.9438697912288956</v>
      </c>
      <c r="N63" s="219">
        <f t="shared" si="65"/>
        <v>0.98223905260028965</v>
      </c>
      <c r="O63" s="219">
        <f t="shared" si="65"/>
        <v>-2.3657531883265168</v>
      </c>
      <c r="P63" s="220">
        <f t="shared" si="65"/>
        <v>-1.9199244405698903</v>
      </c>
      <c r="Q63" s="219">
        <f t="shared" si="65"/>
        <v>0.91982096124406987</v>
      </c>
      <c r="R63" s="219">
        <f t="shared" si="65"/>
        <v>-1.5797275862547246</v>
      </c>
      <c r="S63" s="219">
        <f t="shared" si="65"/>
        <v>-1.4438499240519296</v>
      </c>
      <c r="T63" s="219">
        <f t="shared" si="65"/>
        <v>-1.3233131662679278</v>
      </c>
      <c r="U63" s="219">
        <f t="shared" si="65"/>
        <v>-1.2156581024559272</v>
      </c>
      <c r="V63" s="219">
        <f t="shared" si="65"/>
        <v>-1.1189244888403957</v>
      </c>
      <c r="W63" s="219">
        <f t="shared" si="65"/>
        <v>-1.0315306089048799</v>
      </c>
      <c r="X63" s="219">
        <f t="shared" si="65"/>
        <v>-0.95218611307525625</v>
      </c>
      <c r="Y63" s="219">
        <f t="shared" si="65"/>
        <v>-0.87982788174013393</v>
      </c>
      <c r="Z63" s="219">
        <f t="shared" si="65"/>
        <v>-0.81357211560346443</v>
      </c>
      <c r="AA63" s="219">
        <f t="shared" si="65"/>
        <v>-0.75267805721474879</v>
      </c>
      <c r="AB63" s="220">
        <f t="shared" si="65"/>
        <v>-0.69652017742917183</v>
      </c>
      <c r="AC63" s="219">
        <f t="shared" si="65"/>
        <v>-0.65988800898430366</v>
      </c>
      <c r="AD63" s="219">
        <f t="shared" si="65"/>
        <v>-0.62658204372150372</v>
      </c>
      <c r="AE63" s="219">
        <f t="shared" si="65"/>
        <v>-0.59487841916084239</v>
      </c>
      <c r="AF63" s="219">
        <f t="shared" si="65"/>
        <v>-0.56466421923595111</v>
      </c>
      <c r="AG63" s="219">
        <f t="shared" si="65"/>
        <v>-0.53583689389531541</v>
      </c>
      <c r="AH63" s="219">
        <f t="shared" si="65"/>
        <v>-0.50830309625355563</v>
      </c>
      <c r="AI63" s="219">
        <f t="shared" si="65"/>
        <v>-0.48197767284433474</v>
      </c>
      <c r="AJ63" s="219">
        <f t="shared" si="65"/>
        <v>-0.47927049878567157</v>
      </c>
      <c r="AK63" s="219">
        <f t="shared" si="65"/>
        <v>-0.47927049878567157</v>
      </c>
      <c r="AL63" s="219">
        <f t="shared" si="65"/>
        <v>-0.47927049878567157</v>
      </c>
      <c r="AM63" s="219">
        <f t="shared" si="65"/>
        <v>-0.47927049878567157</v>
      </c>
      <c r="AN63" s="220">
        <f t="shared" si="65"/>
        <v>-0.47927049878567157</v>
      </c>
      <c r="AO63" s="219">
        <f t="shared" si="65"/>
        <v>-0.47927049878567157</v>
      </c>
      <c r="AP63" s="219">
        <f t="shared" si="65"/>
        <v>-0.47927049878567157</v>
      </c>
      <c r="AQ63" s="219">
        <f t="shared" si="65"/>
        <v>-0.47927049878567157</v>
      </c>
      <c r="AR63" s="219">
        <f t="shared" si="65"/>
        <v>-0.47927049878567157</v>
      </c>
      <c r="AS63" s="219">
        <f t="shared" si="65"/>
        <v>-0.47927049878567157</v>
      </c>
      <c r="AT63" s="219">
        <f t="shared" si="65"/>
        <v>-0.47927049878567157</v>
      </c>
      <c r="AU63" s="219">
        <f t="shared" si="65"/>
        <v>-0.47927049878567157</v>
      </c>
      <c r="AV63" s="219">
        <f t="shared" si="65"/>
        <v>-0.47927049878567157</v>
      </c>
      <c r="AW63" s="219">
        <f t="shared" si="65"/>
        <v>-0.47927049878567157</v>
      </c>
      <c r="AX63" s="219">
        <f t="shared" si="65"/>
        <v>-0.47927049878567157</v>
      </c>
      <c r="AY63" s="219">
        <f t="shared" si="65"/>
        <v>-0.47927049878567157</v>
      </c>
      <c r="AZ63" s="220">
        <f t="shared" si="65"/>
        <v>-0.47927049878567157</v>
      </c>
      <c r="BA63" s="219">
        <f t="shared" si="65"/>
        <v>-0.47927049878567157</v>
      </c>
      <c r="BB63" s="219">
        <f t="shared" si="65"/>
        <v>-0.47927049878567157</v>
      </c>
      <c r="BC63" s="219">
        <f t="shared" si="65"/>
        <v>-0.47927049878567157</v>
      </c>
      <c r="BD63" s="219">
        <f t="shared" si="65"/>
        <v>-0.47927049878567157</v>
      </c>
      <c r="BE63" s="219">
        <f t="shared" si="65"/>
        <v>-0.47927049878567157</v>
      </c>
      <c r="BF63" s="219">
        <f t="shared" si="65"/>
        <v>-0.47927049878567157</v>
      </c>
      <c r="BG63" s="219">
        <f t="shared" si="65"/>
        <v>-0.47927049878567157</v>
      </c>
      <c r="BH63" s="219">
        <f t="shared" si="65"/>
        <v>-0.47927049878567157</v>
      </c>
      <c r="BI63" s="219">
        <f t="shared" si="65"/>
        <v>-0.47927049878567157</v>
      </c>
      <c r="BJ63" s="219">
        <f t="shared" si="65"/>
        <v>-0.47927049878567157</v>
      </c>
      <c r="BK63" s="219">
        <f t="shared" si="65"/>
        <v>-0.47927049878567157</v>
      </c>
      <c r="BL63" s="220">
        <f t="shared" si="65"/>
        <v>-0.47927049878567157</v>
      </c>
      <c r="BM63" s="219">
        <f t="shared" si="65"/>
        <v>-0.47927049878567157</v>
      </c>
      <c r="BN63" s="219">
        <f t="shared" si="65"/>
        <v>-0.47927049878567157</v>
      </c>
      <c r="BO63" s="219">
        <f t="shared" si="65"/>
        <v>-0.47927049878567157</v>
      </c>
      <c r="BP63" s="219">
        <f t="shared" si="65"/>
        <v>-0.47927049878567157</v>
      </c>
      <c r="BQ63" s="219">
        <f t="shared" ref="BQ63:DS63" si="66">IF(ABS(IFERROR((BQ62/BQ$46),1))&gt;5,"n/m",IFERROR((BQ62/BQ$46),1))</f>
        <v>-0.47927049878567157</v>
      </c>
      <c r="BR63" s="219">
        <f t="shared" si="66"/>
        <v>-0.47927049878567157</v>
      </c>
      <c r="BS63" s="219">
        <f t="shared" si="66"/>
        <v>-0.47927049878567157</v>
      </c>
      <c r="BT63" s="219">
        <f t="shared" si="66"/>
        <v>-0.47927049878567157</v>
      </c>
      <c r="BU63" s="219">
        <f t="shared" si="66"/>
        <v>-0.47927049878567157</v>
      </c>
      <c r="BV63" s="219">
        <f t="shared" si="66"/>
        <v>-0.47927049878567157</v>
      </c>
      <c r="BW63" s="219">
        <f t="shared" si="66"/>
        <v>-0.47927049878567157</v>
      </c>
      <c r="BX63" s="220">
        <f t="shared" si="66"/>
        <v>-0.47927049878567157</v>
      </c>
      <c r="BY63" s="219">
        <f t="shared" si="66"/>
        <v>-0.47927049878567157</v>
      </c>
      <c r="BZ63" s="219">
        <f t="shared" si="66"/>
        <v>-0.47927049878567157</v>
      </c>
      <c r="CA63" s="219">
        <f t="shared" si="66"/>
        <v>-0.47927049878567157</v>
      </c>
      <c r="CB63" s="219">
        <f t="shared" si="66"/>
        <v>-0.47927049878567157</v>
      </c>
      <c r="CC63" s="219">
        <f t="shared" si="66"/>
        <v>-0.47927049878567157</v>
      </c>
      <c r="CD63" s="219">
        <f t="shared" si="66"/>
        <v>-0.47927049878567157</v>
      </c>
      <c r="CE63" s="219">
        <f t="shared" si="66"/>
        <v>-0.47927049878567157</v>
      </c>
      <c r="CF63" s="219">
        <f t="shared" si="66"/>
        <v>-0.47927049878567157</v>
      </c>
      <c r="CG63" s="219">
        <f t="shared" si="66"/>
        <v>-0.47927049878567157</v>
      </c>
      <c r="CH63" s="219">
        <f t="shared" si="66"/>
        <v>-0.47927049878567157</v>
      </c>
      <c r="CI63" s="219">
        <f t="shared" si="66"/>
        <v>-0.47927049878567157</v>
      </c>
      <c r="CJ63" s="220">
        <f t="shared" si="66"/>
        <v>-0.47927049878567157</v>
      </c>
      <c r="CK63" s="219">
        <f t="shared" si="66"/>
        <v>-0.47927049878567157</v>
      </c>
      <c r="CL63" s="219">
        <f t="shared" si="66"/>
        <v>-0.47927049878567157</v>
      </c>
      <c r="CM63" s="219">
        <f t="shared" si="66"/>
        <v>-0.47927049878567157</v>
      </c>
      <c r="CN63" s="219">
        <f t="shared" si="66"/>
        <v>-0.47927049878567157</v>
      </c>
      <c r="CO63" s="219">
        <f t="shared" si="66"/>
        <v>-0.47927049878567157</v>
      </c>
      <c r="CP63" s="219">
        <f t="shared" si="66"/>
        <v>-0.47927049878567157</v>
      </c>
      <c r="CQ63" s="219">
        <f t="shared" si="66"/>
        <v>-0.47927049878567157</v>
      </c>
      <c r="CR63" s="219">
        <f t="shared" si="66"/>
        <v>-0.47927049878567157</v>
      </c>
      <c r="CS63" s="219">
        <f t="shared" si="66"/>
        <v>-0.47927049878567157</v>
      </c>
      <c r="CT63" s="219">
        <f t="shared" si="66"/>
        <v>-0.47927049878567157</v>
      </c>
      <c r="CU63" s="219">
        <f t="shared" si="66"/>
        <v>-0.47927049878567157</v>
      </c>
      <c r="CV63" s="220">
        <f t="shared" si="66"/>
        <v>-0.47927049878567157</v>
      </c>
      <c r="CW63" s="219">
        <f t="shared" si="66"/>
        <v>-0.47927049878567157</v>
      </c>
      <c r="CX63" s="219">
        <f t="shared" si="66"/>
        <v>-0.47927049878567157</v>
      </c>
      <c r="CY63" s="219">
        <f t="shared" si="66"/>
        <v>-0.47927049878567157</v>
      </c>
      <c r="CZ63" s="219">
        <f t="shared" si="66"/>
        <v>-0.47927049878567157</v>
      </c>
      <c r="DA63" s="219">
        <f t="shared" si="66"/>
        <v>-0.47927049878567157</v>
      </c>
      <c r="DB63" s="219">
        <f t="shared" si="66"/>
        <v>-0.47927049878567157</v>
      </c>
      <c r="DC63" s="219">
        <f t="shared" si="66"/>
        <v>-0.47927049878567157</v>
      </c>
      <c r="DD63" s="219">
        <f t="shared" si="66"/>
        <v>-0.47927049878567157</v>
      </c>
      <c r="DE63" s="219">
        <f t="shared" si="66"/>
        <v>-0.47927049878567157</v>
      </c>
      <c r="DF63" s="219">
        <f t="shared" si="66"/>
        <v>-0.47927049878567157</v>
      </c>
      <c r="DG63" s="219">
        <f t="shared" si="66"/>
        <v>-0.47927049878567157</v>
      </c>
      <c r="DH63" s="220">
        <f t="shared" si="66"/>
        <v>-0.47927049878567157</v>
      </c>
      <c r="DI63" s="219">
        <f t="shared" si="66"/>
        <v>-0.47927049878567157</v>
      </c>
      <c r="DJ63" s="219">
        <f t="shared" si="66"/>
        <v>-0.47927049878567157</v>
      </c>
      <c r="DK63" s="219">
        <f t="shared" si="66"/>
        <v>-0.47927049878567157</v>
      </c>
      <c r="DL63" s="219">
        <f t="shared" si="66"/>
        <v>-0.47927049878567157</v>
      </c>
      <c r="DM63" s="219">
        <f t="shared" si="66"/>
        <v>-0.47927049878567157</v>
      </c>
      <c r="DN63" s="219">
        <f t="shared" si="66"/>
        <v>-0.47927049878567157</v>
      </c>
      <c r="DO63" s="219">
        <f t="shared" si="66"/>
        <v>-0.47927049878567157</v>
      </c>
      <c r="DP63" s="219">
        <f t="shared" si="66"/>
        <v>-0.47927049878567157</v>
      </c>
      <c r="DQ63" s="219">
        <f t="shared" si="66"/>
        <v>-0.47927049878567157</v>
      </c>
      <c r="DR63" s="219">
        <f t="shared" si="66"/>
        <v>-0.47927049878567157</v>
      </c>
      <c r="DS63" s="219">
        <f t="shared" si="66"/>
        <v>-0.47927049878567157</v>
      </c>
      <c r="DT63" s="219">
        <f>IF(ABS(IFERROR((DT62/DT$46),1))&gt;5,"n/m",IFERROR((DT62/DT$46),1))</f>
        <v>-0.47927049878567157</v>
      </c>
      <c r="DU63" s="221">
        <f t="shared" ref="DU63:ED63" si="67">IF(ABS(IFERROR((DU62/DU$46),1))&gt;5,"n/m",IFERROR((DU62/DU$46),1))</f>
        <v>0.92309055894629832</v>
      </c>
      <c r="DV63" s="222">
        <f t="shared" si="67"/>
        <v>0.31041396406332944</v>
      </c>
      <c r="DW63" s="222">
        <f t="shared" si="67"/>
        <v>-0.527662600408078</v>
      </c>
      <c r="DX63" s="222">
        <f t="shared" si="67"/>
        <v>-0.47927049878567152</v>
      </c>
      <c r="DY63" s="222">
        <f t="shared" si="67"/>
        <v>-0.47927049878567152</v>
      </c>
      <c r="DZ63" s="222">
        <f t="shared" si="67"/>
        <v>-0.47927049878567152</v>
      </c>
      <c r="EA63" s="222">
        <f t="shared" si="67"/>
        <v>-0.47927049878567152</v>
      </c>
      <c r="EB63" s="222">
        <f t="shared" si="67"/>
        <v>-0.47927049878567152</v>
      </c>
      <c r="EC63" s="222">
        <f t="shared" si="67"/>
        <v>-0.47927049878567152</v>
      </c>
      <c r="ED63" s="223">
        <f t="shared" si="67"/>
        <v>-0.47927049878567152</v>
      </c>
    </row>
    <row r="64" spans="2:134">
      <c r="B64" s="204" t="s">
        <v>165</v>
      </c>
      <c r="P64" s="205"/>
      <c r="AB64" s="205"/>
      <c r="AN64" s="205"/>
      <c r="AZ64" s="205"/>
      <c r="BL64" s="205"/>
      <c r="BX64" s="205"/>
      <c r="CJ64" s="205"/>
      <c r="CV64" s="205"/>
      <c r="DH64" s="205"/>
      <c r="DU64" s="206"/>
      <c r="DV64" s="11"/>
      <c r="DW64" s="11"/>
      <c r="DX64" s="11"/>
      <c r="DY64" s="11"/>
      <c r="DZ64" s="11"/>
      <c r="EA64" s="11"/>
      <c r="EB64" s="11"/>
      <c r="EC64" s="11"/>
      <c r="ED64" s="207"/>
    </row>
    <row r="65" spans="2:134">
      <c r="B65" s="67" t="s">
        <v>166</v>
      </c>
      <c r="E65" s="133">
        <f>Capex_F!E101</f>
        <v>0</v>
      </c>
      <c r="F65" s="133">
        <f>Capex_F!F101</f>
        <v>0</v>
      </c>
      <c r="G65" s="133">
        <f>Capex_F!G101</f>
        <v>0</v>
      </c>
      <c r="H65" s="133">
        <f>Capex_F!H101</f>
        <v>289.83994698379956</v>
      </c>
      <c r="I65" s="133">
        <f>Capex_F!I101</f>
        <v>606.31415961648395</v>
      </c>
      <c r="J65" s="133">
        <f>Capex_F!J101</f>
        <v>899.51984095139858</v>
      </c>
      <c r="K65" s="133">
        <f>Capex_F!K101</f>
        <v>1212.5329763085354</v>
      </c>
      <c r="L65" s="133">
        <f>Capex_F!L101</f>
        <v>1493.3900523840018</v>
      </c>
      <c r="M65" s="133">
        <f>Capex_F!M101</f>
        <v>1797.5156597572375</v>
      </c>
      <c r="N65" s="133">
        <f>Capex_F!N101</f>
        <v>1996.93287629051</v>
      </c>
      <c r="O65" s="133">
        <f>Capex_F!O101</f>
        <v>2006.8361080905099</v>
      </c>
      <c r="P65" s="134">
        <f>Capex_F!P101</f>
        <v>2016.7393398905099</v>
      </c>
      <c r="Q65" s="133">
        <f>Capex_F!Q101</f>
        <v>2021.6909557905099</v>
      </c>
      <c r="R65" s="133">
        <f>Capex_F!R101</f>
        <v>2026.6425716905101</v>
      </c>
      <c r="S65" s="133">
        <f>Capex_F!S101</f>
        <v>2031.59418759051</v>
      </c>
      <c r="T65" s="133">
        <f>Capex_F!T101</f>
        <v>2036.54580349051</v>
      </c>
      <c r="U65" s="133">
        <f>Capex_F!U101</f>
        <v>2041.49741939051</v>
      </c>
      <c r="V65" s="133">
        <f>Capex_F!V101</f>
        <v>2046.44903529051</v>
      </c>
      <c r="W65" s="133">
        <f>Capex_F!W101</f>
        <v>2051.40065119051</v>
      </c>
      <c r="X65" s="133">
        <f>Capex_F!X101</f>
        <v>2056.3522670905099</v>
      </c>
      <c r="Y65" s="133">
        <f>Capex_F!Y101</f>
        <v>2061.3038829905099</v>
      </c>
      <c r="Z65" s="133">
        <f>Capex_F!Z101</f>
        <v>2066.2554988905099</v>
      </c>
      <c r="AA65" s="133">
        <f>Capex_F!AA101</f>
        <v>2071.2071147905099</v>
      </c>
      <c r="AB65" s="134">
        <f>Capex_F!AB101</f>
        <v>2076.1587306905099</v>
      </c>
      <c r="AC65" s="133">
        <f>Capex_F!AC101</f>
        <v>2079.4598079571765</v>
      </c>
      <c r="AD65" s="133">
        <f>Capex_F!AD101</f>
        <v>2082.7608852238432</v>
      </c>
      <c r="AE65" s="133">
        <f>Capex_F!AE101</f>
        <v>2086.0619624905103</v>
      </c>
      <c r="AF65" s="133">
        <f>Capex_F!AF101</f>
        <v>2089.3630397571769</v>
      </c>
      <c r="AG65" s="133">
        <f>Capex_F!AG101</f>
        <v>2092.6641170238436</v>
      </c>
      <c r="AH65" s="133">
        <f>Capex_F!AH101</f>
        <v>2095.9651942905102</v>
      </c>
      <c r="AI65" s="133">
        <f>Capex_F!AI101</f>
        <v>2099.2662715571769</v>
      </c>
      <c r="AJ65" s="133">
        <f>Capex_F!AJ101</f>
        <v>2099.2662715571769</v>
      </c>
      <c r="AK65" s="133">
        <f>Capex_F!AK101</f>
        <v>2099.2662715571769</v>
      </c>
      <c r="AL65" s="133">
        <f>Capex_F!AL101</f>
        <v>2099.2662715571769</v>
      </c>
      <c r="AM65" s="133">
        <f>Capex_F!AM101</f>
        <v>2099.2662715571769</v>
      </c>
      <c r="AN65" s="134">
        <f>Capex_F!AN101</f>
        <v>2099.2662715571769</v>
      </c>
      <c r="AO65" s="133">
        <f>Capex_F!AO101</f>
        <v>2099.2662715571769</v>
      </c>
      <c r="AP65" s="133">
        <f>Capex_F!AP101</f>
        <v>2099.2662715571769</v>
      </c>
      <c r="AQ65" s="133">
        <f>Capex_F!AQ101</f>
        <v>2099.2662715571769</v>
      </c>
      <c r="AR65" s="133">
        <f>Capex_F!AR101</f>
        <v>2099.2662715571769</v>
      </c>
      <c r="AS65" s="133">
        <f>Capex_F!AS101</f>
        <v>2099.2662715571769</v>
      </c>
      <c r="AT65" s="133">
        <f>Capex_F!AT101</f>
        <v>2099.2662715571769</v>
      </c>
      <c r="AU65" s="133">
        <f>Capex_F!AU101</f>
        <v>2079.4588175349545</v>
      </c>
      <c r="AV65" s="133">
        <f>Capex_F!AV101</f>
        <v>2069.5555857349545</v>
      </c>
      <c r="AW65" s="133">
        <f>Capex_F!AW101</f>
        <v>2059.6523539349546</v>
      </c>
      <c r="AX65" s="133">
        <f>Capex_F!AX101</f>
        <v>2049.7491221349546</v>
      </c>
      <c r="AY65" s="133">
        <f>Capex_F!AY101</f>
        <v>2039.8458903349544</v>
      </c>
      <c r="AZ65" s="134">
        <f>Capex_F!AZ101</f>
        <v>2029.9426585349545</v>
      </c>
      <c r="BA65" s="133">
        <f>Capex_F!BA101</f>
        <v>2024.9910426349545</v>
      </c>
      <c r="BB65" s="133">
        <f>Capex_F!BB101</f>
        <v>2020.0394267349545</v>
      </c>
      <c r="BC65" s="133">
        <f>Capex_F!BC101</f>
        <v>2015.0878108349546</v>
      </c>
      <c r="BD65" s="133">
        <f>Capex_F!BD101</f>
        <v>2010.1361949349546</v>
      </c>
      <c r="BE65" s="133">
        <f>Capex_F!BE101</f>
        <v>2005.1845790349546</v>
      </c>
      <c r="BF65" s="133">
        <f>Capex_F!BF101</f>
        <v>2000.2329631349544</v>
      </c>
      <c r="BG65" s="133">
        <f>Capex_F!BG101</f>
        <v>1995.2813472349544</v>
      </c>
      <c r="BH65" s="133">
        <f>Capex_F!BH101</f>
        <v>1990.3297313349544</v>
      </c>
      <c r="BI65" s="133">
        <f>Capex_F!BI101</f>
        <v>1985.3781154349545</v>
      </c>
      <c r="BJ65" s="133">
        <f>Capex_F!BJ101</f>
        <v>1980.4264995349545</v>
      </c>
      <c r="BK65" s="133">
        <f>Capex_F!BK101</f>
        <v>1975.4748836349545</v>
      </c>
      <c r="BL65" s="134">
        <f>Capex_F!BL101</f>
        <v>1970.5232677349545</v>
      </c>
      <c r="BM65" s="133">
        <f>Capex_F!BM101</f>
        <v>1967.2221904682879</v>
      </c>
      <c r="BN65" s="133">
        <f>Capex_F!BN101</f>
        <v>1963.9211132016212</v>
      </c>
      <c r="BO65" s="133">
        <f>Capex_F!BO101</f>
        <v>1960.6200359349543</v>
      </c>
      <c r="BP65" s="133">
        <f>Capex_F!BP101</f>
        <v>1957.3189586682877</v>
      </c>
      <c r="BQ65" s="133">
        <f>Capex_F!BQ101</f>
        <v>1954.017881401621</v>
      </c>
      <c r="BR65" s="133">
        <f>Capex_F!BR101</f>
        <v>1950.7168041349544</v>
      </c>
      <c r="BS65" s="133">
        <f>Capex_F!BS101</f>
        <v>1947.4157268682877</v>
      </c>
      <c r="BT65" s="133">
        <f>Capex_F!BT101</f>
        <v>1947.4157268682877</v>
      </c>
      <c r="BU65" s="133">
        <f>Capex_F!BU101</f>
        <v>1947.4157268682877</v>
      </c>
      <c r="BV65" s="133">
        <f>Capex_F!BV101</f>
        <v>1947.4157268682877</v>
      </c>
      <c r="BW65" s="133">
        <f>Capex_F!BW101</f>
        <v>1947.4157268682877</v>
      </c>
      <c r="BX65" s="134">
        <f>Capex_F!BX101</f>
        <v>1947.4157268682877</v>
      </c>
      <c r="BY65" s="133">
        <f>Capex_F!BY101</f>
        <v>1947.4157268682877</v>
      </c>
      <c r="BZ65" s="133">
        <f>Capex_F!BZ101</f>
        <v>1947.4157268682877</v>
      </c>
      <c r="CA65" s="133">
        <f>Capex_F!CA101</f>
        <v>1947.4157268682877</v>
      </c>
      <c r="CB65" s="133">
        <f>Capex_F!CB101</f>
        <v>1947.4157268682877</v>
      </c>
      <c r="CC65" s="133">
        <f>Capex_F!CC101</f>
        <v>1947.4157268682877</v>
      </c>
      <c r="CD65" s="133">
        <f>Capex_F!CD101</f>
        <v>1947.4157268682877</v>
      </c>
      <c r="CE65" s="133">
        <f>Capex_F!CE101</f>
        <v>1947.4157268682877</v>
      </c>
      <c r="CF65" s="133">
        <f>Capex_F!CF101</f>
        <v>1947.4157268682877</v>
      </c>
      <c r="CG65" s="133">
        <f>Capex_F!CG101</f>
        <v>1947.4157268682877</v>
      </c>
      <c r="CH65" s="133">
        <f>Capex_F!CH101</f>
        <v>1947.4157268682877</v>
      </c>
      <c r="CI65" s="133">
        <f>Capex_F!CI101</f>
        <v>1947.4157268682877</v>
      </c>
      <c r="CJ65" s="134">
        <f>Capex_F!CJ101</f>
        <v>1947.4157268682877</v>
      </c>
      <c r="CK65" s="133">
        <f>Capex_F!CK101</f>
        <v>1947.4157268682877</v>
      </c>
      <c r="CL65" s="133">
        <f>Capex_F!CL101</f>
        <v>1947.4157268682877</v>
      </c>
      <c r="CM65" s="133">
        <f>Capex_F!CM101</f>
        <v>1947.4157268682877</v>
      </c>
      <c r="CN65" s="133">
        <f>Capex_F!CN101</f>
        <v>1947.4157268682877</v>
      </c>
      <c r="CO65" s="133">
        <f>Capex_F!CO101</f>
        <v>1947.4157268682877</v>
      </c>
      <c r="CP65" s="133">
        <f>Capex_F!CP101</f>
        <v>1947.4157268682877</v>
      </c>
      <c r="CQ65" s="133">
        <f>Capex_F!CQ101</f>
        <v>1947.4157268682877</v>
      </c>
      <c r="CR65" s="133">
        <f>Capex_F!CR101</f>
        <v>1947.4157268682877</v>
      </c>
      <c r="CS65" s="133">
        <f>Capex_F!CS101</f>
        <v>1947.4157268682877</v>
      </c>
      <c r="CT65" s="133">
        <f>Capex_F!CT101</f>
        <v>1947.4157268682877</v>
      </c>
      <c r="CU65" s="133">
        <f>Capex_F!CU101</f>
        <v>1947.4157268682877</v>
      </c>
      <c r="CV65" s="134">
        <f>Capex_F!CV101</f>
        <v>1947.4157268682877</v>
      </c>
      <c r="CW65" s="133">
        <f>Capex_F!CW101</f>
        <v>1947.4157268682877</v>
      </c>
      <c r="CX65" s="133">
        <f>Capex_F!CX101</f>
        <v>1947.4157268682877</v>
      </c>
      <c r="CY65" s="133">
        <f>Capex_F!CY101</f>
        <v>1947.4157268682877</v>
      </c>
      <c r="CZ65" s="133">
        <f>Capex_F!CZ101</f>
        <v>1947.4157268682877</v>
      </c>
      <c r="DA65" s="133">
        <f>Capex_F!DA101</f>
        <v>1947.4157268682877</v>
      </c>
      <c r="DB65" s="133">
        <f>Capex_F!DB101</f>
        <v>1947.4157268682877</v>
      </c>
      <c r="DC65" s="133">
        <f>Capex_F!DC101</f>
        <v>1947.4157268682877</v>
      </c>
      <c r="DD65" s="133">
        <f>Capex_F!DD101</f>
        <v>1947.4157268682877</v>
      </c>
      <c r="DE65" s="133">
        <f>Capex_F!DE101</f>
        <v>1947.4157268682877</v>
      </c>
      <c r="DF65" s="133">
        <f>Capex_F!DF101</f>
        <v>1947.4157268682877</v>
      </c>
      <c r="DG65" s="133">
        <f>Capex_F!DG101</f>
        <v>1947.4157268682877</v>
      </c>
      <c r="DH65" s="134">
        <f>Capex_F!DH101</f>
        <v>1947.4157268682877</v>
      </c>
      <c r="DI65" s="133">
        <f>Capex_F!DI101</f>
        <v>1947.4157268682877</v>
      </c>
      <c r="DJ65" s="133">
        <f>Capex_F!DJ101</f>
        <v>1947.4157268682877</v>
      </c>
      <c r="DK65" s="133">
        <f>Capex_F!DK101</f>
        <v>1947.4157268682877</v>
      </c>
      <c r="DL65" s="133">
        <f>Capex_F!DL101</f>
        <v>1947.4157268682877</v>
      </c>
      <c r="DM65" s="133">
        <f>Capex_F!DM101</f>
        <v>1947.4157268682877</v>
      </c>
      <c r="DN65" s="133">
        <f>Capex_F!DN101</f>
        <v>1947.4157268682877</v>
      </c>
      <c r="DO65" s="133">
        <f>Capex_F!DO101</f>
        <v>1947.4157268682877</v>
      </c>
      <c r="DP65" s="133">
        <f>Capex_F!DP101</f>
        <v>1947.4157268682877</v>
      </c>
      <c r="DQ65" s="133">
        <f>Capex_F!DQ101</f>
        <v>1947.4157268682877</v>
      </c>
      <c r="DR65" s="133">
        <f>Capex_F!DR101</f>
        <v>1947.4157268682877</v>
      </c>
      <c r="DS65" s="133">
        <f>Capex_F!DS101</f>
        <v>1947.4157268682877</v>
      </c>
      <c r="DT65" s="133">
        <f>Capex_F!DT101</f>
        <v>1947.4157268682877</v>
      </c>
      <c r="DU65" s="107">
        <f t="shared" ref="DU65:ED66" si="68">SUMIF($E$28:$DT$28,DU$28,$E65:$DT65)</f>
        <v>12319.620960272987</v>
      </c>
      <c r="DV65" s="108">
        <f t="shared" si="68"/>
        <v>24587.098118886115</v>
      </c>
      <c r="DW65" s="108">
        <f t="shared" si="68"/>
        <v>25121.872636086126</v>
      </c>
      <c r="DX65" s="108">
        <f t="shared" si="68"/>
        <v>24923.802057552788</v>
      </c>
      <c r="DY65" s="108">
        <f t="shared" si="68"/>
        <v>23973.085862219454</v>
      </c>
      <c r="DZ65" s="108">
        <f t="shared" si="68"/>
        <v>23438.311345019451</v>
      </c>
      <c r="EA65" s="108">
        <f t="shared" si="68"/>
        <v>23368.98872241945</v>
      </c>
      <c r="EB65" s="108">
        <f t="shared" si="68"/>
        <v>23368.98872241945</v>
      </c>
      <c r="EC65" s="108">
        <f t="shared" si="68"/>
        <v>23368.98872241945</v>
      </c>
      <c r="ED65" s="109">
        <f t="shared" si="68"/>
        <v>23368.98872241945</v>
      </c>
    </row>
    <row r="66" spans="2:134">
      <c r="B66" s="67" t="s">
        <v>167</v>
      </c>
      <c r="E66" s="133">
        <v>0</v>
      </c>
      <c r="F66" s="133">
        <v>0</v>
      </c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  <c r="M66" s="133">
        <v>0</v>
      </c>
      <c r="N66" s="133">
        <v>0</v>
      </c>
      <c r="O66" s="133">
        <v>0</v>
      </c>
      <c r="P66" s="134">
        <v>0</v>
      </c>
      <c r="Q66" s="133">
        <v>0</v>
      </c>
      <c r="R66" s="133">
        <v>0</v>
      </c>
      <c r="S66" s="133">
        <v>0</v>
      </c>
      <c r="T66" s="133">
        <v>0</v>
      </c>
      <c r="U66" s="133">
        <v>0</v>
      </c>
      <c r="V66" s="133">
        <v>0</v>
      </c>
      <c r="W66" s="133">
        <v>0</v>
      </c>
      <c r="X66" s="133">
        <v>0</v>
      </c>
      <c r="Y66" s="133">
        <v>0</v>
      </c>
      <c r="Z66" s="133">
        <v>0</v>
      </c>
      <c r="AA66" s="133">
        <v>0</v>
      </c>
      <c r="AB66" s="134">
        <v>0</v>
      </c>
      <c r="AC66" s="133">
        <v>0</v>
      </c>
      <c r="AD66" s="133">
        <v>0</v>
      </c>
      <c r="AE66" s="133">
        <v>0</v>
      </c>
      <c r="AF66" s="133">
        <v>0</v>
      </c>
      <c r="AG66" s="133">
        <v>0</v>
      </c>
      <c r="AH66" s="133">
        <v>0</v>
      </c>
      <c r="AI66" s="133">
        <v>0</v>
      </c>
      <c r="AJ66" s="133">
        <v>0</v>
      </c>
      <c r="AK66" s="133">
        <v>0</v>
      </c>
      <c r="AL66" s="133">
        <v>0</v>
      </c>
      <c r="AM66" s="133">
        <v>0</v>
      </c>
      <c r="AN66" s="134">
        <v>0</v>
      </c>
      <c r="AO66" s="133">
        <v>0</v>
      </c>
      <c r="AP66" s="133">
        <v>0</v>
      </c>
      <c r="AQ66" s="133">
        <v>0</v>
      </c>
      <c r="AR66" s="133">
        <v>0</v>
      </c>
      <c r="AS66" s="133">
        <v>0</v>
      </c>
      <c r="AT66" s="133">
        <v>0</v>
      </c>
      <c r="AU66" s="133">
        <v>0</v>
      </c>
      <c r="AV66" s="133">
        <v>0</v>
      </c>
      <c r="AW66" s="133">
        <v>0</v>
      </c>
      <c r="AX66" s="133">
        <v>0</v>
      </c>
      <c r="AY66" s="133">
        <v>0</v>
      </c>
      <c r="AZ66" s="134">
        <v>0</v>
      </c>
      <c r="BA66" s="133">
        <v>0</v>
      </c>
      <c r="BB66" s="133">
        <v>0</v>
      </c>
      <c r="BC66" s="133">
        <v>0</v>
      </c>
      <c r="BD66" s="133">
        <v>0</v>
      </c>
      <c r="BE66" s="133">
        <v>0</v>
      </c>
      <c r="BF66" s="133">
        <v>0</v>
      </c>
      <c r="BG66" s="133">
        <v>0</v>
      </c>
      <c r="BH66" s="133">
        <v>0</v>
      </c>
      <c r="BI66" s="133">
        <v>0</v>
      </c>
      <c r="BJ66" s="133">
        <v>0</v>
      </c>
      <c r="BK66" s="133">
        <v>0</v>
      </c>
      <c r="BL66" s="134">
        <v>0</v>
      </c>
      <c r="BM66" s="133">
        <v>0</v>
      </c>
      <c r="BN66" s="133">
        <v>0</v>
      </c>
      <c r="BO66" s="133">
        <v>0</v>
      </c>
      <c r="BP66" s="133">
        <v>0</v>
      </c>
      <c r="BQ66" s="133">
        <v>0</v>
      </c>
      <c r="BR66" s="133">
        <v>0</v>
      </c>
      <c r="BS66" s="133">
        <v>0</v>
      </c>
      <c r="BT66" s="133">
        <v>0</v>
      </c>
      <c r="BU66" s="133">
        <v>0</v>
      </c>
      <c r="BV66" s="133">
        <v>0</v>
      </c>
      <c r="BW66" s="133">
        <v>0</v>
      </c>
      <c r="BX66" s="134">
        <v>0</v>
      </c>
      <c r="BY66" s="133">
        <v>0</v>
      </c>
      <c r="BZ66" s="133">
        <v>0</v>
      </c>
      <c r="CA66" s="133">
        <v>0</v>
      </c>
      <c r="CB66" s="133">
        <v>0</v>
      </c>
      <c r="CC66" s="133">
        <v>0</v>
      </c>
      <c r="CD66" s="133">
        <v>0</v>
      </c>
      <c r="CE66" s="133">
        <v>0</v>
      </c>
      <c r="CF66" s="133">
        <v>0</v>
      </c>
      <c r="CG66" s="133">
        <v>0</v>
      </c>
      <c r="CH66" s="133">
        <v>0</v>
      </c>
      <c r="CI66" s="133">
        <v>0</v>
      </c>
      <c r="CJ66" s="134">
        <v>0</v>
      </c>
      <c r="CK66" s="133">
        <v>0</v>
      </c>
      <c r="CL66" s="133">
        <v>0</v>
      </c>
      <c r="CM66" s="133">
        <v>0</v>
      </c>
      <c r="CN66" s="133">
        <v>0</v>
      </c>
      <c r="CO66" s="133">
        <v>0</v>
      </c>
      <c r="CP66" s="133">
        <v>0</v>
      </c>
      <c r="CQ66" s="133">
        <v>0</v>
      </c>
      <c r="CR66" s="133">
        <v>0</v>
      </c>
      <c r="CS66" s="133">
        <v>0</v>
      </c>
      <c r="CT66" s="133">
        <v>0</v>
      </c>
      <c r="CU66" s="133">
        <v>0</v>
      </c>
      <c r="CV66" s="134">
        <v>0</v>
      </c>
      <c r="CW66" s="133">
        <v>0</v>
      </c>
      <c r="CX66" s="133">
        <v>0</v>
      </c>
      <c r="CY66" s="133">
        <v>0</v>
      </c>
      <c r="CZ66" s="133">
        <v>0</v>
      </c>
      <c r="DA66" s="133">
        <v>0</v>
      </c>
      <c r="DB66" s="133">
        <v>0</v>
      </c>
      <c r="DC66" s="133">
        <v>0</v>
      </c>
      <c r="DD66" s="133">
        <v>0</v>
      </c>
      <c r="DE66" s="133">
        <v>0</v>
      </c>
      <c r="DF66" s="133">
        <v>0</v>
      </c>
      <c r="DG66" s="133">
        <v>0</v>
      </c>
      <c r="DH66" s="134">
        <v>0</v>
      </c>
      <c r="DI66" s="133">
        <v>0</v>
      </c>
      <c r="DJ66" s="133">
        <v>0</v>
      </c>
      <c r="DK66" s="133">
        <v>0</v>
      </c>
      <c r="DL66" s="133">
        <v>0</v>
      </c>
      <c r="DM66" s="133">
        <v>0</v>
      </c>
      <c r="DN66" s="133">
        <v>0</v>
      </c>
      <c r="DO66" s="133">
        <v>0</v>
      </c>
      <c r="DP66" s="133">
        <v>0</v>
      </c>
      <c r="DQ66" s="133">
        <v>0</v>
      </c>
      <c r="DR66" s="133">
        <v>0</v>
      </c>
      <c r="DS66" s="133">
        <v>0</v>
      </c>
      <c r="DT66" s="133">
        <v>0</v>
      </c>
      <c r="DU66" s="107">
        <f t="shared" si="68"/>
        <v>0</v>
      </c>
      <c r="DV66" s="108">
        <f t="shared" si="68"/>
        <v>0</v>
      </c>
      <c r="DW66" s="108">
        <f t="shared" si="68"/>
        <v>0</v>
      </c>
      <c r="DX66" s="108">
        <f t="shared" si="68"/>
        <v>0</v>
      </c>
      <c r="DY66" s="108">
        <f t="shared" si="68"/>
        <v>0</v>
      </c>
      <c r="DZ66" s="108">
        <f t="shared" si="68"/>
        <v>0</v>
      </c>
      <c r="EA66" s="108">
        <f t="shared" si="68"/>
        <v>0</v>
      </c>
      <c r="EB66" s="108">
        <f t="shared" si="68"/>
        <v>0</v>
      </c>
      <c r="EC66" s="108">
        <f t="shared" si="68"/>
        <v>0</v>
      </c>
      <c r="ED66" s="109">
        <f t="shared" si="68"/>
        <v>0</v>
      </c>
    </row>
    <row r="67" spans="2:134">
      <c r="B67" s="195" t="s">
        <v>147</v>
      </c>
      <c r="C67" s="213"/>
      <c r="D67" s="213"/>
      <c r="E67" s="214">
        <f t="shared" ref="E67:BP67" si="69">SUBTOTAL(9,E65:E66)</f>
        <v>0</v>
      </c>
      <c r="F67" s="214">
        <f t="shared" si="69"/>
        <v>0</v>
      </c>
      <c r="G67" s="214">
        <f t="shared" si="69"/>
        <v>0</v>
      </c>
      <c r="H67" s="214">
        <f t="shared" si="69"/>
        <v>289.83994698379956</v>
      </c>
      <c r="I67" s="214">
        <f t="shared" si="69"/>
        <v>606.31415961648395</v>
      </c>
      <c r="J67" s="214">
        <f t="shared" si="69"/>
        <v>899.51984095139858</v>
      </c>
      <c r="K67" s="214">
        <f t="shared" si="69"/>
        <v>1212.5329763085354</v>
      </c>
      <c r="L67" s="214">
        <f t="shared" si="69"/>
        <v>1493.3900523840018</v>
      </c>
      <c r="M67" s="214">
        <f t="shared" si="69"/>
        <v>1797.5156597572375</v>
      </c>
      <c r="N67" s="214">
        <f t="shared" si="69"/>
        <v>1996.93287629051</v>
      </c>
      <c r="O67" s="214">
        <f t="shared" si="69"/>
        <v>2006.8361080905099</v>
      </c>
      <c r="P67" s="215">
        <f t="shared" si="69"/>
        <v>2016.7393398905099</v>
      </c>
      <c r="Q67" s="214">
        <f t="shared" si="69"/>
        <v>2021.6909557905099</v>
      </c>
      <c r="R67" s="214">
        <f t="shared" si="69"/>
        <v>2026.6425716905101</v>
      </c>
      <c r="S67" s="214">
        <f t="shared" si="69"/>
        <v>2031.59418759051</v>
      </c>
      <c r="T67" s="214">
        <f t="shared" si="69"/>
        <v>2036.54580349051</v>
      </c>
      <c r="U67" s="214">
        <f t="shared" si="69"/>
        <v>2041.49741939051</v>
      </c>
      <c r="V67" s="214">
        <f t="shared" si="69"/>
        <v>2046.44903529051</v>
      </c>
      <c r="W67" s="214">
        <f t="shared" si="69"/>
        <v>2051.40065119051</v>
      </c>
      <c r="X67" s="214">
        <f t="shared" si="69"/>
        <v>2056.3522670905099</v>
      </c>
      <c r="Y67" s="214">
        <f t="shared" si="69"/>
        <v>2061.3038829905099</v>
      </c>
      <c r="Z67" s="214">
        <f t="shared" si="69"/>
        <v>2066.2554988905099</v>
      </c>
      <c r="AA67" s="214">
        <f t="shared" si="69"/>
        <v>2071.2071147905099</v>
      </c>
      <c r="AB67" s="215">
        <f t="shared" si="69"/>
        <v>2076.1587306905099</v>
      </c>
      <c r="AC67" s="214">
        <f t="shared" si="69"/>
        <v>2079.4598079571765</v>
      </c>
      <c r="AD67" s="214">
        <f t="shared" si="69"/>
        <v>2082.7608852238432</v>
      </c>
      <c r="AE67" s="214">
        <f t="shared" si="69"/>
        <v>2086.0619624905103</v>
      </c>
      <c r="AF67" s="214">
        <f t="shared" si="69"/>
        <v>2089.3630397571769</v>
      </c>
      <c r="AG67" s="214">
        <f t="shared" si="69"/>
        <v>2092.6641170238436</v>
      </c>
      <c r="AH67" s="214">
        <f t="shared" si="69"/>
        <v>2095.9651942905102</v>
      </c>
      <c r="AI67" s="214">
        <f t="shared" si="69"/>
        <v>2099.2662715571769</v>
      </c>
      <c r="AJ67" s="214">
        <f t="shared" si="69"/>
        <v>2099.2662715571769</v>
      </c>
      <c r="AK67" s="214">
        <f t="shared" si="69"/>
        <v>2099.2662715571769</v>
      </c>
      <c r="AL67" s="214">
        <f t="shared" si="69"/>
        <v>2099.2662715571769</v>
      </c>
      <c r="AM67" s="214">
        <f t="shared" si="69"/>
        <v>2099.2662715571769</v>
      </c>
      <c r="AN67" s="215">
        <f t="shared" si="69"/>
        <v>2099.2662715571769</v>
      </c>
      <c r="AO67" s="214">
        <f t="shared" si="69"/>
        <v>2099.2662715571769</v>
      </c>
      <c r="AP67" s="214">
        <f t="shared" si="69"/>
        <v>2099.2662715571769</v>
      </c>
      <c r="AQ67" s="214">
        <f t="shared" si="69"/>
        <v>2099.2662715571769</v>
      </c>
      <c r="AR67" s="214">
        <f t="shared" si="69"/>
        <v>2099.2662715571769</v>
      </c>
      <c r="AS67" s="214">
        <f t="shared" si="69"/>
        <v>2099.2662715571769</v>
      </c>
      <c r="AT67" s="214">
        <f t="shared" si="69"/>
        <v>2099.2662715571769</v>
      </c>
      <c r="AU67" s="214">
        <f t="shared" si="69"/>
        <v>2079.4588175349545</v>
      </c>
      <c r="AV67" s="214">
        <f t="shared" si="69"/>
        <v>2069.5555857349545</v>
      </c>
      <c r="AW67" s="214">
        <f t="shared" si="69"/>
        <v>2059.6523539349546</v>
      </c>
      <c r="AX67" s="214">
        <f t="shared" si="69"/>
        <v>2049.7491221349546</v>
      </c>
      <c r="AY67" s="214">
        <f t="shared" si="69"/>
        <v>2039.8458903349544</v>
      </c>
      <c r="AZ67" s="215">
        <f t="shared" si="69"/>
        <v>2029.9426585349545</v>
      </c>
      <c r="BA67" s="214">
        <f t="shared" si="69"/>
        <v>2024.9910426349545</v>
      </c>
      <c r="BB67" s="214">
        <f t="shared" si="69"/>
        <v>2020.0394267349545</v>
      </c>
      <c r="BC67" s="214">
        <f t="shared" si="69"/>
        <v>2015.0878108349546</v>
      </c>
      <c r="BD67" s="214">
        <f t="shared" si="69"/>
        <v>2010.1361949349546</v>
      </c>
      <c r="BE67" s="214">
        <f t="shared" si="69"/>
        <v>2005.1845790349546</v>
      </c>
      <c r="BF67" s="214">
        <f t="shared" si="69"/>
        <v>2000.2329631349544</v>
      </c>
      <c r="BG67" s="214">
        <f t="shared" si="69"/>
        <v>1995.2813472349544</v>
      </c>
      <c r="BH67" s="214">
        <f t="shared" si="69"/>
        <v>1990.3297313349544</v>
      </c>
      <c r="BI67" s="214">
        <f t="shared" si="69"/>
        <v>1985.3781154349545</v>
      </c>
      <c r="BJ67" s="214">
        <f t="shared" si="69"/>
        <v>1980.4264995349545</v>
      </c>
      <c r="BK67" s="214">
        <f t="shared" si="69"/>
        <v>1975.4748836349545</v>
      </c>
      <c r="BL67" s="215">
        <f t="shared" si="69"/>
        <v>1970.5232677349545</v>
      </c>
      <c r="BM67" s="214">
        <f t="shared" si="69"/>
        <v>1967.2221904682879</v>
      </c>
      <c r="BN67" s="214">
        <f t="shared" si="69"/>
        <v>1963.9211132016212</v>
      </c>
      <c r="BO67" s="214">
        <f t="shared" si="69"/>
        <v>1960.6200359349543</v>
      </c>
      <c r="BP67" s="214">
        <f t="shared" si="69"/>
        <v>1957.3189586682877</v>
      </c>
      <c r="BQ67" s="214">
        <f t="shared" ref="BQ67:EB67" si="70">SUBTOTAL(9,BQ65:BQ66)</f>
        <v>1954.017881401621</v>
      </c>
      <c r="BR67" s="214">
        <f t="shared" si="70"/>
        <v>1950.7168041349544</v>
      </c>
      <c r="BS67" s="214">
        <f t="shared" si="70"/>
        <v>1947.4157268682877</v>
      </c>
      <c r="BT67" s="214">
        <f t="shared" si="70"/>
        <v>1947.4157268682877</v>
      </c>
      <c r="BU67" s="214">
        <f t="shared" si="70"/>
        <v>1947.4157268682877</v>
      </c>
      <c r="BV67" s="214">
        <f t="shared" si="70"/>
        <v>1947.4157268682877</v>
      </c>
      <c r="BW67" s="214">
        <f t="shared" si="70"/>
        <v>1947.4157268682877</v>
      </c>
      <c r="BX67" s="215">
        <f t="shared" si="70"/>
        <v>1947.4157268682877</v>
      </c>
      <c r="BY67" s="214">
        <f t="shared" si="70"/>
        <v>1947.4157268682877</v>
      </c>
      <c r="BZ67" s="214">
        <f t="shared" si="70"/>
        <v>1947.4157268682877</v>
      </c>
      <c r="CA67" s="214">
        <f t="shared" si="70"/>
        <v>1947.4157268682877</v>
      </c>
      <c r="CB67" s="214">
        <f t="shared" si="70"/>
        <v>1947.4157268682877</v>
      </c>
      <c r="CC67" s="214">
        <f t="shared" si="70"/>
        <v>1947.4157268682877</v>
      </c>
      <c r="CD67" s="214">
        <f t="shared" si="70"/>
        <v>1947.4157268682877</v>
      </c>
      <c r="CE67" s="214">
        <f t="shared" si="70"/>
        <v>1947.4157268682877</v>
      </c>
      <c r="CF67" s="214">
        <f t="shared" si="70"/>
        <v>1947.4157268682877</v>
      </c>
      <c r="CG67" s="214">
        <f t="shared" si="70"/>
        <v>1947.4157268682877</v>
      </c>
      <c r="CH67" s="214">
        <f t="shared" si="70"/>
        <v>1947.4157268682877</v>
      </c>
      <c r="CI67" s="214">
        <f t="shared" si="70"/>
        <v>1947.4157268682877</v>
      </c>
      <c r="CJ67" s="215">
        <f t="shared" si="70"/>
        <v>1947.4157268682877</v>
      </c>
      <c r="CK67" s="214">
        <f t="shared" si="70"/>
        <v>1947.4157268682877</v>
      </c>
      <c r="CL67" s="214">
        <f t="shared" si="70"/>
        <v>1947.4157268682877</v>
      </c>
      <c r="CM67" s="214">
        <f t="shared" si="70"/>
        <v>1947.4157268682877</v>
      </c>
      <c r="CN67" s="214">
        <f t="shared" si="70"/>
        <v>1947.4157268682877</v>
      </c>
      <c r="CO67" s="214">
        <f t="shared" si="70"/>
        <v>1947.4157268682877</v>
      </c>
      <c r="CP67" s="214">
        <f t="shared" si="70"/>
        <v>1947.4157268682877</v>
      </c>
      <c r="CQ67" s="214">
        <f t="shared" si="70"/>
        <v>1947.4157268682877</v>
      </c>
      <c r="CR67" s="214">
        <f t="shared" si="70"/>
        <v>1947.4157268682877</v>
      </c>
      <c r="CS67" s="214">
        <f t="shared" si="70"/>
        <v>1947.4157268682877</v>
      </c>
      <c r="CT67" s="214">
        <f t="shared" si="70"/>
        <v>1947.4157268682877</v>
      </c>
      <c r="CU67" s="214">
        <f t="shared" si="70"/>
        <v>1947.4157268682877</v>
      </c>
      <c r="CV67" s="215">
        <f t="shared" si="70"/>
        <v>1947.4157268682877</v>
      </c>
      <c r="CW67" s="214">
        <f t="shared" si="70"/>
        <v>1947.4157268682877</v>
      </c>
      <c r="CX67" s="214">
        <f t="shared" si="70"/>
        <v>1947.4157268682877</v>
      </c>
      <c r="CY67" s="214">
        <f t="shared" si="70"/>
        <v>1947.4157268682877</v>
      </c>
      <c r="CZ67" s="214">
        <f t="shared" si="70"/>
        <v>1947.4157268682877</v>
      </c>
      <c r="DA67" s="214">
        <f t="shared" si="70"/>
        <v>1947.4157268682877</v>
      </c>
      <c r="DB67" s="214">
        <f t="shared" si="70"/>
        <v>1947.4157268682877</v>
      </c>
      <c r="DC67" s="214">
        <f t="shared" si="70"/>
        <v>1947.4157268682877</v>
      </c>
      <c r="DD67" s="214">
        <f t="shared" si="70"/>
        <v>1947.4157268682877</v>
      </c>
      <c r="DE67" s="214">
        <f t="shared" si="70"/>
        <v>1947.4157268682877</v>
      </c>
      <c r="DF67" s="214">
        <f t="shared" si="70"/>
        <v>1947.4157268682877</v>
      </c>
      <c r="DG67" s="214">
        <f t="shared" si="70"/>
        <v>1947.4157268682877</v>
      </c>
      <c r="DH67" s="215">
        <f t="shared" si="70"/>
        <v>1947.4157268682877</v>
      </c>
      <c r="DI67" s="214">
        <f t="shared" si="70"/>
        <v>1947.4157268682877</v>
      </c>
      <c r="DJ67" s="214">
        <f t="shared" si="70"/>
        <v>1947.4157268682877</v>
      </c>
      <c r="DK67" s="214">
        <f t="shared" si="70"/>
        <v>1947.4157268682877</v>
      </c>
      <c r="DL67" s="214">
        <f t="shared" si="70"/>
        <v>1947.4157268682877</v>
      </c>
      <c r="DM67" s="214">
        <f t="shared" si="70"/>
        <v>1947.4157268682877</v>
      </c>
      <c r="DN67" s="214">
        <f t="shared" si="70"/>
        <v>1947.4157268682877</v>
      </c>
      <c r="DO67" s="214">
        <f t="shared" si="70"/>
        <v>1947.4157268682877</v>
      </c>
      <c r="DP67" s="214">
        <f t="shared" si="70"/>
        <v>1947.4157268682877</v>
      </c>
      <c r="DQ67" s="214">
        <f t="shared" si="70"/>
        <v>1947.4157268682877</v>
      </c>
      <c r="DR67" s="214">
        <f t="shared" si="70"/>
        <v>1947.4157268682877</v>
      </c>
      <c r="DS67" s="214">
        <f t="shared" si="70"/>
        <v>1947.4157268682877</v>
      </c>
      <c r="DT67" s="214">
        <f t="shared" si="70"/>
        <v>1947.4157268682877</v>
      </c>
      <c r="DU67" s="216">
        <f t="shared" si="70"/>
        <v>12319.620960272987</v>
      </c>
      <c r="DV67" s="217">
        <f t="shared" si="70"/>
        <v>24587.098118886115</v>
      </c>
      <c r="DW67" s="217">
        <f t="shared" si="70"/>
        <v>25121.872636086126</v>
      </c>
      <c r="DX67" s="217">
        <f t="shared" si="70"/>
        <v>24923.802057552788</v>
      </c>
      <c r="DY67" s="217">
        <f t="shared" si="70"/>
        <v>23973.085862219454</v>
      </c>
      <c r="DZ67" s="217">
        <f t="shared" si="70"/>
        <v>23438.311345019451</v>
      </c>
      <c r="EA67" s="217">
        <f t="shared" si="70"/>
        <v>23368.98872241945</v>
      </c>
      <c r="EB67" s="217">
        <f t="shared" si="70"/>
        <v>23368.98872241945</v>
      </c>
      <c r="EC67" s="217">
        <f t="shared" ref="EC67" si="71">SUBTOTAL(9,EC65:EC66)</f>
        <v>23368.98872241945</v>
      </c>
      <c r="ED67" s="218">
        <f>SUBTOTAL(9,ED65:ED66)</f>
        <v>23368.98872241945</v>
      </c>
    </row>
    <row r="68" spans="2:134">
      <c r="B68" s="167" t="s">
        <v>148</v>
      </c>
      <c r="C68" s="160"/>
      <c r="D68" s="160"/>
      <c r="E68" s="170">
        <f>E54-E61-E67</f>
        <v>0</v>
      </c>
      <c r="F68" s="170">
        <f t="shared" ref="F68:BQ68" si="72">F54-F61-F67</f>
        <v>0</v>
      </c>
      <c r="G68" s="170">
        <f t="shared" si="72"/>
        <v>0</v>
      </c>
      <c r="H68" s="170">
        <f t="shared" si="72"/>
        <v>-1597.0409199567725</v>
      </c>
      <c r="I68" s="170">
        <f t="shared" si="72"/>
        <v>-1916.6232406975651</v>
      </c>
      <c r="J68" s="170">
        <f t="shared" si="72"/>
        <v>-2212.6667598703175</v>
      </c>
      <c r="K68" s="170">
        <f t="shared" si="72"/>
        <v>77533.782481697155</v>
      </c>
      <c r="L68" s="170">
        <f t="shared" si="72"/>
        <v>-2677.3798371119192</v>
      </c>
      <c r="M68" s="170">
        <f t="shared" si="72"/>
        <v>-2933.135622579804</v>
      </c>
      <c r="N68" s="170">
        <f t="shared" si="72"/>
        <v>78117.130958184018</v>
      </c>
      <c r="O68" s="170">
        <f t="shared" si="72"/>
        <v>-3041.2569676429157</v>
      </c>
      <c r="P68" s="171">
        <f t="shared" si="72"/>
        <v>-2999.5471342943215</v>
      </c>
      <c r="Q68" s="170">
        <f t="shared" si="72"/>
        <v>15205.039019174488</v>
      </c>
      <c r="R68" s="170">
        <f t="shared" si="72"/>
        <v>-2953.2324281457277</v>
      </c>
      <c r="S68" s="170">
        <f t="shared" si="72"/>
        <v>-2932.3775114714308</v>
      </c>
      <c r="T68" s="170">
        <f t="shared" si="72"/>
        <v>-2911.5225947971339</v>
      </c>
      <c r="U68" s="170">
        <f t="shared" si="72"/>
        <v>-2890.6676781228371</v>
      </c>
      <c r="V68" s="170">
        <f t="shared" si="72"/>
        <v>-2869.8127614485402</v>
      </c>
      <c r="W68" s="170">
        <f t="shared" si="72"/>
        <v>-2848.9578447742429</v>
      </c>
      <c r="X68" s="170">
        <f t="shared" si="72"/>
        <v>-2828.102928099946</v>
      </c>
      <c r="Y68" s="170">
        <f t="shared" si="72"/>
        <v>-2807.2480114256487</v>
      </c>
      <c r="Z68" s="170">
        <f t="shared" si="72"/>
        <v>-2786.3930947513518</v>
      </c>
      <c r="AA68" s="170">
        <f t="shared" si="72"/>
        <v>-2765.5381780770549</v>
      </c>
      <c r="AB68" s="171">
        <f t="shared" si="72"/>
        <v>-2744.683261402758</v>
      </c>
      <c r="AC68" s="170">
        <f t="shared" si="72"/>
        <v>-2729.245026019893</v>
      </c>
      <c r="AD68" s="170">
        <f t="shared" si="72"/>
        <v>-2715.3417482370287</v>
      </c>
      <c r="AE68" s="170">
        <f t="shared" si="72"/>
        <v>-2701.4384704541644</v>
      </c>
      <c r="AF68" s="170">
        <f t="shared" si="72"/>
        <v>-2687.5351926712997</v>
      </c>
      <c r="AG68" s="170">
        <f t="shared" si="72"/>
        <v>-2673.6319148884349</v>
      </c>
      <c r="AH68" s="170">
        <f t="shared" si="72"/>
        <v>-2659.7286371055702</v>
      </c>
      <c r="AI68" s="170">
        <f t="shared" si="72"/>
        <v>-2645.8253593227055</v>
      </c>
      <c r="AJ68" s="170">
        <f t="shared" si="72"/>
        <v>-2642.7554441227057</v>
      </c>
      <c r="AK68" s="170">
        <f t="shared" si="72"/>
        <v>-2642.7554441227057</v>
      </c>
      <c r="AL68" s="170">
        <f t="shared" si="72"/>
        <v>-2642.7554441227057</v>
      </c>
      <c r="AM68" s="170">
        <f t="shared" si="72"/>
        <v>-2642.7554441227057</v>
      </c>
      <c r="AN68" s="171">
        <f t="shared" si="72"/>
        <v>-2642.7554441227057</v>
      </c>
      <c r="AO68" s="170">
        <f t="shared" si="72"/>
        <v>-2642.7554441227057</v>
      </c>
      <c r="AP68" s="170">
        <f t="shared" si="72"/>
        <v>-2642.7554441227057</v>
      </c>
      <c r="AQ68" s="170">
        <f t="shared" si="72"/>
        <v>-2642.7554441227057</v>
      </c>
      <c r="AR68" s="170">
        <f t="shared" si="72"/>
        <v>-2642.7554441227057</v>
      </c>
      <c r="AS68" s="170">
        <f t="shared" si="72"/>
        <v>-2642.7554441227057</v>
      </c>
      <c r="AT68" s="170">
        <f t="shared" si="72"/>
        <v>-2642.7554441227057</v>
      </c>
      <c r="AU68" s="170">
        <f t="shared" si="72"/>
        <v>-2622.9479901004834</v>
      </c>
      <c r="AV68" s="170">
        <f t="shared" si="72"/>
        <v>-2613.0447583004834</v>
      </c>
      <c r="AW68" s="170">
        <f t="shared" si="72"/>
        <v>-2603.1415265004835</v>
      </c>
      <c r="AX68" s="170">
        <f t="shared" si="72"/>
        <v>-2593.2382947004835</v>
      </c>
      <c r="AY68" s="170">
        <f t="shared" si="72"/>
        <v>-2583.3350629004831</v>
      </c>
      <c r="AZ68" s="171">
        <f t="shared" si="72"/>
        <v>-2573.4318311004831</v>
      </c>
      <c r="BA68" s="170">
        <f t="shared" si="72"/>
        <v>-2568.4802152004831</v>
      </c>
      <c r="BB68" s="170">
        <f t="shared" si="72"/>
        <v>-2563.5285993004832</v>
      </c>
      <c r="BC68" s="170">
        <f t="shared" si="72"/>
        <v>-2558.5769834004832</v>
      </c>
      <c r="BD68" s="170">
        <f t="shared" si="72"/>
        <v>-2553.6253675004832</v>
      </c>
      <c r="BE68" s="170">
        <f t="shared" si="72"/>
        <v>-2548.6737516004832</v>
      </c>
      <c r="BF68" s="170">
        <f t="shared" si="72"/>
        <v>-2543.7221357004832</v>
      </c>
      <c r="BG68" s="170">
        <f t="shared" si="72"/>
        <v>-2538.7705198004833</v>
      </c>
      <c r="BH68" s="170">
        <f t="shared" si="72"/>
        <v>-2533.8189039004833</v>
      </c>
      <c r="BI68" s="170">
        <f t="shared" si="72"/>
        <v>-2528.8672880004833</v>
      </c>
      <c r="BJ68" s="170">
        <f t="shared" si="72"/>
        <v>-2523.9156721004833</v>
      </c>
      <c r="BK68" s="170">
        <f t="shared" si="72"/>
        <v>-2518.9640562004834</v>
      </c>
      <c r="BL68" s="171">
        <f t="shared" si="72"/>
        <v>-2514.0124403004834</v>
      </c>
      <c r="BM68" s="170">
        <f t="shared" si="72"/>
        <v>-2510.7113630338167</v>
      </c>
      <c r="BN68" s="170">
        <f t="shared" si="72"/>
        <v>-2507.4102857671501</v>
      </c>
      <c r="BO68" s="170">
        <f t="shared" si="72"/>
        <v>-2504.109208500483</v>
      </c>
      <c r="BP68" s="170">
        <f t="shared" si="72"/>
        <v>-2500.8081312338163</v>
      </c>
      <c r="BQ68" s="170">
        <f t="shared" si="72"/>
        <v>-2497.5070539671497</v>
      </c>
      <c r="BR68" s="170">
        <f t="shared" ref="BR68:EC68" si="73">BR54-BR61-BR67</f>
        <v>-2494.205976700483</v>
      </c>
      <c r="BS68" s="170">
        <f t="shared" si="73"/>
        <v>-2490.9048994338164</v>
      </c>
      <c r="BT68" s="170">
        <f t="shared" si="73"/>
        <v>-2490.9048994338164</v>
      </c>
      <c r="BU68" s="170">
        <f t="shared" si="73"/>
        <v>-2490.9048994338164</v>
      </c>
      <c r="BV68" s="170">
        <f t="shared" si="73"/>
        <v>-2490.9048994338164</v>
      </c>
      <c r="BW68" s="170">
        <f t="shared" si="73"/>
        <v>-2490.9048994338164</v>
      </c>
      <c r="BX68" s="171">
        <f t="shared" si="73"/>
        <v>-2490.9048994338164</v>
      </c>
      <c r="BY68" s="170">
        <f t="shared" si="73"/>
        <v>-2490.9048994338164</v>
      </c>
      <c r="BZ68" s="170">
        <f t="shared" si="73"/>
        <v>-2490.9048994338164</v>
      </c>
      <c r="CA68" s="170">
        <f t="shared" si="73"/>
        <v>-2490.9048994338164</v>
      </c>
      <c r="CB68" s="170">
        <f t="shared" si="73"/>
        <v>-2490.9048994338164</v>
      </c>
      <c r="CC68" s="170">
        <f t="shared" si="73"/>
        <v>-2490.9048994338164</v>
      </c>
      <c r="CD68" s="170">
        <f t="shared" si="73"/>
        <v>-2490.9048994338164</v>
      </c>
      <c r="CE68" s="170">
        <f t="shared" si="73"/>
        <v>-2490.9048994338164</v>
      </c>
      <c r="CF68" s="170">
        <f t="shared" si="73"/>
        <v>-2490.9048994338164</v>
      </c>
      <c r="CG68" s="170">
        <f t="shared" si="73"/>
        <v>-2490.9048994338164</v>
      </c>
      <c r="CH68" s="170">
        <f t="shared" si="73"/>
        <v>-2490.9048994338164</v>
      </c>
      <c r="CI68" s="170">
        <f t="shared" si="73"/>
        <v>-2490.9048994338164</v>
      </c>
      <c r="CJ68" s="171">
        <f t="shared" si="73"/>
        <v>-2490.9048994338164</v>
      </c>
      <c r="CK68" s="170">
        <f t="shared" si="73"/>
        <v>-2490.9048994338164</v>
      </c>
      <c r="CL68" s="170">
        <f t="shared" si="73"/>
        <v>-2490.9048994338164</v>
      </c>
      <c r="CM68" s="170">
        <f t="shared" si="73"/>
        <v>-2490.9048994338164</v>
      </c>
      <c r="CN68" s="170">
        <f t="shared" si="73"/>
        <v>-2490.9048994338164</v>
      </c>
      <c r="CO68" s="170">
        <f t="shared" si="73"/>
        <v>-2490.9048994338164</v>
      </c>
      <c r="CP68" s="170">
        <f t="shared" si="73"/>
        <v>-2490.9048994338164</v>
      </c>
      <c r="CQ68" s="170">
        <f t="shared" si="73"/>
        <v>-2490.9048994338164</v>
      </c>
      <c r="CR68" s="170">
        <f t="shared" si="73"/>
        <v>-2490.9048994338164</v>
      </c>
      <c r="CS68" s="170">
        <f t="shared" si="73"/>
        <v>-2490.9048994338164</v>
      </c>
      <c r="CT68" s="170">
        <f t="shared" si="73"/>
        <v>-2490.9048994338164</v>
      </c>
      <c r="CU68" s="170">
        <f t="shared" si="73"/>
        <v>-2490.9048994338164</v>
      </c>
      <c r="CV68" s="171">
        <f t="shared" si="73"/>
        <v>-2490.9048994338164</v>
      </c>
      <c r="CW68" s="170">
        <f t="shared" si="73"/>
        <v>-2490.9048994338164</v>
      </c>
      <c r="CX68" s="170">
        <f t="shared" si="73"/>
        <v>-2490.9048994338164</v>
      </c>
      <c r="CY68" s="170">
        <f t="shared" si="73"/>
        <v>-2490.9048994338164</v>
      </c>
      <c r="CZ68" s="170">
        <f t="shared" si="73"/>
        <v>-2490.9048994338164</v>
      </c>
      <c r="DA68" s="170">
        <f t="shared" si="73"/>
        <v>-2490.9048994338164</v>
      </c>
      <c r="DB68" s="170">
        <f t="shared" si="73"/>
        <v>-2490.9048994338164</v>
      </c>
      <c r="DC68" s="170">
        <f t="shared" si="73"/>
        <v>-2490.9048994338164</v>
      </c>
      <c r="DD68" s="170">
        <f t="shared" si="73"/>
        <v>-2490.9048994338164</v>
      </c>
      <c r="DE68" s="170">
        <f t="shared" si="73"/>
        <v>-2490.9048994338164</v>
      </c>
      <c r="DF68" s="170">
        <f t="shared" si="73"/>
        <v>-2490.9048994338164</v>
      </c>
      <c r="DG68" s="170">
        <f t="shared" si="73"/>
        <v>-2490.9048994338164</v>
      </c>
      <c r="DH68" s="171">
        <f t="shared" si="73"/>
        <v>-2490.9048994338164</v>
      </c>
      <c r="DI68" s="170">
        <f t="shared" si="73"/>
        <v>-2490.9048994338164</v>
      </c>
      <c r="DJ68" s="170">
        <f t="shared" si="73"/>
        <v>-2490.9048994338164</v>
      </c>
      <c r="DK68" s="170">
        <f t="shared" si="73"/>
        <v>-2490.9048994338164</v>
      </c>
      <c r="DL68" s="170">
        <f t="shared" si="73"/>
        <v>-2490.9048994338164</v>
      </c>
      <c r="DM68" s="170">
        <f t="shared" si="73"/>
        <v>-2490.9048994338164</v>
      </c>
      <c r="DN68" s="170">
        <f t="shared" si="73"/>
        <v>-2490.9048994338164</v>
      </c>
      <c r="DO68" s="170">
        <f t="shared" si="73"/>
        <v>-2490.9048994338164</v>
      </c>
      <c r="DP68" s="170">
        <f t="shared" si="73"/>
        <v>-2490.9048994338164</v>
      </c>
      <c r="DQ68" s="170">
        <f t="shared" si="73"/>
        <v>-2490.9048994338164</v>
      </c>
      <c r="DR68" s="170">
        <f t="shared" si="73"/>
        <v>-2490.9048994338164</v>
      </c>
      <c r="DS68" s="170">
        <f t="shared" si="73"/>
        <v>-2490.9048994338164</v>
      </c>
      <c r="DT68" s="170">
        <f t="shared" si="73"/>
        <v>-2490.9048994338164</v>
      </c>
      <c r="DU68" s="225">
        <f t="shared" si="73"/>
        <v>138273.26295772748</v>
      </c>
      <c r="DV68" s="226">
        <f t="shared" si="73"/>
        <v>-16133.497273342182</v>
      </c>
      <c r="DW68" s="226">
        <f t="shared" si="73"/>
        <v>-32026.523569312631</v>
      </c>
      <c r="DX68" s="226">
        <f t="shared" si="73"/>
        <v>-31445.672128339131</v>
      </c>
      <c r="DY68" s="226">
        <f t="shared" si="73"/>
        <v>-30494.955933005796</v>
      </c>
      <c r="DZ68" s="226">
        <f t="shared" si="73"/>
        <v>-29960.181415805797</v>
      </c>
      <c r="EA68" s="226">
        <f t="shared" si="73"/>
        <v>-29890.858793205793</v>
      </c>
      <c r="EB68" s="226">
        <f t="shared" si="73"/>
        <v>-29890.858793205793</v>
      </c>
      <c r="EC68" s="226">
        <f t="shared" si="73"/>
        <v>-29890.858793205793</v>
      </c>
      <c r="ED68" s="227">
        <f t="shared" ref="ED68" si="74">ED54-ED61-ED67</f>
        <v>-29890.858793205793</v>
      </c>
    </row>
    <row r="69" spans="2:134" s="84" customFormat="1" ht="15.75" thickBot="1">
      <c r="B69" s="228" t="s">
        <v>168</v>
      </c>
      <c r="C69" s="229"/>
      <c r="D69" s="229"/>
      <c r="E69" s="230">
        <f t="shared" ref="E69:BP69" si="75">IF(ABS(IFERROR((E68/E$46),1))&gt;5,"n/m",IFERROR((E68/E$46),1))</f>
        <v>1</v>
      </c>
      <c r="F69" s="230">
        <f t="shared" si="75"/>
        <v>1</v>
      </c>
      <c r="G69" s="230">
        <f t="shared" si="75"/>
        <v>1</v>
      </c>
      <c r="H69" s="230">
        <f t="shared" si="75"/>
        <v>1</v>
      </c>
      <c r="I69" s="230">
        <f t="shared" si="75"/>
        <v>1</v>
      </c>
      <c r="J69" s="230">
        <f t="shared" si="75"/>
        <v>1</v>
      </c>
      <c r="K69" s="230">
        <f t="shared" si="75"/>
        <v>0.96763858351399312</v>
      </c>
      <c r="L69" s="230" t="str">
        <f t="shared" si="75"/>
        <v>n/m</v>
      </c>
      <c r="M69" s="230" t="str">
        <f t="shared" si="75"/>
        <v>n/m</v>
      </c>
      <c r="N69" s="230">
        <f t="shared" si="75"/>
        <v>0.95775564278891634</v>
      </c>
      <c r="O69" s="230" t="str">
        <f t="shared" si="75"/>
        <v>n/m</v>
      </c>
      <c r="P69" s="231" t="str">
        <f t="shared" si="75"/>
        <v>n/m</v>
      </c>
      <c r="Q69" s="230">
        <f t="shared" si="75"/>
        <v>0.81187280619687574</v>
      </c>
      <c r="R69" s="230" t="str">
        <f t="shared" si="75"/>
        <v>n/m</v>
      </c>
      <c r="S69" s="230">
        <f t="shared" si="75"/>
        <v>-4.7002569152682421</v>
      </c>
      <c r="T69" s="230">
        <f t="shared" si="75"/>
        <v>-4.4033810060585097</v>
      </c>
      <c r="U69" s="230">
        <f t="shared" si="75"/>
        <v>-4.1382320545039049</v>
      </c>
      <c r="V69" s="230">
        <f t="shared" si="75"/>
        <v>-3.8999820797973053</v>
      </c>
      <c r="W69" s="230">
        <f t="shared" si="75"/>
        <v>-3.6847353945354073</v>
      </c>
      <c r="X69" s="230">
        <f t="shared" si="75"/>
        <v>-3.4893139332877268</v>
      </c>
      <c r="Y69" s="230">
        <f t="shared" si="75"/>
        <v>-3.3110992864750366</v>
      </c>
      <c r="Z69" s="230">
        <f t="shared" si="75"/>
        <v>-3.1479147013424353</v>
      </c>
      <c r="AA69" s="230">
        <f t="shared" si="75"/>
        <v>-2.9979357299317746</v>
      </c>
      <c r="AB69" s="231">
        <f t="shared" si="75"/>
        <v>-2.859621725746349</v>
      </c>
      <c r="AC69" s="230">
        <f t="shared" si="75"/>
        <v>-2.771679035143503</v>
      </c>
      <c r="AD69" s="230">
        <f t="shared" si="75"/>
        <v>-2.689591926490535</v>
      </c>
      <c r="AE69" s="230">
        <f t="shared" si="75"/>
        <v>-2.6114540057466296</v>
      </c>
      <c r="AF69" s="230">
        <f t="shared" si="75"/>
        <v>-2.5369869758158905</v>
      </c>
      <c r="AG69" s="230">
        <f t="shared" si="75"/>
        <v>-2.4659380880644148</v>
      </c>
      <c r="AH69" s="230">
        <f t="shared" si="75"/>
        <v>-2.3980772763205067</v>
      </c>
      <c r="AI69" s="230">
        <f t="shared" si="75"/>
        <v>-2.3331946682148126</v>
      </c>
      <c r="AJ69" s="230">
        <f t="shared" si="75"/>
        <v>-2.3304874941561495</v>
      </c>
      <c r="AK69" s="230">
        <f t="shared" si="75"/>
        <v>-2.3304874941561495</v>
      </c>
      <c r="AL69" s="230">
        <f t="shared" si="75"/>
        <v>-2.3304874941561495</v>
      </c>
      <c r="AM69" s="230">
        <f t="shared" si="75"/>
        <v>-2.3304874941561495</v>
      </c>
      <c r="AN69" s="231">
        <f t="shared" si="75"/>
        <v>-2.3304874941561495</v>
      </c>
      <c r="AO69" s="230">
        <f t="shared" si="75"/>
        <v>-2.3304874941561495</v>
      </c>
      <c r="AP69" s="230">
        <f t="shared" si="75"/>
        <v>-2.3304874941561495</v>
      </c>
      <c r="AQ69" s="230">
        <f t="shared" si="75"/>
        <v>-2.3304874941561495</v>
      </c>
      <c r="AR69" s="230">
        <f t="shared" si="75"/>
        <v>-2.3304874941561495</v>
      </c>
      <c r="AS69" s="230">
        <f t="shared" si="75"/>
        <v>-2.3304874941561495</v>
      </c>
      <c r="AT69" s="230">
        <f t="shared" si="75"/>
        <v>-2.3304874941561495</v>
      </c>
      <c r="AU69" s="230">
        <f t="shared" si="75"/>
        <v>-2.3130204886515271</v>
      </c>
      <c r="AV69" s="230">
        <f t="shared" si="75"/>
        <v>-2.3042874225961882</v>
      </c>
      <c r="AW69" s="230">
        <f t="shared" si="75"/>
        <v>-2.2955543565408498</v>
      </c>
      <c r="AX69" s="230">
        <f t="shared" si="75"/>
        <v>-2.286821290485511</v>
      </c>
      <c r="AY69" s="230">
        <f t="shared" si="75"/>
        <v>-2.2780882244301721</v>
      </c>
      <c r="AZ69" s="231">
        <f t="shared" si="75"/>
        <v>-2.2693551583748333</v>
      </c>
      <c r="BA69" s="230">
        <f t="shared" si="75"/>
        <v>-2.2649886253471641</v>
      </c>
      <c r="BB69" s="230">
        <f t="shared" si="75"/>
        <v>-2.2606220923194948</v>
      </c>
      <c r="BC69" s="230">
        <f t="shared" si="75"/>
        <v>-2.2562555592918256</v>
      </c>
      <c r="BD69" s="230">
        <f t="shared" si="75"/>
        <v>-2.251889026264156</v>
      </c>
      <c r="BE69" s="230">
        <f t="shared" si="75"/>
        <v>-2.2475224932364868</v>
      </c>
      <c r="BF69" s="230">
        <f t="shared" si="75"/>
        <v>-2.2431559602088176</v>
      </c>
      <c r="BG69" s="230">
        <f t="shared" si="75"/>
        <v>-2.2387894271811484</v>
      </c>
      <c r="BH69" s="230">
        <f t="shared" si="75"/>
        <v>-2.2344228941534787</v>
      </c>
      <c r="BI69" s="230">
        <f t="shared" si="75"/>
        <v>-2.2300563611258095</v>
      </c>
      <c r="BJ69" s="230">
        <f t="shared" si="75"/>
        <v>-2.2256898280981403</v>
      </c>
      <c r="BK69" s="230">
        <f t="shared" si="75"/>
        <v>-2.2213232950704711</v>
      </c>
      <c r="BL69" s="231">
        <f t="shared" si="75"/>
        <v>-2.2169567620428015</v>
      </c>
      <c r="BM69" s="230">
        <f t="shared" si="75"/>
        <v>-2.2140457400243552</v>
      </c>
      <c r="BN69" s="230">
        <f t="shared" si="75"/>
        <v>-2.2111347180059093</v>
      </c>
      <c r="BO69" s="230">
        <f t="shared" si="75"/>
        <v>-2.2082236959874626</v>
      </c>
      <c r="BP69" s="230">
        <f t="shared" si="75"/>
        <v>-2.2053126739690163</v>
      </c>
      <c r="BQ69" s="230">
        <f t="shared" ref="BQ69:DS69" si="76">IF(ABS(IFERROR((BQ68/BQ$46),1))&gt;5,"n/m",IFERROR((BQ68/BQ$46),1))</f>
        <v>-2.20240165195057</v>
      </c>
      <c r="BR69" s="230">
        <f t="shared" si="76"/>
        <v>-2.1994906299321237</v>
      </c>
      <c r="BS69" s="230">
        <f t="shared" si="76"/>
        <v>-2.1965796079136775</v>
      </c>
      <c r="BT69" s="230">
        <f t="shared" si="76"/>
        <v>-2.1965796079136775</v>
      </c>
      <c r="BU69" s="230">
        <f t="shared" si="76"/>
        <v>-2.1965796079136775</v>
      </c>
      <c r="BV69" s="230">
        <f t="shared" si="76"/>
        <v>-2.1965796079136775</v>
      </c>
      <c r="BW69" s="230">
        <f t="shared" si="76"/>
        <v>-2.1965796079136775</v>
      </c>
      <c r="BX69" s="231">
        <f t="shared" si="76"/>
        <v>-2.1965796079136775</v>
      </c>
      <c r="BY69" s="230">
        <f t="shared" si="76"/>
        <v>-2.1965796079136775</v>
      </c>
      <c r="BZ69" s="230">
        <f t="shared" si="76"/>
        <v>-2.1965796079136775</v>
      </c>
      <c r="CA69" s="230">
        <f t="shared" si="76"/>
        <v>-2.1965796079136775</v>
      </c>
      <c r="CB69" s="230">
        <f t="shared" si="76"/>
        <v>-2.1965796079136775</v>
      </c>
      <c r="CC69" s="230">
        <f t="shared" si="76"/>
        <v>-2.1965796079136775</v>
      </c>
      <c r="CD69" s="230">
        <f t="shared" si="76"/>
        <v>-2.1965796079136775</v>
      </c>
      <c r="CE69" s="230">
        <f t="shared" si="76"/>
        <v>-2.1965796079136775</v>
      </c>
      <c r="CF69" s="230">
        <f t="shared" si="76"/>
        <v>-2.1965796079136775</v>
      </c>
      <c r="CG69" s="230">
        <f t="shared" si="76"/>
        <v>-2.1965796079136775</v>
      </c>
      <c r="CH69" s="230">
        <f t="shared" si="76"/>
        <v>-2.1965796079136775</v>
      </c>
      <c r="CI69" s="230">
        <f t="shared" si="76"/>
        <v>-2.1965796079136775</v>
      </c>
      <c r="CJ69" s="231">
        <f t="shared" si="76"/>
        <v>-2.1965796079136775</v>
      </c>
      <c r="CK69" s="230">
        <f t="shared" si="76"/>
        <v>-2.1965796079136775</v>
      </c>
      <c r="CL69" s="230">
        <f t="shared" si="76"/>
        <v>-2.1965796079136775</v>
      </c>
      <c r="CM69" s="230">
        <f t="shared" si="76"/>
        <v>-2.1965796079136775</v>
      </c>
      <c r="CN69" s="230">
        <f t="shared" si="76"/>
        <v>-2.1965796079136775</v>
      </c>
      <c r="CO69" s="230">
        <f t="shared" si="76"/>
        <v>-2.1965796079136775</v>
      </c>
      <c r="CP69" s="230">
        <f t="shared" si="76"/>
        <v>-2.1965796079136775</v>
      </c>
      <c r="CQ69" s="230">
        <f t="shared" si="76"/>
        <v>-2.1965796079136775</v>
      </c>
      <c r="CR69" s="230">
        <f t="shared" si="76"/>
        <v>-2.1965796079136775</v>
      </c>
      <c r="CS69" s="230">
        <f t="shared" si="76"/>
        <v>-2.1965796079136775</v>
      </c>
      <c r="CT69" s="230">
        <f t="shared" si="76"/>
        <v>-2.1965796079136775</v>
      </c>
      <c r="CU69" s="230">
        <f t="shared" si="76"/>
        <v>-2.1965796079136775</v>
      </c>
      <c r="CV69" s="231">
        <f t="shared" si="76"/>
        <v>-2.1965796079136775</v>
      </c>
      <c r="CW69" s="230">
        <f t="shared" si="76"/>
        <v>-2.1965796079136775</v>
      </c>
      <c r="CX69" s="230">
        <f t="shared" si="76"/>
        <v>-2.1965796079136775</v>
      </c>
      <c r="CY69" s="230">
        <f t="shared" si="76"/>
        <v>-2.1965796079136775</v>
      </c>
      <c r="CZ69" s="230">
        <f t="shared" si="76"/>
        <v>-2.1965796079136775</v>
      </c>
      <c r="DA69" s="230">
        <f t="shared" si="76"/>
        <v>-2.1965796079136775</v>
      </c>
      <c r="DB69" s="230">
        <f t="shared" si="76"/>
        <v>-2.1965796079136775</v>
      </c>
      <c r="DC69" s="230">
        <f t="shared" si="76"/>
        <v>-2.1965796079136775</v>
      </c>
      <c r="DD69" s="230">
        <f t="shared" si="76"/>
        <v>-2.1965796079136775</v>
      </c>
      <c r="DE69" s="230">
        <f t="shared" si="76"/>
        <v>-2.1965796079136775</v>
      </c>
      <c r="DF69" s="230">
        <f t="shared" si="76"/>
        <v>-2.1965796079136775</v>
      </c>
      <c r="DG69" s="230">
        <f t="shared" si="76"/>
        <v>-2.1965796079136775</v>
      </c>
      <c r="DH69" s="231">
        <f t="shared" si="76"/>
        <v>-2.1965796079136775</v>
      </c>
      <c r="DI69" s="230">
        <f t="shared" si="76"/>
        <v>-2.1965796079136775</v>
      </c>
      <c r="DJ69" s="230">
        <f t="shared" si="76"/>
        <v>-2.1965796079136775</v>
      </c>
      <c r="DK69" s="230">
        <f t="shared" si="76"/>
        <v>-2.1965796079136775</v>
      </c>
      <c r="DL69" s="230">
        <f t="shared" si="76"/>
        <v>-2.1965796079136775</v>
      </c>
      <c r="DM69" s="230">
        <f t="shared" si="76"/>
        <v>-2.1965796079136775</v>
      </c>
      <c r="DN69" s="230">
        <f t="shared" si="76"/>
        <v>-2.1965796079136775</v>
      </c>
      <c r="DO69" s="230">
        <f t="shared" si="76"/>
        <v>-2.1965796079136775</v>
      </c>
      <c r="DP69" s="230">
        <f t="shared" si="76"/>
        <v>-2.1965796079136775</v>
      </c>
      <c r="DQ69" s="230">
        <f t="shared" si="76"/>
        <v>-2.1965796079136775</v>
      </c>
      <c r="DR69" s="230">
        <f t="shared" si="76"/>
        <v>-2.1965796079136775</v>
      </c>
      <c r="DS69" s="230">
        <f t="shared" si="76"/>
        <v>-2.1965796079136775</v>
      </c>
      <c r="DT69" s="230">
        <f>IF(ABS(IFERROR((DT68/DT$46),1))&gt;5,"n/m",IFERROR((DT68/DT$46),1))</f>
        <v>-2.1965796079136775</v>
      </c>
      <c r="DU69" s="232">
        <f t="shared" ref="DU69:ED69" si="77">IF(ABS(IFERROR((DU68/DU$46),1))&gt;5,"n/m",IFERROR((DU68/DU$46),1))</f>
        <v>0.84757486721934272</v>
      </c>
      <c r="DV69" s="233">
        <f t="shared" si="77"/>
        <v>-0.59241770865759724</v>
      </c>
      <c r="DW69" s="233">
        <f t="shared" si="77"/>
        <v>-2.4475094935345565</v>
      </c>
      <c r="DX69" s="233">
        <f t="shared" si="77"/>
        <v>-2.3108376588346644</v>
      </c>
      <c r="DY69" s="233">
        <f t="shared" si="77"/>
        <v>-2.2409726936949825</v>
      </c>
      <c r="DZ69" s="233">
        <f t="shared" si="77"/>
        <v>-2.2016738964459588</v>
      </c>
      <c r="EA69" s="233">
        <f t="shared" si="77"/>
        <v>-2.1965796079136775</v>
      </c>
      <c r="EB69" s="233">
        <f t="shared" si="77"/>
        <v>-2.1965796079136775</v>
      </c>
      <c r="EC69" s="233">
        <f t="shared" si="77"/>
        <v>-2.1965796079136775</v>
      </c>
      <c r="ED69" s="234">
        <f t="shared" si="77"/>
        <v>-2.1965796079136775</v>
      </c>
    </row>
    <row r="70" spans="2:134">
      <c r="B70" s="235"/>
    </row>
    <row r="71" spans="2:134" hidden="1" outlineLevel="1">
      <c r="B71" t="s">
        <v>169</v>
      </c>
      <c r="E71" s="236">
        <f>IFERROR((E45/E33),0)</f>
        <v>0</v>
      </c>
      <c r="F71" s="236">
        <f t="shared" ref="F71:BQ71" si="78">IFERROR((F45/F33),0)</f>
        <v>0</v>
      </c>
      <c r="G71" s="236">
        <f t="shared" si="78"/>
        <v>0</v>
      </c>
      <c r="H71" s="236">
        <f t="shared" si="78"/>
        <v>0</v>
      </c>
      <c r="I71" s="236">
        <f t="shared" si="78"/>
        <v>0</v>
      </c>
      <c r="J71" s="236">
        <f t="shared" si="78"/>
        <v>0</v>
      </c>
      <c r="K71" s="236">
        <f t="shared" si="78"/>
        <v>86.656333316665823</v>
      </c>
      <c r="L71" s="236">
        <f t="shared" si="78"/>
        <v>88.878592572838173</v>
      </c>
      <c r="M71" s="236">
        <f t="shared" si="78"/>
        <v>89.989749981248579</v>
      </c>
      <c r="N71" s="236">
        <f t="shared" si="78"/>
        <v>90.656453316265299</v>
      </c>
      <c r="O71" s="236">
        <f t="shared" si="78"/>
        <v>91.100925910492535</v>
      </c>
      <c r="P71" s="236">
        <f t="shared" si="78"/>
        <v>91.418408149269922</v>
      </c>
      <c r="Q71" s="236">
        <f t="shared" si="78"/>
        <v>91.545401468127238</v>
      </c>
      <c r="R71" s="236">
        <f t="shared" si="78"/>
        <v>91.656520820571814</v>
      </c>
      <c r="S71" s="236">
        <f t="shared" si="78"/>
        <v>91.754567461834853</v>
      </c>
      <c r="T71" s="236">
        <f t="shared" si="78"/>
        <v>91.841720152902468</v>
      </c>
      <c r="U71" s="236">
        <f t="shared" si="78"/>
        <v>91.919698973066005</v>
      </c>
      <c r="V71" s="236">
        <f t="shared" si="78"/>
        <v>91.989879989199025</v>
      </c>
      <c r="W71" s="236">
        <f t="shared" si="78"/>
        <v>92.053377162695639</v>
      </c>
      <c r="X71" s="236">
        <f t="shared" si="78"/>
        <v>92.111101918356198</v>
      </c>
      <c r="Y71" s="236">
        <f t="shared" si="78"/>
        <v>92.163807173698459</v>
      </c>
      <c r="Z71" s="236">
        <f t="shared" si="78"/>
        <v>92.212120361033101</v>
      </c>
      <c r="AA71" s="236">
        <f t="shared" si="78"/>
        <v>92.256568524304242</v>
      </c>
      <c r="AB71" s="236">
        <f t="shared" si="78"/>
        <v>92.29759762439609</v>
      </c>
      <c r="AC71" s="236">
        <f t="shared" si="78"/>
        <v>92.323240824776306</v>
      </c>
      <c r="AD71" s="236">
        <f t="shared" si="78"/>
        <v>92.347633146486743</v>
      </c>
      <c r="AE71" s="236">
        <f t="shared" si="78"/>
        <v>92.370863937365584</v>
      </c>
      <c r="AF71" s="236">
        <f t="shared" si="78"/>
        <v>92.393014233882212</v>
      </c>
      <c r="AG71" s="236">
        <f t="shared" si="78"/>
        <v>92.414157705604396</v>
      </c>
      <c r="AH71" s="236">
        <f t="shared" si="78"/>
        <v>92.434361473737553</v>
      </c>
      <c r="AI71" s="236">
        <f t="shared" si="78"/>
        <v>92.453686822898661</v>
      </c>
      <c r="AJ71" s="236">
        <f t="shared" si="78"/>
        <v>92.453686822898661</v>
      </c>
      <c r="AK71" s="236">
        <f t="shared" si="78"/>
        <v>92.453686822898661</v>
      </c>
      <c r="AL71" s="236">
        <f t="shared" si="78"/>
        <v>92.453686822898661</v>
      </c>
      <c r="AM71" s="236">
        <f t="shared" si="78"/>
        <v>92.453686822898661</v>
      </c>
      <c r="AN71" s="236">
        <f t="shared" si="78"/>
        <v>92.453686822898661</v>
      </c>
      <c r="AO71" s="236">
        <f t="shared" si="78"/>
        <v>92.453686822898661</v>
      </c>
      <c r="AP71" s="236">
        <f t="shared" si="78"/>
        <v>92.453686822898661</v>
      </c>
      <c r="AQ71" s="236">
        <f t="shared" si="78"/>
        <v>92.453686822898661</v>
      </c>
      <c r="AR71" s="236">
        <f t="shared" si="78"/>
        <v>92.453686822898661</v>
      </c>
      <c r="AS71" s="236">
        <f t="shared" si="78"/>
        <v>92.453686822898661</v>
      </c>
      <c r="AT71" s="236">
        <f t="shared" si="78"/>
        <v>92.453686822898661</v>
      </c>
      <c r="AU71" s="236">
        <f t="shared" si="78"/>
        <v>92.453686822898661</v>
      </c>
      <c r="AV71" s="236">
        <f t="shared" si="78"/>
        <v>92.453686822898661</v>
      </c>
      <c r="AW71" s="236">
        <f t="shared" si="78"/>
        <v>92.453686822898661</v>
      </c>
      <c r="AX71" s="236">
        <f t="shared" si="78"/>
        <v>92.453686822898661</v>
      </c>
      <c r="AY71" s="236">
        <f t="shared" si="78"/>
        <v>92.453686822898661</v>
      </c>
      <c r="AZ71" s="236">
        <f t="shared" si="78"/>
        <v>92.453686822898661</v>
      </c>
      <c r="BA71" s="236">
        <f t="shared" si="78"/>
        <v>92.453686822898661</v>
      </c>
      <c r="BB71" s="236">
        <f t="shared" si="78"/>
        <v>92.453686822898661</v>
      </c>
      <c r="BC71" s="236">
        <f t="shared" si="78"/>
        <v>92.453686822898661</v>
      </c>
      <c r="BD71" s="236">
        <f t="shared" si="78"/>
        <v>92.453686822898661</v>
      </c>
      <c r="BE71" s="236">
        <f t="shared" si="78"/>
        <v>92.453686822898661</v>
      </c>
      <c r="BF71" s="236">
        <f t="shared" si="78"/>
        <v>92.453686822898661</v>
      </c>
      <c r="BG71" s="236">
        <f t="shared" si="78"/>
        <v>92.453686822898661</v>
      </c>
      <c r="BH71" s="236">
        <f t="shared" si="78"/>
        <v>92.453686822898661</v>
      </c>
      <c r="BI71" s="236">
        <f t="shared" si="78"/>
        <v>92.453686822898661</v>
      </c>
      <c r="BJ71" s="236">
        <f t="shared" si="78"/>
        <v>92.453686822898661</v>
      </c>
      <c r="BK71" s="236">
        <f t="shared" si="78"/>
        <v>92.453686822898661</v>
      </c>
      <c r="BL71" s="236">
        <f t="shared" si="78"/>
        <v>92.453686822898661</v>
      </c>
      <c r="BM71" s="236">
        <f t="shared" si="78"/>
        <v>92.453686822898661</v>
      </c>
      <c r="BN71" s="236">
        <f t="shared" si="78"/>
        <v>92.453686822898661</v>
      </c>
      <c r="BO71" s="236">
        <f t="shared" si="78"/>
        <v>92.453686822898661</v>
      </c>
      <c r="BP71" s="236">
        <f t="shared" si="78"/>
        <v>92.453686822898661</v>
      </c>
      <c r="BQ71" s="236">
        <f t="shared" si="78"/>
        <v>92.453686822898661</v>
      </c>
      <c r="BR71" s="236">
        <f t="shared" ref="BR71:DT71" si="79">IFERROR((BR45/BR33),0)</f>
        <v>92.453686822898661</v>
      </c>
      <c r="BS71" s="236">
        <f t="shared" si="79"/>
        <v>92.453686822898661</v>
      </c>
      <c r="BT71" s="236">
        <f t="shared" si="79"/>
        <v>92.453686822898661</v>
      </c>
      <c r="BU71" s="236">
        <f t="shared" si="79"/>
        <v>92.453686822898661</v>
      </c>
      <c r="BV71" s="236">
        <f t="shared" si="79"/>
        <v>92.453686822898661</v>
      </c>
      <c r="BW71" s="236">
        <f t="shared" si="79"/>
        <v>92.453686822898661</v>
      </c>
      <c r="BX71" s="236">
        <f t="shared" si="79"/>
        <v>92.453686822898661</v>
      </c>
      <c r="BY71" s="236">
        <f t="shared" si="79"/>
        <v>92.453686822898661</v>
      </c>
      <c r="BZ71" s="236">
        <f t="shared" si="79"/>
        <v>92.453686822898661</v>
      </c>
      <c r="CA71" s="236">
        <f t="shared" si="79"/>
        <v>92.453686822898661</v>
      </c>
      <c r="CB71" s="236">
        <f t="shared" si="79"/>
        <v>92.453686822898661</v>
      </c>
      <c r="CC71" s="236">
        <f t="shared" si="79"/>
        <v>92.453686822898661</v>
      </c>
      <c r="CD71" s="236">
        <f t="shared" si="79"/>
        <v>92.453686822898661</v>
      </c>
      <c r="CE71" s="236">
        <f t="shared" si="79"/>
        <v>92.453686822898661</v>
      </c>
      <c r="CF71" s="236">
        <f t="shared" si="79"/>
        <v>92.453686822898661</v>
      </c>
      <c r="CG71" s="236">
        <f t="shared" si="79"/>
        <v>92.453686822898661</v>
      </c>
      <c r="CH71" s="236">
        <f t="shared" si="79"/>
        <v>92.453686822898661</v>
      </c>
      <c r="CI71" s="236">
        <f t="shared" si="79"/>
        <v>92.453686822898661</v>
      </c>
      <c r="CJ71" s="236">
        <f t="shared" si="79"/>
        <v>92.453686822898661</v>
      </c>
      <c r="CK71" s="236">
        <f t="shared" si="79"/>
        <v>92.453686822898661</v>
      </c>
      <c r="CL71" s="236">
        <f t="shared" si="79"/>
        <v>92.453686822898661</v>
      </c>
      <c r="CM71" s="236">
        <f t="shared" si="79"/>
        <v>92.453686822898661</v>
      </c>
      <c r="CN71" s="236">
        <f t="shared" si="79"/>
        <v>92.453686822898661</v>
      </c>
      <c r="CO71" s="236">
        <f t="shared" si="79"/>
        <v>92.453686822898661</v>
      </c>
      <c r="CP71" s="236">
        <f t="shared" si="79"/>
        <v>92.453686822898661</v>
      </c>
      <c r="CQ71" s="236">
        <f t="shared" si="79"/>
        <v>92.453686822898661</v>
      </c>
      <c r="CR71" s="236">
        <f t="shared" si="79"/>
        <v>92.453686822898661</v>
      </c>
      <c r="CS71" s="236">
        <f t="shared" si="79"/>
        <v>92.453686822898661</v>
      </c>
      <c r="CT71" s="236">
        <f t="shared" si="79"/>
        <v>92.453686822898661</v>
      </c>
      <c r="CU71" s="236">
        <f t="shared" si="79"/>
        <v>92.453686822898661</v>
      </c>
      <c r="CV71" s="236">
        <f t="shared" si="79"/>
        <v>92.453686822898661</v>
      </c>
      <c r="CW71" s="236">
        <f t="shared" si="79"/>
        <v>92.453686822898661</v>
      </c>
      <c r="CX71" s="236">
        <f t="shared" si="79"/>
        <v>92.453686822898661</v>
      </c>
      <c r="CY71" s="236">
        <f t="shared" si="79"/>
        <v>92.453686822898661</v>
      </c>
      <c r="CZ71" s="236">
        <f t="shared" si="79"/>
        <v>92.453686822898661</v>
      </c>
      <c r="DA71" s="236">
        <f t="shared" si="79"/>
        <v>92.453686822898661</v>
      </c>
      <c r="DB71" s="236">
        <f t="shared" si="79"/>
        <v>92.453686822898661</v>
      </c>
      <c r="DC71" s="236">
        <f t="shared" si="79"/>
        <v>92.453686822898661</v>
      </c>
      <c r="DD71" s="236">
        <f t="shared" si="79"/>
        <v>92.453686822898661</v>
      </c>
      <c r="DE71" s="236">
        <f t="shared" si="79"/>
        <v>92.453686822898661</v>
      </c>
      <c r="DF71" s="236">
        <f t="shared" si="79"/>
        <v>92.453686822898661</v>
      </c>
      <c r="DG71" s="236">
        <f t="shared" si="79"/>
        <v>92.453686822898661</v>
      </c>
      <c r="DH71" s="236">
        <f t="shared" si="79"/>
        <v>92.453686822898661</v>
      </c>
      <c r="DI71" s="236">
        <f t="shared" si="79"/>
        <v>92.453686822898661</v>
      </c>
      <c r="DJ71" s="236">
        <f t="shared" si="79"/>
        <v>92.453686822898661</v>
      </c>
      <c r="DK71" s="236">
        <f t="shared" si="79"/>
        <v>92.453686822898661</v>
      </c>
      <c r="DL71" s="236">
        <f t="shared" si="79"/>
        <v>92.453686822898661</v>
      </c>
      <c r="DM71" s="236">
        <f t="shared" si="79"/>
        <v>92.453686822898661</v>
      </c>
      <c r="DN71" s="236">
        <f t="shared" si="79"/>
        <v>92.453686822898661</v>
      </c>
      <c r="DO71" s="236">
        <f t="shared" si="79"/>
        <v>92.453686822898661</v>
      </c>
      <c r="DP71" s="236">
        <f t="shared" si="79"/>
        <v>92.453686822898661</v>
      </c>
      <c r="DQ71" s="236">
        <f t="shared" si="79"/>
        <v>92.453686822898661</v>
      </c>
      <c r="DR71" s="236">
        <f t="shared" si="79"/>
        <v>92.453686822898661</v>
      </c>
      <c r="DS71" s="236">
        <f t="shared" si="79"/>
        <v>92.453686822898661</v>
      </c>
      <c r="DT71" s="236">
        <f t="shared" si="79"/>
        <v>92.453686822898661</v>
      </c>
      <c r="DU71" s="236">
        <f t="shared" ref="DU71:ED71" si="80">DU45/DU33/12</f>
        <v>29.044561212389635</v>
      </c>
      <c r="DV71" s="236">
        <f t="shared" si="80"/>
        <v>72.556275136935724</v>
      </c>
      <c r="DW71" s="236">
        <f t="shared" si="80"/>
        <v>88.903365776583442</v>
      </c>
      <c r="DX71" s="236">
        <f t="shared" si="80"/>
        <v>92.453686822898646</v>
      </c>
      <c r="DY71" s="236">
        <f t="shared" si="80"/>
        <v>92.453686822898646</v>
      </c>
      <c r="DZ71" s="236">
        <f t="shared" si="80"/>
        <v>92.453686822898646</v>
      </c>
      <c r="EA71" s="236">
        <f t="shared" si="80"/>
        <v>92.453686822898646</v>
      </c>
      <c r="EB71" s="236">
        <f t="shared" si="80"/>
        <v>92.453686822898646</v>
      </c>
      <c r="EC71" s="236">
        <f t="shared" si="80"/>
        <v>92.453686822898646</v>
      </c>
      <c r="ED71" s="236">
        <f t="shared" si="80"/>
        <v>92.453686822898646</v>
      </c>
    </row>
    <row r="72" spans="2:134" collapsed="1"/>
  </sheetData>
  <pageMargins left="0.7" right="0.7" top="0.75" bottom="0.75" header="0.3" footer="0.3"/>
  <pageSetup scale="3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3CFE0-C9F1-46B0-B46C-7D727C7DE7D3}">
  <sheetPr>
    <pageSetUpPr fitToPage="1"/>
  </sheetPr>
  <dimension ref="A10:ED79"/>
  <sheetViews>
    <sheetView showGridLines="0" zoomScale="85" zoomScaleNormal="85" workbookViewId="0">
      <pane xSplit="4" ySplit="25" topLeftCell="E30" activePane="bottomRight" state="frozen"/>
      <selection pane="bottomRight" activeCell="J42" sqref="J42"/>
      <selection pane="bottomLeft" activeCell="G9" sqref="G9"/>
      <selection pane="topRight" activeCell="G9" sqref="G9"/>
    </sheetView>
  </sheetViews>
  <sheetFormatPr defaultRowHeight="15" outlineLevelRow="1" outlineLevelCol="1"/>
  <cols>
    <col min="1" max="1" width="3.85546875" customWidth="1"/>
    <col min="2" max="2" width="3.28515625" customWidth="1"/>
    <col min="3" max="3" width="40.42578125" bestFit="1" customWidth="1"/>
    <col min="4" max="4" width="15.28515625" bestFit="1" customWidth="1"/>
    <col min="5" max="5" width="15.7109375" bestFit="1" customWidth="1"/>
    <col min="6" max="16" width="13.28515625" bestFit="1" customWidth="1"/>
    <col min="17" max="124" width="13.28515625" hidden="1" customWidth="1" outlineLevel="1"/>
    <col min="125" max="125" width="10.5703125" bestFit="1" customWidth="1" collapsed="1"/>
    <col min="126" max="129" width="11.5703125" bestFit="1" customWidth="1"/>
    <col min="130" max="132" width="12.42578125" customWidth="1"/>
    <col min="133" max="134" width="12.28515625" bestFit="1" customWidth="1"/>
  </cols>
  <sheetData>
    <row r="10" spans="2:14" ht="17.25">
      <c r="B10" s="3" t="s">
        <v>137</v>
      </c>
    </row>
    <row r="11" spans="2:14" ht="19.5" customHeight="1">
      <c r="B11" s="63" t="s">
        <v>170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2:14" ht="15.75" thickBot="1">
      <c r="B12" s="64"/>
      <c r="C12" s="65"/>
      <c r="D12" s="65" t="s">
        <v>65</v>
      </c>
      <c r="E12" s="65">
        <v>1</v>
      </c>
      <c r="F12" s="65">
        <f>E12+1</f>
        <v>2</v>
      </c>
      <c r="G12" s="65">
        <f t="shared" ref="G12:N12" si="0">F12+1</f>
        <v>3</v>
      </c>
      <c r="H12" s="65">
        <f t="shared" si="0"/>
        <v>4</v>
      </c>
      <c r="I12" s="65">
        <f t="shared" si="0"/>
        <v>5</v>
      </c>
      <c r="J12" s="65">
        <f t="shared" si="0"/>
        <v>6</v>
      </c>
      <c r="K12" s="65">
        <f t="shared" si="0"/>
        <v>7</v>
      </c>
      <c r="L12" s="65">
        <f t="shared" si="0"/>
        <v>8</v>
      </c>
      <c r="M12" s="65">
        <f t="shared" si="0"/>
        <v>9</v>
      </c>
      <c r="N12" s="66">
        <f t="shared" si="0"/>
        <v>10</v>
      </c>
    </row>
    <row r="13" spans="2:14" hidden="1" outlineLevel="1">
      <c r="B13" s="67" t="s">
        <v>84</v>
      </c>
      <c r="E13" s="68">
        <f>DU27</f>
        <v>1</v>
      </c>
      <c r="F13" s="69">
        <f t="shared" ref="F13:N13" si="1">DV27</f>
        <v>0</v>
      </c>
      <c r="G13" s="69">
        <f t="shared" si="1"/>
        <v>0</v>
      </c>
      <c r="H13" s="69">
        <f t="shared" si="1"/>
        <v>0</v>
      </c>
      <c r="I13" s="70">
        <f t="shared" si="1"/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  <c r="N13" s="71">
        <f t="shared" si="1"/>
        <v>0</v>
      </c>
    </row>
    <row r="14" spans="2:14" ht="15.75" hidden="1" outlineLevel="1" thickBot="1">
      <c r="B14" s="67" t="s">
        <v>67</v>
      </c>
      <c r="E14" s="68">
        <f>DU26</f>
        <v>1</v>
      </c>
      <c r="F14" s="69">
        <f t="shared" ref="F14:N14" si="2">DV26</f>
        <v>1</v>
      </c>
      <c r="G14" s="69">
        <f t="shared" si="2"/>
        <v>1</v>
      </c>
      <c r="H14" s="69">
        <f t="shared" si="2"/>
        <v>1</v>
      </c>
      <c r="I14" s="70">
        <f t="shared" si="2"/>
        <v>1</v>
      </c>
      <c r="J14" s="70">
        <f t="shared" si="2"/>
        <v>1</v>
      </c>
      <c r="K14" s="70">
        <f t="shared" si="2"/>
        <v>1</v>
      </c>
      <c r="L14" s="70">
        <f t="shared" si="2"/>
        <v>1</v>
      </c>
      <c r="M14" s="70">
        <f t="shared" si="2"/>
        <v>1</v>
      </c>
      <c r="N14" s="71">
        <f t="shared" si="2"/>
        <v>1</v>
      </c>
    </row>
    <row r="15" spans="2:14" collapsed="1">
      <c r="B15" s="237" t="s">
        <v>171</v>
      </c>
      <c r="C15" s="238"/>
      <c r="D15" s="238"/>
      <c r="E15" s="239">
        <f>DU32</f>
        <v>1.8189894035458565E-12</v>
      </c>
      <c r="F15" s="239">
        <f t="shared" ref="F15:N15" si="3">DV32</f>
        <v>-3.0695446184836328E-12</v>
      </c>
      <c r="G15" s="239">
        <f t="shared" si="3"/>
        <v>2.1998403099132702E-11</v>
      </c>
      <c r="H15" s="239">
        <f t="shared" si="3"/>
        <v>6.6108896135119721E-11</v>
      </c>
      <c r="I15" s="239">
        <f t="shared" si="3"/>
        <v>1.1090151019743644E-10</v>
      </c>
      <c r="J15" s="239">
        <f t="shared" si="3"/>
        <v>1.5683099263696931E-10</v>
      </c>
      <c r="K15" s="239">
        <f t="shared" si="3"/>
        <v>2.0321522242738865E-10</v>
      </c>
      <c r="L15" s="239">
        <f t="shared" si="3"/>
        <v>2.4959945221780799E-10</v>
      </c>
      <c r="M15" s="239">
        <f t="shared" si="3"/>
        <v>2.9598368200822733E-10</v>
      </c>
      <c r="N15" s="240">
        <f t="shared" si="3"/>
        <v>3.4236791179864667E-10</v>
      </c>
    </row>
    <row r="16" spans="2:14">
      <c r="B16" s="241" t="s">
        <v>172</v>
      </c>
      <c r="E16" s="56">
        <f>DU33+DU34</f>
        <v>831.77227521493342</v>
      </c>
      <c r="F16" s="56">
        <f t="shared" ref="F16:N16" si="4">DV33+DV34</f>
        <v>587.39257962853321</v>
      </c>
      <c r="G16" s="56">
        <f t="shared" si="4"/>
        <v>276.31618341626648</v>
      </c>
      <c r="H16" s="56">
        <f t="shared" si="4"/>
        <v>276.31618341626648</v>
      </c>
      <c r="I16" s="56">
        <f t="shared" si="4"/>
        <v>276.31618341626648</v>
      </c>
      <c r="J16" s="56">
        <f t="shared" si="4"/>
        <v>276.31618341626648</v>
      </c>
      <c r="K16" s="56">
        <f t="shared" si="4"/>
        <v>276.31618341626648</v>
      </c>
      <c r="L16" s="56">
        <f t="shared" si="4"/>
        <v>276.31618341626648</v>
      </c>
      <c r="M16" s="56">
        <f t="shared" si="4"/>
        <v>276.31618341626648</v>
      </c>
      <c r="N16" s="242">
        <f t="shared" si="4"/>
        <v>276.31618341626648</v>
      </c>
    </row>
    <row r="17" spans="1:134">
      <c r="B17" s="241" t="s">
        <v>173</v>
      </c>
      <c r="E17" s="56">
        <f>DU41</f>
        <v>223865.91633272154</v>
      </c>
      <c r="F17" s="56">
        <f t="shared" ref="F17:N17" si="5">DV41</f>
        <v>201417.91628263541</v>
      </c>
      <c r="G17" s="56">
        <f t="shared" si="5"/>
        <v>177127.9151177493</v>
      </c>
      <c r="H17" s="56">
        <f t="shared" si="5"/>
        <v>152204.11306019651</v>
      </c>
      <c r="I17" s="56">
        <f t="shared" si="5"/>
        <v>128231.02719797706</v>
      </c>
      <c r="J17" s="56">
        <f t="shared" si="5"/>
        <v>104792.7158529576</v>
      </c>
      <c r="K17" s="56">
        <f t="shared" si="5"/>
        <v>81423.727130538115</v>
      </c>
      <c r="L17" s="56">
        <f t="shared" si="5"/>
        <v>58054.738408118632</v>
      </c>
      <c r="M17" s="56">
        <f t="shared" si="5"/>
        <v>34685.749685699149</v>
      </c>
      <c r="N17" s="242">
        <f t="shared" si="5"/>
        <v>11316.760963279667</v>
      </c>
    </row>
    <row r="18" spans="1:134">
      <c r="B18" s="241" t="s">
        <v>174</v>
      </c>
      <c r="E18" s="56">
        <f>DU47</f>
        <v>2687.9814202348548</v>
      </c>
      <c r="F18" s="56">
        <f t="shared" ref="F18:N18" si="6">DV47</f>
        <v>2928.2818076615254</v>
      </c>
      <c r="G18" s="56">
        <f t="shared" si="6"/>
        <v>3016.6712883956752</v>
      </c>
      <c r="H18" s="56">
        <f t="shared" si="6"/>
        <v>3016.6712883956752</v>
      </c>
      <c r="I18" s="56">
        <f t="shared" si="6"/>
        <v>3016.6712883956752</v>
      </c>
      <c r="J18" s="56">
        <f t="shared" si="6"/>
        <v>3016.6712883956752</v>
      </c>
      <c r="K18" s="56">
        <f t="shared" si="6"/>
        <v>3016.6712883956752</v>
      </c>
      <c r="L18" s="56">
        <f t="shared" si="6"/>
        <v>3016.6712883956752</v>
      </c>
      <c r="M18" s="56">
        <f t="shared" si="6"/>
        <v>3016.6712883956752</v>
      </c>
      <c r="N18" s="242">
        <f t="shared" si="6"/>
        <v>3016.6712883956752</v>
      </c>
      <c r="DT18" s="243"/>
    </row>
    <row r="19" spans="1:134">
      <c r="B19" s="241" t="s">
        <v>175</v>
      </c>
      <c r="E19" s="56">
        <f>DU50</f>
        <v>0</v>
      </c>
      <c r="F19" s="56">
        <f t="shared" ref="F19:N19" si="7">DV50</f>
        <v>0</v>
      </c>
      <c r="G19" s="56">
        <f t="shared" si="7"/>
        <v>0</v>
      </c>
      <c r="H19" s="56">
        <f t="shared" si="7"/>
        <v>0</v>
      </c>
      <c r="I19" s="56">
        <f t="shared" si="7"/>
        <v>0</v>
      </c>
      <c r="J19" s="56">
        <f t="shared" si="7"/>
        <v>0</v>
      </c>
      <c r="K19" s="56">
        <f t="shared" si="7"/>
        <v>0</v>
      </c>
      <c r="L19" s="56">
        <f t="shared" si="7"/>
        <v>0</v>
      </c>
      <c r="M19" s="56">
        <f t="shared" si="7"/>
        <v>0</v>
      </c>
      <c r="N19" s="242">
        <f t="shared" si="7"/>
        <v>0</v>
      </c>
      <c r="DT19" s="243"/>
    </row>
    <row r="20" spans="1:134" ht="15.75" thickBot="1">
      <c r="B20" s="244" t="s">
        <v>176</v>
      </c>
      <c r="C20" s="245"/>
      <c r="D20" s="245"/>
      <c r="E20" s="246">
        <f>E58</f>
        <v>0</v>
      </c>
      <c r="F20" s="246">
        <f t="shared" ref="F20:N20" si="8">F58</f>
        <v>0</v>
      </c>
      <c r="G20" s="246">
        <f t="shared" si="8"/>
        <v>0</v>
      </c>
      <c r="H20" s="246">
        <f t="shared" si="8"/>
        <v>69356.944188144626</v>
      </c>
      <c r="I20" s="246">
        <f t="shared" si="8"/>
        <v>107513.61765640564</v>
      </c>
      <c r="J20" s="246">
        <f t="shared" si="8"/>
        <v>138410.333144526</v>
      </c>
      <c r="K20" s="246">
        <f t="shared" si="8"/>
        <v>174422.38865767763</v>
      </c>
      <c r="L20" s="246">
        <f t="shared" si="8"/>
        <v>206772.51479066035</v>
      </c>
      <c r="M20" s="246">
        <f t="shared" si="8"/>
        <v>243992.4709267804</v>
      </c>
      <c r="N20" s="247">
        <f t="shared" si="8"/>
        <v>249841.80331766594</v>
      </c>
    </row>
    <row r="22" spans="1:134">
      <c r="P22">
        <v>1</v>
      </c>
      <c r="AB22">
        <f>+P22+1</f>
        <v>2</v>
      </c>
      <c r="AN22">
        <f>+AB22+1</f>
        <v>3</v>
      </c>
      <c r="AZ22">
        <f>+AN22+1</f>
        <v>4</v>
      </c>
      <c r="BL22">
        <f>+AZ22+1</f>
        <v>5</v>
      </c>
      <c r="BX22">
        <f>+BL22+1</f>
        <v>6</v>
      </c>
      <c r="CJ22">
        <f>+BX22+1</f>
        <v>7</v>
      </c>
      <c r="CV22">
        <f>+CJ22+1</f>
        <v>8</v>
      </c>
      <c r="DH22">
        <f>+CV22+1</f>
        <v>9</v>
      </c>
      <c r="DT22">
        <f>+DH22+1</f>
        <v>10</v>
      </c>
    </row>
    <row r="23" spans="1:134" ht="19.5" customHeight="1">
      <c r="B23" s="63" t="s">
        <v>177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83"/>
    </row>
    <row r="24" spans="1:134" s="84" customFormat="1">
      <c r="B24" s="85"/>
      <c r="C24" s="86" t="s">
        <v>80</v>
      </c>
      <c r="D24" s="86"/>
      <c r="E24" s="86">
        <v>1</v>
      </c>
      <c r="F24" s="86">
        <v>1</v>
      </c>
      <c r="G24" s="86">
        <v>1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>
        <v>1</v>
      </c>
      <c r="O24" s="86">
        <v>1</v>
      </c>
      <c r="P24" s="87">
        <v>1</v>
      </c>
      <c r="Q24" s="86">
        <f>E24+1</f>
        <v>2</v>
      </c>
      <c r="R24" s="86">
        <f t="shared" ref="R24:AA24" si="9">F24+1</f>
        <v>2</v>
      </c>
      <c r="S24" s="86">
        <f t="shared" si="9"/>
        <v>2</v>
      </c>
      <c r="T24" s="86">
        <f t="shared" si="9"/>
        <v>2</v>
      </c>
      <c r="U24" s="86">
        <f t="shared" si="9"/>
        <v>2</v>
      </c>
      <c r="V24" s="86">
        <f t="shared" si="9"/>
        <v>2</v>
      </c>
      <c r="W24" s="86">
        <f t="shared" si="9"/>
        <v>2</v>
      </c>
      <c r="X24" s="86">
        <f t="shared" si="9"/>
        <v>2</v>
      </c>
      <c r="Y24" s="86">
        <f t="shared" si="9"/>
        <v>2</v>
      </c>
      <c r="Z24" s="86">
        <f t="shared" si="9"/>
        <v>2</v>
      </c>
      <c r="AA24" s="86">
        <f t="shared" si="9"/>
        <v>2</v>
      </c>
      <c r="AB24" s="87">
        <f>P24+1</f>
        <v>2</v>
      </c>
      <c r="AC24" s="86">
        <f>Q24+1</f>
        <v>3</v>
      </c>
      <c r="AD24" s="86">
        <f t="shared" ref="AD24:AM24" si="10">R24+1</f>
        <v>3</v>
      </c>
      <c r="AE24" s="86">
        <f t="shared" si="10"/>
        <v>3</v>
      </c>
      <c r="AF24" s="86">
        <f t="shared" si="10"/>
        <v>3</v>
      </c>
      <c r="AG24" s="86">
        <f t="shared" si="10"/>
        <v>3</v>
      </c>
      <c r="AH24" s="86">
        <f t="shared" si="10"/>
        <v>3</v>
      </c>
      <c r="AI24" s="86">
        <f t="shared" si="10"/>
        <v>3</v>
      </c>
      <c r="AJ24" s="86">
        <f t="shared" si="10"/>
        <v>3</v>
      </c>
      <c r="AK24" s="86">
        <f t="shared" si="10"/>
        <v>3</v>
      </c>
      <c r="AL24" s="86">
        <f t="shared" si="10"/>
        <v>3</v>
      </c>
      <c r="AM24" s="86">
        <f t="shared" si="10"/>
        <v>3</v>
      </c>
      <c r="AN24" s="87">
        <f>AB24+1</f>
        <v>3</v>
      </c>
      <c r="AO24" s="86">
        <f>AC24+1</f>
        <v>4</v>
      </c>
      <c r="AP24" s="86">
        <f t="shared" ref="AP24:AY24" si="11">AD24+1</f>
        <v>4</v>
      </c>
      <c r="AQ24" s="86">
        <f t="shared" si="11"/>
        <v>4</v>
      </c>
      <c r="AR24" s="86">
        <f t="shared" si="11"/>
        <v>4</v>
      </c>
      <c r="AS24" s="86">
        <f t="shared" si="11"/>
        <v>4</v>
      </c>
      <c r="AT24" s="86">
        <f t="shared" si="11"/>
        <v>4</v>
      </c>
      <c r="AU24" s="86">
        <f t="shared" si="11"/>
        <v>4</v>
      </c>
      <c r="AV24" s="86">
        <f t="shared" si="11"/>
        <v>4</v>
      </c>
      <c r="AW24" s="86">
        <f t="shared" si="11"/>
        <v>4</v>
      </c>
      <c r="AX24" s="86">
        <f t="shared" si="11"/>
        <v>4</v>
      </c>
      <c r="AY24" s="86">
        <f t="shared" si="11"/>
        <v>4</v>
      </c>
      <c r="AZ24" s="87">
        <f>AN24+1</f>
        <v>4</v>
      </c>
      <c r="BA24" s="86">
        <f>AO24+1</f>
        <v>5</v>
      </c>
      <c r="BB24" s="86">
        <f t="shared" ref="BB24:BK24" si="12">AP24+1</f>
        <v>5</v>
      </c>
      <c r="BC24" s="86">
        <f t="shared" si="12"/>
        <v>5</v>
      </c>
      <c r="BD24" s="86">
        <f t="shared" si="12"/>
        <v>5</v>
      </c>
      <c r="BE24" s="86">
        <f t="shared" si="12"/>
        <v>5</v>
      </c>
      <c r="BF24" s="86">
        <f t="shared" si="12"/>
        <v>5</v>
      </c>
      <c r="BG24" s="86">
        <f t="shared" si="12"/>
        <v>5</v>
      </c>
      <c r="BH24" s="86">
        <f t="shared" si="12"/>
        <v>5</v>
      </c>
      <c r="BI24" s="86">
        <f t="shared" si="12"/>
        <v>5</v>
      </c>
      <c r="BJ24" s="86">
        <f t="shared" si="12"/>
        <v>5</v>
      </c>
      <c r="BK24" s="86">
        <f t="shared" si="12"/>
        <v>5</v>
      </c>
      <c r="BL24" s="87">
        <f>AZ24+1</f>
        <v>5</v>
      </c>
      <c r="BM24" s="86">
        <f>BA24+1</f>
        <v>6</v>
      </c>
      <c r="BN24" s="86">
        <f t="shared" ref="BN24:BW24" si="13">BB24+1</f>
        <v>6</v>
      </c>
      <c r="BO24" s="86">
        <f t="shared" si="13"/>
        <v>6</v>
      </c>
      <c r="BP24" s="86">
        <f t="shared" si="13"/>
        <v>6</v>
      </c>
      <c r="BQ24" s="86">
        <f t="shared" si="13"/>
        <v>6</v>
      </c>
      <c r="BR24" s="86">
        <f t="shared" si="13"/>
        <v>6</v>
      </c>
      <c r="BS24" s="86">
        <f t="shared" si="13"/>
        <v>6</v>
      </c>
      <c r="BT24" s="86">
        <f t="shared" si="13"/>
        <v>6</v>
      </c>
      <c r="BU24" s="86">
        <f t="shared" si="13"/>
        <v>6</v>
      </c>
      <c r="BV24" s="86">
        <f t="shared" si="13"/>
        <v>6</v>
      </c>
      <c r="BW24" s="86">
        <f t="shared" si="13"/>
        <v>6</v>
      </c>
      <c r="BX24" s="87">
        <f>BL24+1</f>
        <v>6</v>
      </c>
      <c r="BY24" s="86">
        <f>BM24+1</f>
        <v>7</v>
      </c>
      <c r="BZ24" s="86">
        <f t="shared" ref="BZ24:CI24" si="14">BN24+1</f>
        <v>7</v>
      </c>
      <c r="CA24" s="86">
        <f t="shared" si="14"/>
        <v>7</v>
      </c>
      <c r="CB24" s="86">
        <f t="shared" si="14"/>
        <v>7</v>
      </c>
      <c r="CC24" s="86">
        <f t="shared" si="14"/>
        <v>7</v>
      </c>
      <c r="CD24" s="86">
        <f t="shared" si="14"/>
        <v>7</v>
      </c>
      <c r="CE24" s="86">
        <f t="shared" si="14"/>
        <v>7</v>
      </c>
      <c r="CF24" s="86">
        <f t="shared" si="14"/>
        <v>7</v>
      </c>
      <c r="CG24" s="86">
        <f t="shared" si="14"/>
        <v>7</v>
      </c>
      <c r="CH24" s="86">
        <f t="shared" si="14"/>
        <v>7</v>
      </c>
      <c r="CI24" s="86">
        <f t="shared" si="14"/>
        <v>7</v>
      </c>
      <c r="CJ24" s="87">
        <f>BX24+1</f>
        <v>7</v>
      </c>
      <c r="CK24" s="86">
        <f>BY24+1</f>
        <v>8</v>
      </c>
      <c r="CL24" s="86">
        <f t="shared" ref="CL24:CU24" si="15">BZ24+1</f>
        <v>8</v>
      </c>
      <c r="CM24" s="86">
        <f t="shared" si="15"/>
        <v>8</v>
      </c>
      <c r="CN24" s="86">
        <f t="shared" si="15"/>
        <v>8</v>
      </c>
      <c r="CO24" s="86">
        <f t="shared" si="15"/>
        <v>8</v>
      </c>
      <c r="CP24" s="86">
        <f t="shared" si="15"/>
        <v>8</v>
      </c>
      <c r="CQ24" s="86">
        <f t="shared" si="15"/>
        <v>8</v>
      </c>
      <c r="CR24" s="86">
        <f t="shared" si="15"/>
        <v>8</v>
      </c>
      <c r="CS24" s="86">
        <f t="shared" si="15"/>
        <v>8</v>
      </c>
      <c r="CT24" s="86">
        <f t="shared" si="15"/>
        <v>8</v>
      </c>
      <c r="CU24" s="86">
        <f t="shared" si="15"/>
        <v>8</v>
      </c>
      <c r="CV24" s="87">
        <f>CJ24+1</f>
        <v>8</v>
      </c>
      <c r="CW24" s="86">
        <f>CK24+1</f>
        <v>9</v>
      </c>
      <c r="CX24" s="86">
        <f t="shared" ref="CX24:DG24" si="16">CL24+1</f>
        <v>9</v>
      </c>
      <c r="CY24" s="86">
        <f t="shared" si="16"/>
        <v>9</v>
      </c>
      <c r="CZ24" s="86">
        <f t="shared" si="16"/>
        <v>9</v>
      </c>
      <c r="DA24" s="86">
        <f t="shared" si="16"/>
        <v>9</v>
      </c>
      <c r="DB24" s="86">
        <f t="shared" si="16"/>
        <v>9</v>
      </c>
      <c r="DC24" s="86">
        <f t="shared" si="16"/>
        <v>9</v>
      </c>
      <c r="DD24" s="86">
        <f t="shared" si="16"/>
        <v>9</v>
      </c>
      <c r="DE24" s="86">
        <f t="shared" si="16"/>
        <v>9</v>
      </c>
      <c r="DF24" s="86">
        <f t="shared" si="16"/>
        <v>9</v>
      </c>
      <c r="DG24" s="86">
        <f t="shared" si="16"/>
        <v>9</v>
      </c>
      <c r="DH24" s="87">
        <f>CV24+1</f>
        <v>9</v>
      </c>
      <c r="DI24" s="86">
        <f>CW24+1</f>
        <v>10</v>
      </c>
      <c r="DJ24" s="86">
        <f t="shared" ref="DJ24:DS24" si="17">CX24+1</f>
        <v>10</v>
      </c>
      <c r="DK24" s="86">
        <f t="shared" si="17"/>
        <v>10</v>
      </c>
      <c r="DL24" s="86">
        <f t="shared" si="17"/>
        <v>10</v>
      </c>
      <c r="DM24" s="86">
        <f t="shared" si="17"/>
        <v>10</v>
      </c>
      <c r="DN24" s="86">
        <f t="shared" si="17"/>
        <v>10</v>
      </c>
      <c r="DO24" s="86">
        <f t="shared" si="17"/>
        <v>10</v>
      </c>
      <c r="DP24" s="86">
        <f t="shared" si="17"/>
        <v>10</v>
      </c>
      <c r="DQ24" s="86">
        <f t="shared" si="17"/>
        <v>10</v>
      </c>
      <c r="DR24" s="86">
        <f t="shared" si="17"/>
        <v>10</v>
      </c>
      <c r="DS24" s="86">
        <f t="shared" si="17"/>
        <v>10</v>
      </c>
      <c r="DT24" s="248">
        <f>DH24+1</f>
        <v>10</v>
      </c>
      <c r="DU24" s="89">
        <v>1</v>
      </c>
      <c r="DV24" s="89">
        <f>DU24+1</f>
        <v>2</v>
      </c>
      <c r="DW24" s="89">
        <f t="shared" ref="DW24:ED24" si="18">DV24+1</f>
        <v>3</v>
      </c>
      <c r="DX24" s="89">
        <f t="shared" si="18"/>
        <v>4</v>
      </c>
      <c r="DY24" s="89">
        <f t="shared" si="18"/>
        <v>5</v>
      </c>
      <c r="DZ24" s="89">
        <f t="shared" si="18"/>
        <v>6</v>
      </c>
      <c r="EA24" s="89">
        <f t="shared" si="18"/>
        <v>7</v>
      </c>
      <c r="EB24" s="89">
        <f t="shared" si="18"/>
        <v>8</v>
      </c>
      <c r="EC24" s="89">
        <f t="shared" si="18"/>
        <v>9</v>
      </c>
      <c r="ED24" s="90">
        <f t="shared" si="18"/>
        <v>10</v>
      </c>
    </row>
    <row r="25" spans="1:134" s="84" customFormat="1">
      <c r="A25"/>
      <c r="B25" s="92"/>
      <c r="C25" s="93" t="s">
        <v>82</v>
      </c>
      <c r="D25" s="93"/>
      <c r="E25" s="95">
        <v>45170</v>
      </c>
      <c r="F25" s="95">
        <f>EOMONTH(E25,1)</f>
        <v>45230</v>
      </c>
      <c r="G25" s="95">
        <f t="shared" ref="G25:BR25" si="19">EOMONTH(F25,1)</f>
        <v>45260</v>
      </c>
      <c r="H25" s="95">
        <f t="shared" si="19"/>
        <v>45291</v>
      </c>
      <c r="I25" s="95">
        <f t="shared" si="19"/>
        <v>45322</v>
      </c>
      <c r="J25" s="95">
        <f t="shared" si="19"/>
        <v>45351</v>
      </c>
      <c r="K25" s="95">
        <f t="shared" si="19"/>
        <v>45382</v>
      </c>
      <c r="L25" s="95">
        <f t="shared" si="19"/>
        <v>45412</v>
      </c>
      <c r="M25" s="95">
        <f t="shared" si="19"/>
        <v>45443</v>
      </c>
      <c r="N25" s="95">
        <f t="shared" si="19"/>
        <v>45473</v>
      </c>
      <c r="O25" s="95">
        <f t="shared" si="19"/>
        <v>45504</v>
      </c>
      <c r="P25" s="96">
        <f t="shared" si="19"/>
        <v>45535</v>
      </c>
      <c r="Q25" s="95">
        <f t="shared" si="19"/>
        <v>45565</v>
      </c>
      <c r="R25" s="95">
        <f t="shared" si="19"/>
        <v>45596</v>
      </c>
      <c r="S25" s="95">
        <f t="shared" si="19"/>
        <v>45626</v>
      </c>
      <c r="T25" s="95">
        <f t="shared" si="19"/>
        <v>45657</v>
      </c>
      <c r="U25" s="95">
        <f t="shared" si="19"/>
        <v>45688</v>
      </c>
      <c r="V25" s="95">
        <f t="shared" si="19"/>
        <v>45716</v>
      </c>
      <c r="W25" s="95">
        <f t="shared" si="19"/>
        <v>45747</v>
      </c>
      <c r="X25" s="95">
        <f t="shared" si="19"/>
        <v>45777</v>
      </c>
      <c r="Y25" s="95">
        <f t="shared" si="19"/>
        <v>45808</v>
      </c>
      <c r="Z25" s="95">
        <f t="shared" si="19"/>
        <v>45838</v>
      </c>
      <c r="AA25" s="95">
        <f t="shared" si="19"/>
        <v>45869</v>
      </c>
      <c r="AB25" s="96">
        <f t="shared" si="19"/>
        <v>45900</v>
      </c>
      <c r="AC25" s="95">
        <f t="shared" si="19"/>
        <v>45930</v>
      </c>
      <c r="AD25" s="95">
        <f t="shared" si="19"/>
        <v>45961</v>
      </c>
      <c r="AE25" s="95">
        <f t="shared" si="19"/>
        <v>45991</v>
      </c>
      <c r="AF25" s="95">
        <f t="shared" si="19"/>
        <v>46022</v>
      </c>
      <c r="AG25" s="95">
        <f t="shared" si="19"/>
        <v>46053</v>
      </c>
      <c r="AH25" s="95">
        <f t="shared" si="19"/>
        <v>46081</v>
      </c>
      <c r="AI25" s="95">
        <f t="shared" si="19"/>
        <v>46112</v>
      </c>
      <c r="AJ25" s="95">
        <f t="shared" si="19"/>
        <v>46142</v>
      </c>
      <c r="AK25" s="95">
        <f t="shared" si="19"/>
        <v>46173</v>
      </c>
      <c r="AL25" s="95">
        <f t="shared" si="19"/>
        <v>46203</v>
      </c>
      <c r="AM25" s="95">
        <f t="shared" si="19"/>
        <v>46234</v>
      </c>
      <c r="AN25" s="96">
        <f t="shared" si="19"/>
        <v>46265</v>
      </c>
      <c r="AO25" s="95">
        <f t="shared" si="19"/>
        <v>46295</v>
      </c>
      <c r="AP25" s="95">
        <f t="shared" si="19"/>
        <v>46326</v>
      </c>
      <c r="AQ25" s="95">
        <f t="shared" si="19"/>
        <v>46356</v>
      </c>
      <c r="AR25" s="95">
        <f t="shared" si="19"/>
        <v>46387</v>
      </c>
      <c r="AS25" s="95">
        <f t="shared" si="19"/>
        <v>46418</v>
      </c>
      <c r="AT25" s="95">
        <f t="shared" si="19"/>
        <v>46446</v>
      </c>
      <c r="AU25" s="95">
        <f t="shared" si="19"/>
        <v>46477</v>
      </c>
      <c r="AV25" s="95">
        <f t="shared" si="19"/>
        <v>46507</v>
      </c>
      <c r="AW25" s="95">
        <f t="shared" si="19"/>
        <v>46538</v>
      </c>
      <c r="AX25" s="95">
        <f t="shared" si="19"/>
        <v>46568</v>
      </c>
      <c r="AY25" s="95">
        <f t="shared" si="19"/>
        <v>46599</v>
      </c>
      <c r="AZ25" s="96">
        <f t="shared" si="19"/>
        <v>46630</v>
      </c>
      <c r="BA25" s="95">
        <f t="shared" si="19"/>
        <v>46660</v>
      </c>
      <c r="BB25" s="95">
        <f t="shared" si="19"/>
        <v>46691</v>
      </c>
      <c r="BC25" s="95">
        <f t="shared" si="19"/>
        <v>46721</v>
      </c>
      <c r="BD25" s="95">
        <f t="shared" si="19"/>
        <v>46752</v>
      </c>
      <c r="BE25" s="95">
        <f t="shared" si="19"/>
        <v>46783</v>
      </c>
      <c r="BF25" s="95">
        <f t="shared" si="19"/>
        <v>46812</v>
      </c>
      <c r="BG25" s="95">
        <f t="shared" si="19"/>
        <v>46843</v>
      </c>
      <c r="BH25" s="95">
        <f t="shared" si="19"/>
        <v>46873</v>
      </c>
      <c r="BI25" s="95">
        <f t="shared" si="19"/>
        <v>46904</v>
      </c>
      <c r="BJ25" s="95">
        <f t="shared" si="19"/>
        <v>46934</v>
      </c>
      <c r="BK25" s="95">
        <f t="shared" si="19"/>
        <v>46965</v>
      </c>
      <c r="BL25" s="96">
        <f t="shared" si="19"/>
        <v>46996</v>
      </c>
      <c r="BM25" s="95">
        <f t="shared" si="19"/>
        <v>47026</v>
      </c>
      <c r="BN25" s="95">
        <f t="shared" si="19"/>
        <v>47057</v>
      </c>
      <c r="BO25" s="95">
        <f t="shared" si="19"/>
        <v>47087</v>
      </c>
      <c r="BP25" s="95">
        <f t="shared" si="19"/>
        <v>47118</v>
      </c>
      <c r="BQ25" s="95">
        <f t="shared" si="19"/>
        <v>47149</v>
      </c>
      <c r="BR25" s="95">
        <f t="shared" si="19"/>
        <v>47177</v>
      </c>
      <c r="BS25" s="95">
        <f t="shared" ref="BS25:DT25" si="20">EOMONTH(BR25,1)</f>
        <v>47208</v>
      </c>
      <c r="BT25" s="95">
        <f t="shared" si="20"/>
        <v>47238</v>
      </c>
      <c r="BU25" s="95">
        <f t="shared" si="20"/>
        <v>47269</v>
      </c>
      <c r="BV25" s="95">
        <f t="shared" si="20"/>
        <v>47299</v>
      </c>
      <c r="BW25" s="95">
        <f t="shared" si="20"/>
        <v>47330</v>
      </c>
      <c r="BX25" s="96">
        <f t="shared" si="20"/>
        <v>47361</v>
      </c>
      <c r="BY25" s="95">
        <f t="shared" si="20"/>
        <v>47391</v>
      </c>
      <c r="BZ25" s="95">
        <f t="shared" si="20"/>
        <v>47422</v>
      </c>
      <c r="CA25" s="95">
        <f t="shared" si="20"/>
        <v>47452</v>
      </c>
      <c r="CB25" s="95">
        <f t="shared" si="20"/>
        <v>47483</v>
      </c>
      <c r="CC25" s="95">
        <f t="shared" si="20"/>
        <v>47514</v>
      </c>
      <c r="CD25" s="95">
        <f t="shared" si="20"/>
        <v>47542</v>
      </c>
      <c r="CE25" s="95">
        <f t="shared" si="20"/>
        <v>47573</v>
      </c>
      <c r="CF25" s="95">
        <f t="shared" si="20"/>
        <v>47603</v>
      </c>
      <c r="CG25" s="95">
        <f t="shared" si="20"/>
        <v>47634</v>
      </c>
      <c r="CH25" s="95">
        <f t="shared" si="20"/>
        <v>47664</v>
      </c>
      <c r="CI25" s="95">
        <f t="shared" si="20"/>
        <v>47695</v>
      </c>
      <c r="CJ25" s="96">
        <f t="shared" si="20"/>
        <v>47726</v>
      </c>
      <c r="CK25" s="95">
        <f t="shared" si="20"/>
        <v>47756</v>
      </c>
      <c r="CL25" s="95">
        <f t="shared" si="20"/>
        <v>47787</v>
      </c>
      <c r="CM25" s="95">
        <f t="shared" si="20"/>
        <v>47817</v>
      </c>
      <c r="CN25" s="95">
        <f t="shared" si="20"/>
        <v>47848</v>
      </c>
      <c r="CO25" s="95">
        <f t="shared" si="20"/>
        <v>47879</v>
      </c>
      <c r="CP25" s="95">
        <f t="shared" si="20"/>
        <v>47907</v>
      </c>
      <c r="CQ25" s="95">
        <f t="shared" si="20"/>
        <v>47938</v>
      </c>
      <c r="CR25" s="95">
        <f t="shared" si="20"/>
        <v>47968</v>
      </c>
      <c r="CS25" s="95">
        <f t="shared" si="20"/>
        <v>47999</v>
      </c>
      <c r="CT25" s="95">
        <f t="shared" si="20"/>
        <v>48029</v>
      </c>
      <c r="CU25" s="95">
        <f t="shared" si="20"/>
        <v>48060</v>
      </c>
      <c r="CV25" s="96">
        <f t="shared" si="20"/>
        <v>48091</v>
      </c>
      <c r="CW25" s="95">
        <f t="shared" si="20"/>
        <v>48121</v>
      </c>
      <c r="CX25" s="95">
        <f t="shared" si="20"/>
        <v>48152</v>
      </c>
      <c r="CY25" s="95">
        <f t="shared" si="20"/>
        <v>48182</v>
      </c>
      <c r="CZ25" s="95">
        <f t="shared" si="20"/>
        <v>48213</v>
      </c>
      <c r="DA25" s="95">
        <f t="shared" si="20"/>
        <v>48244</v>
      </c>
      <c r="DB25" s="95">
        <f t="shared" si="20"/>
        <v>48273</v>
      </c>
      <c r="DC25" s="95">
        <f t="shared" si="20"/>
        <v>48304</v>
      </c>
      <c r="DD25" s="95">
        <f t="shared" si="20"/>
        <v>48334</v>
      </c>
      <c r="DE25" s="95">
        <f t="shared" si="20"/>
        <v>48365</v>
      </c>
      <c r="DF25" s="95">
        <f t="shared" si="20"/>
        <v>48395</v>
      </c>
      <c r="DG25" s="95">
        <f t="shared" si="20"/>
        <v>48426</v>
      </c>
      <c r="DH25" s="96">
        <f t="shared" si="20"/>
        <v>48457</v>
      </c>
      <c r="DI25" s="95">
        <f t="shared" si="20"/>
        <v>48487</v>
      </c>
      <c r="DJ25" s="95">
        <f t="shared" si="20"/>
        <v>48518</v>
      </c>
      <c r="DK25" s="95">
        <f t="shared" si="20"/>
        <v>48548</v>
      </c>
      <c r="DL25" s="95">
        <f t="shared" si="20"/>
        <v>48579</v>
      </c>
      <c r="DM25" s="95">
        <f t="shared" si="20"/>
        <v>48610</v>
      </c>
      <c r="DN25" s="95">
        <f t="shared" si="20"/>
        <v>48638</v>
      </c>
      <c r="DO25" s="95">
        <f t="shared" si="20"/>
        <v>48669</v>
      </c>
      <c r="DP25" s="95">
        <f t="shared" si="20"/>
        <v>48699</v>
      </c>
      <c r="DQ25" s="95">
        <f t="shared" si="20"/>
        <v>48730</v>
      </c>
      <c r="DR25" s="95">
        <f t="shared" si="20"/>
        <v>48760</v>
      </c>
      <c r="DS25" s="95">
        <f t="shared" si="20"/>
        <v>48791</v>
      </c>
      <c r="DT25" s="249">
        <f t="shared" si="20"/>
        <v>48822</v>
      </c>
      <c r="DU25" s="98"/>
      <c r="DV25" s="98"/>
      <c r="DW25" s="98"/>
      <c r="DX25" s="98"/>
      <c r="DY25" s="98"/>
      <c r="DZ25" s="98"/>
      <c r="EA25" s="98"/>
      <c r="EB25" s="98"/>
      <c r="EC25" s="98"/>
      <c r="ED25" s="99"/>
    </row>
    <row r="26" spans="1:134" hidden="1" outlineLevel="1">
      <c r="B26" s="198" t="s">
        <v>83</v>
      </c>
      <c r="C26" s="199"/>
      <c r="D26" s="200"/>
      <c r="E26" s="201">
        <f>Capex_F!E$31</f>
        <v>0</v>
      </c>
      <c r="F26" s="201">
        <f>Capex_F!F$31</f>
        <v>0</v>
      </c>
      <c r="G26" s="201">
        <f>Capex_F!G$31</f>
        <v>0</v>
      </c>
      <c r="H26" s="201">
        <f>Capex_F!H$31</f>
        <v>0.14864864864864866</v>
      </c>
      <c r="I26" s="201">
        <f>Capex_F!I$31</f>
        <v>0.30405405405405406</v>
      </c>
      <c r="J26" s="201">
        <f>Capex_F!J$31</f>
        <v>0.44594594594594594</v>
      </c>
      <c r="K26" s="201">
        <f>Capex_F!K$31</f>
        <v>0.58783783783783783</v>
      </c>
      <c r="L26" s="201">
        <f>Capex_F!L$31</f>
        <v>0.73648648648648651</v>
      </c>
      <c r="M26" s="201">
        <f>Capex_F!M$31</f>
        <v>0.89864864864864868</v>
      </c>
      <c r="N26" s="201">
        <f>Capex_F!N$31</f>
        <v>1</v>
      </c>
      <c r="O26" s="201">
        <f>Capex_F!O$31</f>
        <v>1</v>
      </c>
      <c r="P26" s="202">
        <f>Capex_F!P$31</f>
        <v>1</v>
      </c>
      <c r="Q26" s="201">
        <f>Capex_F!Q$31</f>
        <v>1</v>
      </c>
      <c r="R26" s="201">
        <f>Capex_F!R$31</f>
        <v>1</v>
      </c>
      <c r="S26" s="201">
        <f>Capex_F!S$31</f>
        <v>1</v>
      </c>
      <c r="T26" s="201">
        <f>Capex_F!T$31</f>
        <v>1</v>
      </c>
      <c r="U26" s="201">
        <f>Capex_F!U$31</f>
        <v>1</v>
      </c>
      <c r="V26" s="201">
        <f>Capex_F!V$31</f>
        <v>1</v>
      </c>
      <c r="W26" s="201">
        <f>Capex_F!W$31</f>
        <v>1</v>
      </c>
      <c r="X26" s="201">
        <f>Capex_F!X$31</f>
        <v>1</v>
      </c>
      <c r="Y26" s="201">
        <f>Capex_F!Y$31</f>
        <v>1</v>
      </c>
      <c r="Z26" s="201">
        <f>Capex_F!Z$31</f>
        <v>1</v>
      </c>
      <c r="AA26" s="201">
        <f>Capex_F!AA$31</f>
        <v>1</v>
      </c>
      <c r="AB26" s="202">
        <f>Capex_F!AB$31</f>
        <v>1</v>
      </c>
      <c r="AC26" s="201">
        <f>Capex_F!AC$31</f>
        <v>1</v>
      </c>
      <c r="AD26" s="201">
        <f>Capex_F!AD$31</f>
        <v>1</v>
      </c>
      <c r="AE26" s="201">
        <f>Capex_F!AE$31</f>
        <v>1</v>
      </c>
      <c r="AF26" s="201">
        <f>Capex_F!AF$31</f>
        <v>1</v>
      </c>
      <c r="AG26" s="201">
        <f>Capex_F!AG$31</f>
        <v>1</v>
      </c>
      <c r="AH26" s="201">
        <f>Capex_F!AH$31</f>
        <v>1</v>
      </c>
      <c r="AI26" s="201">
        <f>Capex_F!AI$31</f>
        <v>1</v>
      </c>
      <c r="AJ26" s="201">
        <f>Capex_F!AJ$31</f>
        <v>1</v>
      </c>
      <c r="AK26" s="201">
        <f>Capex_F!AK$31</f>
        <v>1</v>
      </c>
      <c r="AL26" s="201">
        <f>Capex_F!AL$31</f>
        <v>1</v>
      </c>
      <c r="AM26" s="201">
        <f>Capex_F!AM$31</f>
        <v>1</v>
      </c>
      <c r="AN26" s="202">
        <f>Capex_F!AN$31</f>
        <v>1</v>
      </c>
      <c r="AO26" s="201">
        <f>Capex_F!AO$31</f>
        <v>1</v>
      </c>
      <c r="AP26" s="201">
        <f>Capex_F!AP$31</f>
        <v>1</v>
      </c>
      <c r="AQ26" s="201">
        <f>Capex_F!AQ$31</f>
        <v>1</v>
      </c>
      <c r="AR26" s="201">
        <f>Capex_F!AR$31</f>
        <v>1</v>
      </c>
      <c r="AS26" s="201">
        <f>Capex_F!AS$31</f>
        <v>1</v>
      </c>
      <c r="AT26" s="201">
        <f>Capex_F!AT$31</f>
        <v>1</v>
      </c>
      <c r="AU26" s="201">
        <f>Capex_F!AU$31</f>
        <v>1</v>
      </c>
      <c r="AV26" s="201">
        <f>Capex_F!AV$31</f>
        <v>1</v>
      </c>
      <c r="AW26" s="201">
        <f>Capex_F!AW$31</f>
        <v>1</v>
      </c>
      <c r="AX26" s="201">
        <f>Capex_F!AX$31</f>
        <v>1</v>
      </c>
      <c r="AY26" s="201">
        <f>Capex_F!AY$31</f>
        <v>1</v>
      </c>
      <c r="AZ26" s="202">
        <f>Capex_F!AZ$31</f>
        <v>1</v>
      </c>
      <c r="BA26" s="201">
        <f>Capex_F!BA$31</f>
        <v>1</v>
      </c>
      <c r="BB26" s="201">
        <f>Capex_F!BB$31</f>
        <v>1</v>
      </c>
      <c r="BC26" s="201">
        <f>Capex_F!BC$31</f>
        <v>1</v>
      </c>
      <c r="BD26" s="201">
        <f>Capex_F!BD$31</f>
        <v>1</v>
      </c>
      <c r="BE26" s="201">
        <f>Capex_F!BE$31</f>
        <v>1</v>
      </c>
      <c r="BF26" s="201">
        <f>Capex_F!BF$31</f>
        <v>1</v>
      </c>
      <c r="BG26" s="201">
        <f>Capex_F!BG$31</f>
        <v>1</v>
      </c>
      <c r="BH26" s="201">
        <f>Capex_F!BH$31</f>
        <v>1</v>
      </c>
      <c r="BI26" s="201">
        <f>Capex_F!BI$31</f>
        <v>1</v>
      </c>
      <c r="BJ26" s="201">
        <f>Capex_F!BJ$31</f>
        <v>1</v>
      </c>
      <c r="BK26" s="201">
        <f>Capex_F!BK$31</f>
        <v>1</v>
      </c>
      <c r="BL26" s="202">
        <f>Capex_F!BL$31</f>
        <v>1</v>
      </c>
      <c r="BM26" s="201">
        <f>Capex_F!BM$31</f>
        <v>1</v>
      </c>
      <c r="BN26" s="201">
        <f>Capex_F!BN$31</f>
        <v>1</v>
      </c>
      <c r="BO26" s="201">
        <f>Capex_F!BO$31</f>
        <v>1</v>
      </c>
      <c r="BP26" s="201">
        <f>Capex_F!BP$31</f>
        <v>1</v>
      </c>
      <c r="BQ26" s="201">
        <f>Capex_F!BQ$31</f>
        <v>1</v>
      </c>
      <c r="BR26" s="201">
        <f>Capex_F!BR$31</f>
        <v>1</v>
      </c>
      <c r="BS26" s="201">
        <f>Capex_F!BS$31</f>
        <v>1</v>
      </c>
      <c r="BT26" s="201">
        <f>Capex_F!BT$31</f>
        <v>1</v>
      </c>
      <c r="BU26" s="201">
        <f>Capex_F!BU$31</f>
        <v>1</v>
      </c>
      <c r="BV26" s="201">
        <f>Capex_F!BV$31</f>
        <v>1</v>
      </c>
      <c r="BW26" s="201">
        <f>Capex_F!BW$31</f>
        <v>1</v>
      </c>
      <c r="BX26" s="202">
        <f>Capex_F!BX$31</f>
        <v>1</v>
      </c>
      <c r="BY26" s="201">
        <f>Capex_F!BY$31</f>
        <v>1</v>
      </c>
      <c r="BZ26" s="201">
        <f>Capex_F!BZ$31</f>
        <v>1</v>
      </c>
      <c r="CA26" s="201">
        <f>Capex_F!CA$31</f>
        <v>1</v>
      </c>
      <c r="CB26" s="201">
        <f>Capex_F!CB$31</f>
        <v>1</v>
      </c>
      <c r="CC26" s="201">
        <f>Capex_F!CC$31</f>
        <v>1</v>
      </c>
      <c r="CD26" s="201">
        <f>Capex_F!CD$31</f>
        <v>1</v>
      </c>
      <c r="CE26" s="201">
        <f>Capex_F!CE$31</f>
        <v>1</v>
      </c>
      <c r="CF26" s="201">
        <f>Capex_F!CF$31</f>
        <v>1</v>
      </c>
      <c r="CG26" s="201">
        <f>Capex_F!CG$31</f>
        <v>1</v>
      </c>
      <c r="CH26" s="201">
        <f>Capex_F!CH$31</f>
        <v>1</v>
      </c>
      <c r="CI26" s="201">
        <f>Capex_F!CI$31</f>
        <v>1</v>
      </c>
      <c r="CJ26" s="202">
        <f>Capex_F!CJ$31</f>
        <v>1</v>
      </c>
      <c r="CK26" s="201">
        <f>Capex_F!CK$31</f>
        <v>1</v>
      </c>
      <c r="CL26" s="201">
        <f>Capex_F!CL$31</f>
        <v>1</v>
      </c>
      <c r="CM26" s="201">
        <f>Capex_F!CM$31</f>
        <v>1</v>
      </c>
      <c r="CN26" s="201">
        <f>Capex_F!CN$31</f>
        <v>1</v>
      </c>
      <c r="CO26" s="201">
        <f>Capex_F!CO$31</f>
        <v>1</v>
      </c>
      <c r="CP26" s="201">
        <f>Capex_F!CP$31</f>
        <v>1</v>
      </c>
      <c r="CQ26" s="201">
        <f>Capex_F!CQ$31</f>
        <v>1</v>
      </c>
      <c r="CR26" s="201">
        <f>Capex_F!CR$31</f>
        <v>1</v>
      </c>
      <c r="CS26" s="201">
        <f>Capex_F!CS$31</f>
        <v>1</v>
      </c>
      <c r="CT26" s="201">
        <f>Capex_F!CT$31</f>
        <v>1</v>
      </c>
      <c r="CU26" s="201">
        <f>Capex_F!CU$31</f>
        <v>1</v>
      </c>
      <c r="CV26" s="202">
        <f>Capex_F!CV$31</f>
        <v>1</v>
      </c>
      <c r="CW26" s="201">
        <f>Capex_F!CW$31</f>
        <v>1</v>
      </c>
      <c r="CX26" s="201">
        <f>Capex_F!CX$31</f>
        <v>1</v>
      </c>
      <c r="CY26" s="201">
        <f>Capex_F!CY$31</f>
        <v>1</v>
      </c>
      <c r="CZ26" s="201">
        <f>Capex_F!CZ$31</f>
        <v>1</v>
      </c>
      <c r="DA26" s="201">
        <f>Capex_F!DA$31</f>
        <v>1</v>
      </c>
      <c r="DB26" s="201">
        <f>Capex_F!DB$31</f>
        <v>1</v>
      </c>
      <c r="DC26" s="201">
        <f>Capex_F!DC$31</f>
        <v>1</v>
      </c>
      <c r="DD26" s="201">
        <f>Capex_F!DD$31</f>
        <v>1</v>
      </c>
      <c r="DE26" s="201">
        <f>Capex_F!DE$31</f>
        <v>1</v>
      </c>
      <c r="DF26" s="201">
        <f>Capex_F!DF$31</f>
        <v>1</v>
      </c>
      <c r="DG26" s="201">
        <f>Capex_F!DG$31</f>
        <v>1</v>
      </c>
      <c r="DH26" s="202">
        <f>Capex_F!DH$31</f>
        <v>1</v>
      </c>
      <c r="DI26" s="201">
        <f>Capex_F!DI$31</f>
        <v>1</v>
      </c>
      <c r="DJ26" s="201">
        <f>Capex_F!DJ$31</f>
        <v>1</v>
      </c>
      <c r="DK26" s="201">
        <f>Capex_F!DK$31</f>
        <v>1</v>
      </c>
      <c r="DL26" s="201">
        <f>Capex_F!DL$31</f>
        <v>1</v>
      </c>
      <c r="DM26" s="201">
        <f>Capex_F!DM$31</f>
        <v>1</v>
      </c>
      <c r="DN26" s="201">
        <f>Capex_F!DN$31</f>
        <v>1</v>
      </c>
      <c r="DO26" s="201">
        <f>Capex_F!DO$31</f>
        <v>1</v>
      </c>
      <c r="DP26" s="201">
        <f>Capex_F!DP$31</f>
        <v>1</v>
      </c>
      <c r="DQ26" s="201">
        <f>Capex_F!DQ$31</f>
        <v>1</v>
      </c>
      <c r="DR26" s="201">
        <f>Capex_F!DR$31</f>
        <v>1</v>
      </c>
      <c r="DS26" s="201">
        <f>Capex_F!DS$31</f>
        <v>1</v>
      </c>
      <c r="DT26" s="250">
        <f>Capex_F!DT$31</f>
        <v>1</v>
      </c>
      <c r="DU26" s="251">
        <f>Capex_F!DU$31</f>
        <v>1</v>
      </c>
      <c r="DV26" s="104">
        <f>Capex_F!DV$31</f>
        <v>1</v>
      </c>
      <c r="DW26" s="104">
        <f>Capex_F!DW$31</f>
        <v>1</v>
      </c>
      <c r="DX26" s="104">
        <f>Capex_F!DX$31</f>
        <v>1</v>
      </c>
      <c r="DY26" s="104">
        <f>Capex_F!DY$31</f>
        <v>1</v>
      </c>
      <c r="DZ26" s="104">
        <f>Capex_F!DZ$31</f>
        <v>1</v>
      </c>
      <c r="EA26" s="104">
        <f>Capex_F!EA$31</f>
        <v>1</v>
      </c>
      <c r="EB26" s="104">
        <f>Capex_F!EB$31</f>
        <v>1</v>
      </c>
      <c r="EC26" s="104">
        <f>Capex_F!EC$31</f>
        <v>1</v>
      </c>
      <c r="ED26" s="105">
        <f>Capex_F!ED$31</f>
        <v>1</v>
      </c>
    </row>
    <row r="27" spans="1:134" hidden="1" outlineLevel="1">
      <c r="B27" s="198" t="s">
        <v>84</v>
      </c>
      <c r="C27" s="199"/>
      <c r="D27" s="203"/>
      <c r="E27" s="201">
        <f>Capex_F!E$32</f>
        <v>0</v>
      </c>
      <c r="F27" s="201">
        <f>Capex_F!F$32</f>
        <v>0</v>
      </c>
      <c r="G27" s="201">
        <f>Capex_F!G$32</f>
        <v>0</v>
      </c>
      <c r="H27" s="201">
        <f>Capex_F!H$32</f>
        <v>0.14864864864864866</v>
      </c>
      <c r="I27" s="201">
        <f>Capex_F!I$32</f>
        <v>0.1554054054054054</v>
      </c>
      <c r="J27" s="201">
        <f>Capex_F!J$32</f>
        <v>0.14189189189189189</v>
      </c>
      <c r="K27" s="201">
        <f>Capex_F!K$32</f>
        <v>0.14189189189189189</v>
      </c>
      <c r="L27" s="201">
        <f>Capex_F!L$32</f>
        <v>0.14864864864864866</v>
      </c>
      <c r="M27" s="201">
        <f>Capex_F!M$32</f>
        <v>0.16216216216216217</v>
      </c>
      <c r="N27" s="201">
        <f>Capex_F!N$32</f>
        <v>0.10135135135135132</v>
      </c>
      <c r="O27" s="201">
        <f>Capex_F!O$32</f>
        <v>0</v>
      </c>
      <c r="P27" s="202">
        <f>Capex_F!P$32</f>
        <v>0</v>
      </c>
      <c r="Q27" s="201">
        <f>Capex_F!Q$32</f>
        <v>0</v>
      </c>
      <c r="R27" s="201">
        <f>Capex_F!R$32</f>
        <v>0</v>
      </c>
      <c r="S27" s="201">
        <f>Capex_F!S$32</f>
        <v>0</v>
      </c>
      <c r="T27" s="201">
        <f>Capex_F!T$32</f>
        <v>0</v>
      </c>
      <c r="U27" s="201">
        <f>Capex_F!U$32</f>
        <v>0</v>
      </c>
      <c r="V27" s="201">
        <f>Capex_F!V$32</f>
        <v>0</v>
      </c>
      <c r="W27" s="201">
        <f>Capex_F!W$32</f>
        <v>0</v>
      </c>
      <c r="X27" s="201">
        <f>Capex_F!X$32</f>
        <v>0</v>
      </c>
      <c r="Y27" s="201">
        <f>Capex_F!Y$32</f>
        <v>0</v>
      </c>
      <c r="Z27" s="201">
        <f>Capex_F!Z$32</f>
        <v>0</v>
      </c>
      <c r="AA27" s="201">
        <f>Capex_F!AA$32</f>
        <v>0</v>
      </c>
      <c r="AB27" s="202">
        <f>Capex_F!AB$32</f>
        <v>0</v>
      </c>
      <c r="AC27" s="201">
        <f>Capex_F!AC$32</f>
        <v>0</v>
      </c>
      <c r="AD27" s="201">
        <f>Capex_F!AD$32</f>
        <v>0</v>
      </c>
      <c r="AE27" s="201">
        <f>Capex_F!AE$32</f>
        <v>0</v>
      </c>
      <c r="AF27" s="201">
        <f>Capex_F!AF$32</f>
        <v>0</v>
      </c>
      <c r="AG27" s="201">
        <f>Capex_F!AG$32</f>
        <v>0</v>
      </c>
      <c r="AH27" s="201">
        <f>Capex_F!AH$32</f>
        <v>0</v>
      </c>
      <c r="AI27" s="201">
        <f>Capex_F!AI$32</f>
        <v>0</v>
      </c>
      <c r="AJ27" s="201">
        <f>Capex_F!AJ$32</f>
        <v>0</v>
      </c>
      <c r="AK27" s="201">
        <f>Capex_F!AK$32</f>
        <v>0</v>
      </c>
      <c r="AL27" s="201">
        <f>Capex_F!AL$32</f>
        <v>0</v>
      </c>
      <c r="AM27" s="201">
        <f>Capex_F!AM$32</f>
        <v>0</v>
      </c>
      <c r="AN27" s="202">
        <f>Capex_F!AN$32</f>
        <v>0</v>
      </c>
      <c r="AO27" s="201">
        <f>Capex_F!AO$32</f>
        <v>0</v>
      </c>
      <c r="AP27" s="201">
        <f>Capex_F!AP$32</f>
        <v>0</v>
      </c>
      <c r="AQ27" s="201">
        <f>Capex_F!AQ$32</f>
        <v>0</v>
      </c>
      <c r="AR27" s="201">
        <f>Capex_F!AR$32</f>
        <v>0</v>
      </c>
      <c r="AS27" s="201">
        <f>Capex_F!AS$32</f>
        <v>0</v>
      </c>
      <c r="AT27" s="201">
        <f>Capex_F!AT$32</f>
        <v>0</v>
      </c>
      <c r="AU27" s="201">
        <f>Capex_F!AU$32</f>
        <v>0</v>
      </c>
      <c r="AV27" s="201">
        <f>Capex_F!AV$32</f>
        <v>0</v>
      </c>
      <c r="AW27" s="201">
        <f>Capex_F!AW$32</f>
        <v>0</v>
      </c>
      <c r="AX27" s="201">
        <f>Capex_F!AX$32</f>
        <v>0</v>
      </c>
      <c r="AY27" s="201">
        <f>Capex_F!AY$32</f>
        <v>0</v>
      </c>
      <c r="AZ27" s="202">
        <f>Capex_F!AZ$32</f>
        <v>0</v>
      </c>
      <c r="BA27" s="201">
        <f>Capex_F!BA$32</f>
        <v>0</v>
      </c>
      <c r="BB27" s="201">
        <f>Capex_F!BB$32</f>
        <v>0</v>
      </c>
      <c r="BC27" s="201">
        <f>Capex_F!BC$32</f>
        <v>0</v>
      </c>
      <c r="BD27" s="201">
        <f>Capex_F!BD$32</f>
        <v>0</v>
      </c>
      <c r="BE27" s="201">
        <f>Capex_F!BE$32</f>
        <v>0</v>
      </c>
      <c r="BF27" s="201">
        <f>Capex_F!BF$32</f>
        <v>0</v>
      </c>
      <c r="BG27" s="201">
        <f>Capex_F!BG$32</f>
        <v>0</v>
      </c>
      <c r="BH27" s="201">
        <f>Capex_F!BH$32</f>
        <v>0</v>
      </c>
      <c r="BI27" s="201">
        <f>Capex_F!BI$32</f>
        <v>0</v>
      </c>
      <c r="BJ27" s="201">
        <f>Capex_F!BJ$32</f>
        <v>0</v>
      </c>
      <c r="BK27" s="201">
        <f>Capex_F!BK$32</f>
        <v>0</v>
      </c>
      <c r="BL27" s="202">
        <f>Capex_F!BL$32</f>
        <v>0</v>
      </c>
      <c r="BM27" s="201">
        <f>Capex_F!BM$32</f>
        <v>0</v>
      </c>
      <c r="BN27" s="201">
        <f>Capex_F!BN$32</f>
        <v>0</v>
      </c>
      <c r="BO27" s="201">
        <f>Capex_F!BO$32</f>
        <v>0</v>
      </c>
      <c r="BP27" s="201">
        <f>Capex_F!BP$32</f>
        <v>0</v>
      </c>
      <c r="BQ27" s="201">
        <f>Capex_F!BQ$32</f>
        <v>0</v>
      </c>
      <c r="BR27" s="201">
        <f>Capex_F!BR$32</f>
        <v>0</v>
      </c>
      <c r="BS27" s="201">
        <f>Capex_F!BS$32</f>
        <v>0</v>
      </c>
      <c r="BT27" s="201">
        <f>Capex_F!BT$32</f>
        <v>0</v>
      </c>
      <c r="BU27" s="201">
        <f>Capex_F!BU$32</f>
        <v>0</v>
      </c>
      <c r="BV27" s="201">
        <f>Capex_F!BV$32</f>
        <v>0</v>
      </c>
      <c r="BW27" s="201">
        <f>Capex_F!BW$32</f>
        <v>0</v>
      </c>
      <c r="BX27" s="202">
        <f>Capex_F!BX$32</f>
        <v>0</v>
      </c>
      <c r="BY27" s="201">
        <f>Capex_F!BY$32</f>
        <v>0</v>
      </c>
      <c r="BZ27" s="201">
        <f>Capex_F!BZ$32</f>
        <v>0</v>
      </c>
      <c r="CA27" s="201">
        <f>Capex_F!CA$32</f>
        <v>0</v>
      </c>
      <c r="CB27" s="201">
        <f>Capex_F!CB$32</f>
        <v>0</v>
      </c>
      <c r="CC27" s="201">
        <f>Capex_F!CC$32</f>
        <v>0</v>
      </c>
      <c r="CD27" s="201">
        <f>Capex_F!CD$32</f>
        <v>0</v>
      </c>
      <c r="CE27" s="201">
        <f>Capex_F!CE$32</f>
        <v>0</v>
      </c>
      <c r="CF27" s="201">
        <f>Capex_F!CF$32</f>
        <v>0</v>
      </c>
      <c r="CG27" s="201">
        <f>Capex_F!CG$32</f>
        <v>0</v>
      </c>
      <c r="CH27" s="201">
        <f>Capex_F!CH$32</f>
        <v>0</v>
      </c>
      <c r="CI27" s="201">
        <f>Capex_F!CI$32</f>
        <v>0</v>
      </c>
      <c r="CJ27" s="202">
        <f>Capex_F!CJ$32</f>
        <v>0</v>
      </c>
      <c r="CK27" s="201">
        <f>Capex_F!CK$32</f>
        <v>0</v>
      </c>
      <c r="CL27" s="201">
        <f>Capex_F!CL$32</f>
        <v>0</v>
      </c>
      <c r="CM27" s="201">
        <f>Capex_F!CM$32</f>
        <v>0</v>
      </c>
      <c r="CN27" s="201">
        <f>Capex_F!CN$32</f>
        <v>0</v>
      </c>
      <c r="CO27" s="201">
        <f>Capex_F!CO$32</f>
        <v>0</v>
      </c>
      <c r="CP27" s="201">
        <f>Capex_F!CP$32</f>
        <v>0</v>
      </c>
      <c r="CQ27" s="201">
        <f>Capex_F!CQ$32</f>
        <v>0</v>
      </c>
      <c r="CR27" s="201">
        <f>Capex_F!CR$32</f>
        <v>0</v>
      </c>
      <c r="CS27" s="201">
        <f>Capex_F!CS$32</f>
        <v>0</v>
      </c>
      <c r="CT27" s="201">
        <f>Capex_F!CT$32</f>
        <v>0</v>
      </c>
      <c r="CU27" s="201">
        <f>Capex_F!CU$32</f>
        <v>0</v>
      </c>
      <c r="CV27" s="202">
        <f>Capex_F!CV$32</f>
        <v>0</v>
      </c>
      <c r="CW27" s="201">
        <f>Capex_F!CW$32</f>
        <v>0</v>
      </c>
      <c r="CX27" s="201">
        <f>Capex_F!CX$32</f>
        <v>0</v>
      </c>
      <c r="CY27" s="201">
        <f>Capex_F!CY$32</f>
        <v>0</v>
      </c>
      <c r="CZ27" s="201">
        <f>Capex_F!CZ$32</f>
        <v>0</v>
      </c>
      <c r="DA27" s="201">
        <f>Capex_F!DA$32</f>
        <v>0</v>
      </c>
      <c r="DB27" s="201">
        <f>Capex_F!DB$32</f>
        <v>0</v>
      </c>
      <c r="DC27" s="201">
        <f>Capex_F!DC$32</f>
        <v>0</v>
      </c>
      <c r="DD27" s="201">
        <f>Capex_F!DD$32</f>
        <v>0</v>
      </c>
      <c r="DE27" s="201">
        <f>Capex_F!DE$32</f>
        <v>0</v>
      </c>
      <c r="DF27" s="201">
        <f>Capex_F!DF$32</f>
        <v>0</v>
      </c>
      <c r="DG27" s="201">
        <f>Capex_F!DG$32</f>
        <v>0</v>
      </c>
      <c r="DH27" s="202">
        <f>Capex_F!DH$32</f>
        <v>0</v>
      </c>
      <c r="DI27" s="201">
        <f>Capex_F!DI$32</f>
        <v>0</v>
      </c>
      <c r="DJ27" s="201">
        <f>Capex_F!DJ$32</f>
        <v>0</v>
      </c>
      <c r="DK27" s="201">
        <f>Capex_F!DK$32</f>
        <v>0</v>
      </c>
      <c r="DL27" s="201">
        <f>Capex_F!DL$32</f>
        <v>0</v>
      </c>
      <c r="DM27" s="201">
        <f>Capex_F!DM$32</f>
        <v>0</v>
      </c>
      <c r="DN27" s="201">
        <f>Capex_F!DN$32</f>
        <v>0</v>
      </c>
      <c r="DO27" s="201">
        <f>Capex_F!DO$32</f>
        <v>0</v>
      </c>
      <c r="DP27" s="201">
        <f>Capex_F!DP$32</f>
        <v>0</v>
      </c>
      <c r="DQ27" s="201">
        <f>Capex_F!DQ$32</f>
        <v>0</v>
      </c>
      <c r="DR27" s="201">
        <f>Capex_F!DR$32</f>
        <v>0</v>
      </c>
      <c r="DS27" s="201">
        <f>Capex_F!DS$32</f>
        <v>0</v>
      </c>
      <c r="DT27" s="250">
        <f>Capex_F!DT$32</f>
        <v>0</v>
      </c>
      <c r="DU27" s="251">
        <f>Capex_F!DU$32</f>
        <v>1</v>
      </c>
      <c r="DV27" s="104">
        <f>Capex_F!DV$32</f>
        <v>0</v>
      </c>
      <c r="DW27" s="104">
        <f>Capex_F!DW$32</f>
        <v>0</v>
      </c>
      <c r="DX27" s="104">
        <f>Capex_F!DX$32</f>
        <v>0</v>
      </c>
      <c r="DY27" s="104">
        <f>Capex_F!DY$32</f>
        <v>0</v>
      </c>
      <c r="DZ27" s="104">
        <f>Capex_F!DZ$32</f>
        <v>0</v>
      </c>
      <c r="EA27" s="104">
        <f>Capex_F!EA$32</f>
        <v>0</v>
      </c>
      <c r="EB27" s="104">
        <f>Capex_F!EB$32</f>
        <v>0</v>
      </c>
      <c r="EC27" s="104">
        <f>Capex_F!EC$32</f>
        <v>0</v>
      </c>
      <c r="ED27" s="105">
        <f>Capex_F!ED$32</f>
        <v>0</v>
      </c>
    </row>
    <row r="28" spans="1:134" hidden="1" outlineLevel="1">
      <c r="B28" s="67" t="s">
        <v>85</v>
      </c>
      <c r="D28" s="61"/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1.59992</v>
      </c>
      <c r="L28" s="55">
        <v>0.79991999999999996</v>
      </c>
      <c r="M28" s="55">
        <v>0.79991999999999996</v>
      </c>
      <c r="N28" s="55">
        <v>0.79991999999999996</v>
      </c>
      <c r="O28" s="55">
        <v>0.79991999999999996</v>
      </c>
      <c r="P28" s="106">
        <v>0.79991999999999996</v>
      </c>
      <c r="Q28" s="55">
        <v>0.39995999999999998</v>
      </c>
      <c r="R28" s="55">
        <v>0.39995999999999998</v>
      </c>
      <c r="S28" s="55">
        <v>0.39995999999999998</v>
      </c>
      <c r="T28" s="55">
        <v>0.39995999999999998</v>
      </c>
      <c r="U28" s="55">
        <v>0.39995999999999998</v>
      </c>
      <c r="V28" s="55">
        <v>0.39995999999999998</v>
      </c>
      <c r="W28" s="55">
        <v>0.39995999999999998</v>
      </c>
      <c r="X28" s="55">
        <v>0.39995999999999998</v>
      </c>
      <c r="Y28" s="55">
        <v>0.39995999999999998</v>
      </c>
      <c r="Z28" s="55">
        <v>0.39995999999999998</v>
      </c>
      <c r="AA28" s="55">
        <v>0.39995999999999998</v>
      </c>
      <c r="AB28" s="106">
        <v>0.39995999999999998</v>
      </c>
      <c r="AC28" s="55">
        <v>0.26663999999999999</v>
      </c>
      <c r="AD28" s="55">
        <v>0.26663999999999999</v>
      </c>
      <c r="AE28" s="55">
        <v>0.26663999999999999</v>
      </c>
      <c r="AF28" s="55">
        <v>0.26663999999999999</v>
      </c>
      <c r="AG28" s="55">
        <v>0.26663999999999999</v>
      </c>
      <c r="AH28" s="55">
        <v>0.26663999999999999</v>
      </c>
      <c r="AI28" s="55">
        <v>0.26663999999999999</v>
      </c>
      <c r="AJ28" s="55">
        <v>0</v>
      </c>
      <c r="AK28" s="55">
        <v>0</v>
      </c>
      <c r="AL28" s="55">
        <v>0</v>
      </c>
      <c r="AM28" s="55">
        <v>0</v>
      </c>
      <c r="AN28" s="106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106">
        <v>0</v>
      </c>
      <c r="BA28" s="55">
        <v>0</v>
      </c>
      <c r="BB28" s="55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106">
        <v>0</v>
      </c>
      <c r="BM28" s="55">
        <v>0</v>
      </c>
      <c r="BN28" s="55"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106">
        <v>0</v>
      </c>
      <c r="BY28" s="55">
        <v>0</v>
      </c>
      <c r="BZ28" s="55">
        <v>0</v>
      </c>
      <c r="CA28" s="55">
        <v>0</v>
      </c>
      <c r="CB28" s="55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106">
        <v>0</v>
      </c>
      <c r="CK28" s="55">
        <v>0</v>
      </c>
      <c r="CL28" s="55">
        <v>0</v>
      </c>
      <c r="CM28" s="55">
        <v>0</v>
      </c>
      <c r="CN28" s="55">
        <v>0</v>
      </c>
      <c r="CO28" s="55">
        <v>0</v>
      </c>
      <c r="CP28" s="55">
        <v>0</v>
      </c>
      <c r="CQ28" s="55">
        <v>0</v>
      </c>
      <c r="CR28" s="55">
        <v>0</v>
      </c>
      <c r="CS28" s="55">
        <v>0</v>
      </c>
      <c r="CT28" s="55">
        <v>0</v>
      </c>
      <c r="CU28" s="55">
        <v>0</v>
      </c>
      <c r="CV28" s="106">
        <v>0</v>
      </c>
      <c r="CW28" s="55">
        <v>0</v>
      </c>
      <c r="CX28" s="55">
        <v>0</v>
      </c>
      <c r="CY28" s="55">
        <v>0</v>
      </c>
      <c r="CZ28" s="55">
        <v>0</v>
      </c>
      <c r="DA28" s="55">
        <v>0</v>
      </c>
      <c r="DB28" s="55">
        <v>0</v>
      </c>
      <c r="DC28" s="55">
        <v>0</v>
      </c>
      <c r="DD28" s="55">
        <v>0</v>
      </c>
      <c r="DE28" s="55">
        <v>0</v>
      </c>
      <c r="DF28" s="55">
        <v>0</v>
      </c>
      <c r="DG28" s="55">
        <v>0</v>
      </c>
      <c r="DH28" s="106">
        <v>0</v>
      </c>
      <c r="DI28" s="55">
        <v>0</v>
      </c>
      <c r="DJ28" s="55">
        <v>0</v>
      </c>
      <c r="DK28" s="55">
        <v>0</v>
      </c>
      <c r="DL28" s="55">
        <v>0</v>
      </c>
      <c r="DM28" s="55">
        <v>0</v>
      </c>
      <c r="DN28" s="55">
        <v>0</v>
      </c>
      <c r="DO28" s="55">
        <v>0</v>
      </c>
      <c r="DP28" s="55">
        <v>0</v>
      </c>
      <c r="DQ28" s="55">
        <v>0</v>
      </c>
      <c r="DR28" s="55">
        <v>0</v>
      </c>
      <c r="DS28" s="55">
        <v>0</v>
      </c>
      <c r="DT28" s="252">
        <v>0</v>
      </c>
      <c r="DU28" s="253">
        <f>SUMIF($E$24:$DT$24,DU$24,$E28:$DT28)</f>
        <v>5.5995200000000009</v>
      </c>
      <c r="DV28" s="108">
        <f t="shared" ref="DV28:ED28" si="21">SUMIF($E$24:$DT$24,DV$24,$E28:$DT28)</f>
        <v>4.7995200000000002</v>
      </c>
      <c r="DW28" s="108">
        <f t="shared" si="21"/>
        <v>1.8664799999999999</v>
      </c>
      <c r="DX28" s="108">
        <f t="shared" si="21"/>
        <v>0</v>
      </c>
      <c r="DY28" s="108">
        <f t="shared" si="21"/>
        <v>0</v>
      </c>
      <c r="DZ28" s="108">
        <f t="shared" si="21"/>
        <v>0</v>
      </c>
      <c r="EA28" s="108">
        <f t="shared" si="21"/>
        <v>0</v>
      </c>
      <c r="EB28" s="108">
        <f t="shared" si="21"/>
        <v>0</v>
      </c>
      <c r="EC28" s="108">
        <f t="shared" si="21"/>
        <v>0</v>
      </c>
      <c r="ED28" s="109">
        <f t="shared" si="21"/>
        <v>0</v>
      </c>
    </row>
    <row r="29" spans="1:134" hidden="1" outlineLevel="1">
      <c r="B29" s="67" t="s">
        <v>86</v>
      </c>
      <c r="D29" s="61"/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1.59992</v>
      </c>
      <c r="L29" s="55">
        <v>2.3998400000000002</v>
      </c>
      <c r="M29" s="55">
        <v>3.1997600000000004</v>
      </c>
      <c r="N29" s="55">
        <v>3.9996799999999997</v>
      </c>
      <c r="O29" s="55">
        <v>4.7995999999999999</v>
      </c>
      <c r="P29" s="106">
        <v>5.5995200000000001</v>
      </c>
      <c r="Q29" s="55">
        <v>5.9994800000000001</v>
      </c>
      <c r="R29" s="55">
        <v>6.3994399999999985</v>
      </c>
      <c r="S29" s="55">
        <v>6.7993999999999994</v>
      </c>
      <c r="T29" s="55">
        <v>7.1993599999999986</v>
      </c>
      <c r="U29" s="55">
        <v>7.5993199999999987</v>
      </c>
      <c r="V29" s="55">
        <v>7.9992799999999971</v>
      </c>
      <c r="W29" s="55">
        <v>8.3992399999999989</v>
      </c>
      <c r="X29" s="55">
        <v>8.7991999999999972</v>
      </c>
      <c r="Y29" s="55">
        <v>9.1991599999999973</v>
      </c>
      <c r="Z29" s="55">
        <v>9.5991199999999957</v>
      </c>
      <c r="AA29" s="55">
        <v>9.9990799999999957</v>
      </c>
      <c r="AB29" s="106">
        <v>10.399039999999996</v>
      </c>
      <c r="AC29" s="55">
        <v>10.665679999999995</v>
      </c>
      <c r="AD29" s="55">
        <v>10.932319999999995</v>
      </c>
      <c r="AE29" s="55">
        <v>11.198959999999996</v>
      </c>
      <c r="AF29" s="55">
        <v>11.465599999999995</v>
      </c>
      <c r="AG29" s="55">
        <v>11.732239999999994</v>
      </c>
      <c r="AH29" s="55">
        <v>11.998879999999994</v>
      </c>
      <c r="AI29" s="55">
        <v>12.265519999999995</v>
      </c>
      <c r="AJ29" s="55">
        <v>12.265519999999995</v>
      </c>
      <c r="AK29" s="55">
        <v>12.265519999999995</v>
      </c>
      <c r="AL29" s="55">
        <v>12.265519999999995</v>
      </c>
      <c r="AM29" s="55">
        <v>12.265519999999995</v>
      </c>
      <c r="AN29" s="106">
        <v>12.265519999999995</v>
      </c>
      <c r="AO29" s="55">
        <v>12.265519999999995</v>
      </c>
      <c r="AP29" s="55">
        <v>12.265519999999995</v>
      </c>
      <c r="AQ29" s="55">
        <v>12.265519999999995</v>
      </c>
      <c r="AR29" s="55">
        <v>12.265519999999995</v>
      </c>
      <c r="AS29" s="55">
        <v>12.265519999999995</v>
      </c>
      <c r="AT29" s="55">
        <v>12.265519999999995</v>
      </c>
      <c r="AU29" s="55">
        <v>12.265519999999995</v>
      </c>
      <c r="AV29" s="55">
        <v>12.265519999999995</v>
      </c>
      <c r="AW29" s="55">
        <v>12.265519999999995</v>
      </c>
      <c r="AX29" s="55">
        <v>12.265519999999995</v>
      </c>
      <c r="AY29" s="55">
        <v>12.265519999999995</v>
      </c>
      <c r="AZ29" s="106">
        <v>12.265519999999995</v>
      </c>
      <c r="BA29" s="55">
        <v>12.265519999999995</v>
      </c>
      <c r="BB29" s="55">
        <v>12.265519999999995</v>
      </c>
      <c r="BC29" s="55">
        <v>12.265519999999995</v>
      </c>
      <c r="BD29" s="55">
        <v>12.265519999999995</v>
      </c>
      <c r="BE29" s="55">
        <v>12.265519999999995</v>
      </c>
      <c r="BF29" s="55">
        <v>12.265519999999995</v>
      </c>
      <c r="BG29" s="55">
        <v>12.265519999999995</v>
      </c>
      <c r="BH29" s="55">
        <v>12.265519999999995</v>
      </c>
      <c r="BI29" s="55">
        <v>12.265519999999995</v>
      </c>
      <c r="BJ29" s="55">
        <v>12.265519999999995</v>
      </c>
      <c r="BK29" s="55">
        <v>12.265519999999995</v>
      </c>
      <c r="BL29" s="106">
        <v>12.265519999999995</v>
      </c>
      <c r="BM29" s="55">
        <v>12.265519999999995</v>
      </c>
      <c r="BN29" s="55">
        <v>12.265519999999995</v>
      </c>
      <c r="BO29" s="55">
        <v>12.265519999999995</v>
      </c>
      <c r="BP29" s="55">
        <v>12.265519999999995</v>
      </c>
      <c r="BQ29" s="55">
        <v>12.265519999999995</v>
      </c>
      <c r="BR29" s="55">
        <v>12.265519999999995</v>
      </c>
      <c r="BS29" s="55">
        <v>12.265519999999995</v>
      </c>
      <c r="BT29" s="55">
        <v>12.265519999999995</v>
      </c>
      <c r="BU29" s="55">
        <v>12.265519999999995</v>
      </c>
      <c r="BV29" s="55">
        <v>12.265519999999995</v>
      </c>
      <c r="BW29" s="55">
        <v>12.265519999999995</v>
      </c>
      <c r="BX29" s="106">
        <v>12.265519999999995</v>
      </c>
      <c r="BY29" s="55">
        <v>12.265519999999995</v>
      </c>
      <c r="BZ29" s="55">
        <v>12.265519999999995</v>
      </c>
      <c r="CA29" s="55">
        <v>12.265519999999995</v>
      </c>
      <c r="CB29" s="55">
        <v>12.265519999999995</v>
      </c>
      <c r="CC29" s="55">
        <v>12.265519999999995</v>
      </c>
      <c r="CD29" s="55">
        <v>12.265519999999995</v>
      </c>
      <c r="CE29" s="55">
        <v>12.265519999999995</v>
      </c>
      <c r="CF29" s="55">
        <v>12.265519999999995</v>
      </c>
      <c r="CG29" s="55">
        <v>12.265519999999995</v>
      </c>
      <c r="CH29" s="55">
        <v>12.265519999999995</v>
      </c>
      <c r="CI29" s="55">
        <v>12.265519999999995</v>
      </c>
      <c r="CJ29" s="106">
        <v>12.265519999999995</v>
      </c>
      <c r="CK29" s="55">
        <v>12.265519999999995</v>
      </c>
      <c r="CL29" s="55">
        <v>12.265519999999995</v>
      </c>
      <c r="CM29" s="55">
        <v>12.265519999999995</v>
      </c>
      <c r="CN29" s="55">
        <v>12.265519999999995</v>
      </c>
      <c r="CO29" s="55">
        <v>12.265519999999995</v>
      </c>
      <c r="CP29" s="55">
        <v>12.265519999999995</v>
      </c>
      <c r="CQ29" s="55">
        <v>12.265519999999995</v>
      </c>
      <c r="CR29" s="55">
        <v>12.265519999999995</v>
      </c>
      <c r="CS29" s="55">
        <v>12.265519999999995</v>
      </c>
      <c r="CT29" s="55">
        <v>12.265519999999995</v>
      </c>
      <c r="CU29" s="55">
        <v>12.265519999999995</v>
      </c>
      <c r="CV29" s="106">
        <v>12.265519999999995</v>
      </c>
      <c r="CW29" s="55">
        <v>12.265519999999995</v>
      </c>
      <c r="CX29" s="55">
        <v>12.265519999999995</v>
      </c>
      <c r="CY29" s="55">
        <v>12.265519999999995</v>
      </c>
      <c r="CZ29" s="55">
        <v>12.265519999999995</v>
      </c>
      <c r="DA29" s="55">
        <v>12.265519999999995</v>
      </c>
      <c r="DB29" s="55">
        <v>12.265519999999995</v>
      </c>
      <c r="DC29" s="55">
        <v>12.265519999999995</v>
      </c>
      <c r="DD29" s="55">
        <v>12.265519999999995</v>
      </c>
      <c r="DE29" s="55">
        <v>12.265519999999995</v>
      </c>
      <c r="DF29" s="55">
        <v>12.265519999999995</v>
      </c>
      <c r="DG29" s="55">
        <v>12.265519999999995</v>
      </c>
      <c r="DH29" s="106">
        <v>12.265519999999995</v>
      </c>
      <c r="DI29" s="55">
        <v>12.265519999999995</v>
      </c>
      <c r="DJ29" s="55">
        <v>12.265519999999995</v>
      </c>
      <c r="DK29" s="55">
        <v>12.265519999999995</v>
      </c>
      <c r="DL29" s="55">
        <v>12.265519999999995</v>
      </c>
      <c r="DM29" s="55">
        <v>12.265519999999995</v>
      </c>
      <c r="DN29" s="55">
        <v>12.265519999999995</v>
      </c>
      <c r="DO29" s="55">
        <v>12.265519999999995</v>
      </c>
      <c r="DP29" s="55">
        <v>12.265519999999995</v>
      </c>
      <c r="DQ29" s="55">
        <v>12.265519999999995</v>
      </c>
      <c r="DR29" s="55">
        <v>12.265519999999995</v>
      </c>
      <c r="DS29" s="55">
        <v>12.265519999999995</v>
      </c>
      <c r="DT29" s="252">
        <v>12.265519999999995</v>
      </c>
      <c r="DU29" s="253">
        <f>SUMIF($E$22:$DT$22,DU$24,$E29:$DT29)</f>
        <v>5.5995200000000001</v>
      </c>
      <c r="DV29" s="108">
        <f t="shared" ref="DV29:ED29" si="22">SUMIF($E$22:$DT$22,DV$24,$E29:$DT29)</f>
        <v>10.399039999999996</v>
      </c>
      <c r="DW29" s="108">
        <f t="shared" si="22"/>
        <v>12.265519999999995</v>
      </c>
      <c r="DX29" s="108">
        <f t="shared" si="22"/>
        <v>12.265519999999995</v>
      </c>
      <c r="DY29" s="108">
        <f t="shared" si="22"/>
        <v>12.265519999999995</v>
      </c>
      <c r="DZ29" s="108">
        <f t="shared" si="22"/>
        <v>12.265519999999995</v>
      </c>
      <c r="EA29" s="108">
        <f t="shared" si="22"/>
        <v>12.265519999999995</v>
      </c>
      <c r="EB29" s="108">
        <f t="shared" si="22"/>
        <v>12.265519999999995</v>
      </c>
      <c r="EC29" s="108">
        <f t="shared" si="22"/>
        <v>12.265519999999995</v>
      </c>
      <c r="ED29" s="109">
        <f t="shared" si="22"/>
        <v>12.265519999999995</v>
      </c>
    </row>
    <row r="30" spans="1:134" collapsed="1">
      <c r="B30" s="254" t="s">
        <v>178</v>
      </c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6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6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6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6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6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6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6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6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6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7"/>
      <c r="DU30" s="258"/>
      <c r="DV30" s="258"/>
      <c r="DW30" s="258"/>
      <c r="DX30" s="258"/>
      <c r="DY30" s="258"/>
      <c r="DZ30" s="258"/>
      <c r="EA30" s="258"/>
      <c r="EB30" s="258"/>
      <c r="EC30" s="258"/>
      <c r="ED30" s="259"/>
    </row>
    <row r="31" spans="1:134">
      <c r="B31" s="260" t="s">
        <v>179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2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2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2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2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2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2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2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2"/>
      <c r="CW31" s="261"/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DH31" s="262"/>
      <c r="DI31" s="261"/>
      <c r="DJ31" s="261"/>
      <c r="DK31" s="261"/>
      <c r="DL31" s="261"/>
      <c r="DM31" s="261"/>
      <c r="DN31" s="261"/>
      <c r="DO31" s="261"/>
      <c r="DP31" s="261"/>
      <c r="DQ31" s="261"/>
      <c r="DR31" s="261"/>
      <c r="DS31" s="261"/>
      <c r="DT31" s="263"/>
      <c r="DU31" s="264"/>
      <c r="DV31" s="264"/>
      <c r="DW31" s="264"/>
      <c r="DX31" s="264"/>
      <c r="DY31" s="264"/>
      <c r="DZ31" s="264"/>
      <c r="EA31" s="264"/>
      <c r="EB31" s="264"/>
      <c r="EC31" s="264"/>
      <c r="ED31" s="265"/>
    </row>
    <row r="32" spans="1:134">
      <c r="B32" s="266" t="s">
        <v>171</v>
      </c>
      <c r="C32" s="267"/>
      <c r="D32" s="267"/>
      <c r="E32" s="268">
        <f>PF_SCF_F!E50</f>
        <v>0</v>
      </c>
      <c r="F32" s="268">
        <f>PF_SCF_F!F50</f>
        <v>0</v>
      </c>
      <c r="G32" s="268">
        <f>PF_SCF_F!G50</f>
        <v>0</v>
      </c>
      <c r="H32" s="268">
        <f>PF_SCF_F!H50</f>
        <v>0</v>
      </c>
      <c r="I32" s="268">
        <f>PF_SCF_F!I50</f>
        <v>0</v>
      </c>
      <c r="J32" s="268">
        <f>PF_SCF_F!J50</f>
        <v>0</v>
      </c>
      <c r="K32" s="268">
        <f>PF_SCF_F!K50</f>
        <v>0</v>
      </c>
      <c r="L32" s="268">
        <f>PF_SCF_F!L50</f>
        <v>0</v>
      </c>
      <c r="M32" s="268">
        <f>PF_SCF_F!M50</f>
        <v>0</v>
      </c>
      <c r="N32" s="268">
        <f>PF_SCF_F!N50</f>
        <v>0</v>
      </c>
      <c r="O32" s="268">
        <f>PF_SCF_F!O50</f>
        <v>0</v>
      </c>
      <c r="P32" s="269">
        <f>PF_SCF_F!P50</f>
        <v>1.8189894035458565E-12</v>
      </c>
      <c r="Q32" s="268">
        <f>PF_SCF_F!Q50</f>
        <v>1.8189894035458565E-12</v>
      </c>
      <c r="R32" s="268">
        <f>PF_SCF_F!R50</f>
        <v>-1.8189894035458565E-12</v>
      </c>
      <c r="S32" s="268">
        <f>PF_SCF_F!S50</f>
        <v>-1.8189894035458565E-12</v>
      </c>
      <c r="T32" s="268">
        <f>PF_SCF_F!T50</f>
        <v>9.0949470177292824E-13</v>
      </c>
      <c r="U32" s="268">
        <f>PF_SCF_F!U50</f>
        <v>7.1622707764618099E-12</v>
      </c>
      <c r="V32" s="268">
        <f>PF_SCF_F!V50</f>
        <v>1.5916157281026244E-12</v>
      </c>
      <c r="W32" s="268">
        <f>PF_SCF_F!W50</f>
        <v>1.1368683772161603E-13</v>
      </c>
      <c r="X32" s="268">
        <f>PF_SCF_F!X50</f>
        <v>1.3642420526593924E-12</v>
      </c>
      <c r="Y32" s="268">
        <f>PF_SCF_F!Y50</f>
        <v>6.2527760746888816E-12</v>
      </c>
      <c r="Z32" s="268">
        <f>PF_SCF_F!Z50</f>
        <v>2.2737367544323206E-13</v>
      </c>
      <c r="AA32" s="268">
        <f>PF_SCF_F!AA50</f>
        <v>-3.0695446184836328E-12</v>
      </c>
      <c r="AB32" s="269">
        <f>PF_SCF_F!AB50</f>
        <v>-3.0695446184836328E-12</v>
      </c>
      <c r="AC32" s="268">
        <f>PF_SCF_F!AC50</f>
        <v>2.1600499167107046E-12</v>
      </c>
      <c r="AD32" s="268">
        <f>PF_SCF_F!AD50</f>
        <v>-2.5011104298755527E-12</v>
      </c>
      <c r="AE32" s="268">
        <f>PF_SCF_F!AE50</f>
        <v>-4.3200998334214091E-12</v>
      </c>
      <c r="AF32" s="268">
        <f>PF_SCF_F!AF50</f>
        <v>-4.3200998334214091E-12</v>
      </c>
      <c r="AG32" s="268">
        <f>PF_SCF_F!AG50</f>
        <v>-2.2737367544323206E-12</v>
      </c>
      <c r="AH32" s="268">
        <f>PF_SCF_F!AH50</f>
        <v>2.7284841053187847E-12</v>
      </c>
      <c r="AI32" s="268">
        <f>PF_SCF_F!AI50</f>
        <v>9.5496943686157465E-12</v>
      </c>
      <c r="AJ32" s="268">
        <f>PF_SCF_F!AJ50</f>
        <v>7.4464878707658499E-12</v>
      </c>
      <c r="AK32" s="268">
        <f>PF_SCF_F!AK50</f>
        <v>1.1084466677857563E-11</v>
      </c>
      <c r="AL32" s="268">
        <f>PF_SCF_F!AL50</f>
        <v>1.4722445484949276E-11</v>
      </c>
      <c r="AM32" s="268">
        <f>PF_SCF_F!AM50</f>
        <v>1.8360424292040989E-11</v>
      </c>
      <c r="AN32" s="269">
        <f>PF_SCF_F!AN50</f>
        <v>2.1998403099132702E-11</v>
      </c>
      <c r="AO32" s="268">
        <f>PF_SCF_F!AO50</f>
        <v>2.5636381906224415E-11</v>
      </c>
      <c r="AP32" s="268">
        <f>PF_SCF_F!AP50</f>
        <v>2.9274360713316128E-11</v>
      </c>
      <c r="AQ32" s="268">
        <f>PF_SCF_F!AQ50</f>
        <v>3.2912339520407841E-11</v>
      </c>
      <c r="AR32" s="268">
        <f>PF_SCF_F!AR50</f>
        <v>3.6550318327499554E-11</v>
      </c>
      <c r="AS32" s="268">
        <f>PF_SCF_F!AS50</f>
        <v>4.0188297134591267E-11</v>
      </c>
      <c r="AT32" s="268">
        <f>PF_SCF_F!AT50</f>
        <v>4.3826275941682979E-11</v>
      </c>
      <c r="AU32" s="268">
        <f>PF_SCF_F!AU50</f>
        <v>4.7464254748774692E-11</v>
      </c>
      <c r="AV32" s="268">
        <f>PF_SCF_F!AV50</f>
        <v>5.1102233555866405E-11</v>
      </c>
      <c r="AW32" s="268">
        <f>PF_SCF_F!AW50</f>
        <v>5.4740212362958118E-11</v>
      </c>
      <c r="AX32" s="268">
        <f>PF_SCF_F!AX50</f>
        <v>5.8378191170049831E-11</v>
      </c>
      <c r="AY32" s="268">
        <f>PF_SCF_F!AY50</f>
        <v>6.2243543652584776E-11</v>
      </c>
      <c r="AZ32" s="269">
        <f>PF_SCF_F!AZ50</f>
        <v>6.6108896135119721E-11</v>
      </c>
      <c r="BA32" s="268">
        <f>PF_SCF_F!BA50</f>
        <v>6.9974248617654666E-11</v>
      </c>
      <c r="BB32" s="268">
        <f>PF_SCF_F!BB50</f>
        <v>7.3839601100189611E-11</v>
      </c>
      <c r="BC32" s="268">
        <f>PF_SCF_F!BC50</f>
        <v>7.7704953582724556E-11</v>
      </c>
      <c r="BD32" s="268">
        <f>PF_SCF_F!BD50</f>
        <v>8.1570306065259501E-11</v>
      </c>
      <c r="BE32" s="268">
        <f>PF_SCF_F!BE50</f>
        <v>8.5435658547794446E-11</v>
      </c>
      <c r="BF32" s="268">
        <f>PF_SCF_F!BF50</f>
        <v>8.9073637354886159E-11</v>
      </c>
      <c r="BG32" s="268">
        <f>PF_SCF_F!BG50</f>
        <v>9.2711616161977872E-11</v>
      </c>
      <c r="BH32" s="268">
        <f>PF_SCF_F!BH50</f>
        <v>9.6349594969069585E-11</v>
      </c>
      <c r="BI32" s="268">
        <f>PF_SCF_F!BI50</f>
        <v>9.9987573776161298E-11</v>
      </c>
      <c r="BJ32" s="268">
        <f>PF_SCF_F!BJ50</f>
        <v>1.0362555258325301E-10</v>
      </c>
      <c r="BK32" s="268">
        <f>PF_SCF_F!BK50</f>
        <v>1.0726353139034472E-10</v>
      </c>
      <c r="BL32" s="269">
        <f>PF_SCF_F!BL50</f>
        <v>1.1090151019743644E-10</v>
      </c>
      <c r="BM32" s="268">
        <f>PF_SCF_F!BM50</f>
        <v>1.1453948900452815E-10</v>
      </c>
      <c r="BN32" s="268">
        <f>PF_SCF_F!BN50</f>
        <v>1.1817746781161986E-10</v>
      </c>
      <c r="BO32" s="268">
        <f>PF_SCF_F!BO50</f>
        <v>1.2204282029415481E-10</v>
      </c>
      <c r="BP32" s="268">
        <f>PF_SCF_F!BP50</f>
        <v>1.2590817277668975E-10</v>
      </c>
      <c r="BQ32" s="268">
        <f>PF_SCF_F!BQ50</f>
        <v>1.297735252592247E-10</v>
      </c>
      <c r="BR32" s="268">
        <f>PF_SCF_F!BR50</f>
        <v>1.3363887774175964E-10</v>
      </c>
      <c r="BS32" s="268">
        <f>PF_SCF_F!BS50</f>
        <v>1.3750423022429459E-10</v>
      </c>
      <c r="BT32" s="268">
        <f>PF_SCF_F!BT50</f>
        <v>1.4136958270682953E-10</v>
      </c>
      <c r="BU32" s="268">
        <f>PF_SCF_F!BU50</f>
        <v>1.4523493518936448E-10</v>
      </c>
      <c r="BV32" s="268">
        <f>PF_SCF_F!BV50</f>
        <v>1.4910028767189942E-10</v>
      </c>
      <c r="BW32" s="268">
        <f>PF_SCF_F!BW50</f>
        <v>1.5296564015443437E-10</v>
      </c>
      <c r="BX32" s="269">
        <f>PF_SCF_F!BX50</f>
        <v>1.5683099263696931E-10</v>
      </c>
      <c r="BY32" s="268">
        <f>PF_SCF_F!BY50</f>
        <v>1.6069634511950426E-10</v>
      </c>
      <c r="BZ32" s="268">
        <f>PF_SCF_F!BZ50</f>
        <v>1.645616976020392E-10</v>
      </c>
      <c r="CA32" s="268">
        <f>PF_SCF_F!CA50</f>
        <v>1.6842705008457415E-10</v>
      </c>
      <c r="CB32" s="268">
        <f>PF_SCF_F!CB50</f>
        <v>1.7229240256710909E-10</v>
      </c>
      <c r="CC32" s="268">
        <f>PF_SCF_F!CC50</f>
        <v>1.7615775504964404E-10</v>
      </c>
      <c r="CD32" s="268">
        <f>PF_SCF_F!CD50</f>
        <v>1.8002310753217898E-10</v>
      </c>
      <c r="CE32" s="268">
        <f>PF_SCF_F!CE50</f>
        <v>1.8388846001471393E-10</v>
      </c>
      <c r="CF32" s="268">
        <f>PF_SCF_F!CF50</f>
        <v>1.8775381249724887E-10</v>
      </c>
      <c r="CG32" s="268">
        <f>PF_SCF_F!CG50</f>
        <v>1.9161916497978382E-10</v>
      </c>
      <c r="CH32" s="268">
        <f>PF_SCF_F!CH50</f>
        <v>1.9548451746231876E-10</v>
      </c>
      <c r="CI32" s="268">
        <f>PF_SCF_F!CI50</f>
        <v>1.9934986994485371E-10</v>
      </c>
      <c r="CJ32" s="269">
        <f>PF_SCF_F!CJ50</f>
        <v>2.0321522242738865E-10</v>
      </c>
      <c r="CK32" s="268">
        <f>PF_SCF_F!CK50</f>
        <v>2.070805749099236E-10</v>
      </c>
      <c r="CL32" s="268">
        <f>PF_SCF_F!CL50</f>
        <v>2.1094592739245854E-10</v>
      </c>
      <c r="CM32" s="268">
        <f>PF_SCF_F!CM50</f>
        <v>2.1481127987499349E-10</v>
      </c>
      <c r="CN32" s="268">
        <f>PF_SCF_F!CN50</f>
        <v>2.1867663235752843E-10</v>
      </c>
      <c r="CO32" s="268">
        <f>PF_SCF_F!CO50</f>
        <v>2.2254198484006338E-10</v>
      </c>
      <c r="CP32" s="268">
        <f>PF_SCF_F!CP50</f>
        <v>2.2640733732259832E-10</v>
      </c>
      <c r="CQ32" s="268">
        <f>PF_SCF_F!CQ50</f>
        <v>2.3027268980513327E-10</v>
      </c>
      <c r="CR32" s="268">
        <f>PF_SCF_F!CR50</f>
        <v>2.3413804228766821E-10</v>
      </c>
      <c r="CS32" s="268">
        <f>PF_SCF_F!CS50</f>
        <v>2.3800339477020316E-10</v>
      </c>
      <c r="CT32" s="268">
        <f>PF_SCF_F!CT50</f>
        <v>2.418687472527381E-10</v>
      </c>
      <c r="CU32" s="268">
        <f>PF_SCF_F!CU50</f>
        <v>2.4573409973527305E-10</v>
      </c>
      <c r="CV32" s="269">
        <f>PF_SCF_F!CV50</f>
        <v>2.4959945221780799E-10</v>
      </c>
      <c r="CW32" s="268">
        <f>PF_SCF_F!CW50</f>
        <v>2.5346480470034294E-10</v>
      </c>
      <c r="CX32" s="268">
        <f>PF_SCF_F!CX50</f>
        <v>2.5733015718287788E-10</v>
      </c>
      <c r="CY32" s="268">
        <f>PF_SCF_F!CY50</f>
        <v>2.6119550966541283E-10</v>
      </c>
      <c r="CZ32" s="268">
        <f>PF_SCF_F!CZ50</f>
        <v>2.6506086214794777E-10</v>
      </c>
      <c r="DA32" s="268">
        <f>PF_SCF_F!DA50</f>
        <v>2.6892621463048272E-10</v>
      </c>
      <c r="DB32" s="268">
        <f>PF_SCF_F!DB50</f>
        <v>2.7279156711301766E-10</v>
      </c>
      <c r="DC32" s="268">
        <f>PF_SCF_F!DC50</f>
        <v>2.7665691959555261E-10</v>
      </c>
      <c r="DD32" s="268">
        <f>PF_SCF_F!DD50</f>
        <v>2.8052227207808755E-10</v>
      </c>
      <c r="DE32" s="268">
        <f>PF_SCF_F!DE50</f>
        <v>2.843876245606225E-10</v>
      </c>
      <c r="DF32" s="268">
        <f>PF_SCF_F!DF50</f>
        <v>2.8825297704315744E-10</v>
      </c>
      <c r="DG32" s="268">
        <f>PF_SCF_F!DG50</f>
        <v>2.9211832952569239E-10</v>
      </c>
      <c r="DH32" s="269">
        <f>PF_SCF_F!DH50</f>
        <v>2.9598368200822733E-10</v>
      </c>
      <c r="DI32" s="268">
        <f>PF_SCF_F!DI50</f>
        <v>2.9984903449076228E-10</v>
      </c>
      <c r="DJ32" s="268">
        <f>PF_SCF_F!DJ50</f>
        <v>3.0371438697329722E-10</v>
      </c>
      <c r="DK32" s="268">
        <f>PF_SCF_F!DK50</f>
        <v>3.0757973945583217E-10</v>
      </c>
      <c r="DL32" s="268">
        <f>PF_SCF_F!DL50</f>
        <v>3.1144509193836711E-10</v>
      </c>
      <c r="DM32" s="268">
        <f>PF_SCF_F!DM50</f>
        <v>3.1531044442090206E-10</v>
      </c>
      <c r="DN32" s="268">
        <f>PF_SCF_F!DN50</f>
        <v>3.19175796903437E-10</v>
      </c>
      <c r="DO32" s="268">
        <f>PF_SCF_F!DO50</f>
        <v>3.2304114938597195E-10</v>
      </c>
      <c r="DP32" s="268">
        <f>PF_SCF_F!DP50</f>
        <v>3.2690650186850689E-10</v>
      </c>
      <c r="DQ32" s="268">
        <f>PF_SCF_F!DQ50</f>
        <v>3.3077185435104184E-10</v>
      </c>
      <c r="DR32" s="268">
        <f>PF_SCF_F!DR50</f>
        <v>3.3463720683357678E-10</v>
      </c>
      <c r="DS32" s="268">
        <f>PF_SCF_F!DS50</f>
        <v>3.3850255931611173E-10</v>
      </c>
      <c r="DT32" s="270">
        <f>PF_SCF_F!DT50</f>
        <v>3.4236791179864667E-10</v>
      </c>
      <c r="DU32" s="125">
        <f t="shared" ref="DU32:ED35" si="23">SUMIF($E$22:$DT$22,DU$24,$E32:$DT32)</f>
        <v>1.8189894035458565E-12</v>
      </c>
      <c r="DV32" s="125">
        <f t="shared" si="23"/>
        <v>-3.0695446184836328E-12</v>
      </c>
      <c r="DW32" s="125">
        <f t="shared" si="23"/>
        <v>2.1998403099132702E-11</v>
      </c>
      <c r="DX32" s="125">
        <f t="shared" si="23"/>
        <v>6.6108896135119721E-11</v>
      </c>
      <c r="DY32" s="125">
        <f t="shared" si="23"/>
        <v>1.1090151019743644E-10</v>
      </c>
      <c r="DZ32" s="125">
        <f t="shared" si="23"/>
        <v>1.5683099263696931E-10</v>
      </c>
      <c r="EA32" s="125">
        <f t="shared" si="23"/>
        <v>2.0321522242738865E-10</v>
      </c>
      <c r="EB32" s="125">
        <f t="shared" si="23"/>
        <v>2.4959945221780799E-10</v>
      </c>
      <c r="EC32" s="125">
        <f t="shared" si="23"/>
        <v>2.9598368200822733E-10</v>
      </c>
      <c r="ED32" s="126">
        <f t="shared" si="23"/>
        <v>3.4236791179864667E-10</v>
      </c>
    </row>
    <row r="33" spans="2:134">
      <c r="B33" s="266" t="s">
        <v>180</v>
      </c>
      <c r="C33" s="267"/>
      <c r="D33" s="267">
        <v>7.31</v>
      </c>
      <c r="E33" s="271">
        <f>$D33/30*PF_IS_F!E45</f>
        <v>0</v>
      </c>
      <c r="F33" s="271">
        <f>$D33/30*PF_IS_F!F45</f>
        <v>0</v>
      </c>
      <c r="G33" s="271">
        <f>$D33/30*PF_IS_F!G45</f>
        <v>0</v>
      </c>
      <c r="H33" s="271">
        <f>$D33/30*PF_IS_F!H45</f>
        <v>0</v>
      </c>
      <c r="I33" s="271">
        <f>$D33/30*PF_IS_F!I45</f>
        <v>0</v>
      </c>
      <c r="J33" s="271">
        <f>$D33/30*PF_IS_F!J45</f>
        <v>0</v>
      </c>
      <c r="K33" s="271">
        <f>$D33/30*PF_IS_F!K45</f>
        <v>33.78272659493333</v>
      </c>
      <c r="L33" s="271">
        <f>$D33/30*PF_IS_F!L45</f>
        <v>51.972735856533326</v>
      </c>
      <c r="M33" s="271">
        <f>$D33/30*PF_IS_F!M45</f>
        <v>70.162745118133316</v>
      </c>
      <c r="N33" s="271">
        <f>$D33/30*PF_IS_F!N45</f>
        <v>88.352754379733312</v>
      </c>
      <c r="O33" s="271">
        <f>$D33/30*PF_IS_F!O45</f>
        <v>106.54276364133332</v>
      </c>
      <c r="P33" s="272">
        <f>$D33/30*PF_IS_F!P45</f>
        <v>124.73277290293331</v>
      </c>
      <c r="Q33" s="271">
        <f>$D33/30*PF_IS_F!Q45</f>
        <v>133.82777753373333</v>
      </c>
      <c r="R33" s="271">
        <f>$D33/30*PF_IS_F!R45</f>
        <v>142.92278216453332</v>
      </c>
      <c r="S33" s="271">
        <f>$D33/30*PF_IS_F!S45</f>
        <v>152.01778679533328</v>
      </c>
      <c r="T33" s="271">
        <f>$D33/30*PF_IS_F!T45</f>
        <v>161.11279142613327</v>
      </c>
      <c r="U33" s="271">
        <f>$D33/30*PF_IS_F!U45</f>
        <v>170.20779605693326</v>
      </c>
      <c r="V33" s="271">
        <f>$D33/30*PF_IS_F!V45</f>
        <v>179.30280068773325</v>
      </c>
      <c r="W33" s="271">
        <f>$D33/30*PF_IS_F!W45</f>
        <v>188.39780531853324</v>
      </c>
      <c r="X33" s="271">
        <f>$D33/30*PF_IS_F!X45</f>
        <v>197.49280994933324</v>
      </c>
      <c r="Y33" s="271">
        <f>$D33/30*PF_IS_F!Y45</f>
        <v>206.58781458013323</v>
      </c>
      <c r="Z33" s="271">
        <f>$D33/30*PF_IS_F!Z45</f>
        <v>215.68281921093322</v>
      </c>
      <c r="AA33" s="271">
        <f>$D33/30*PF_IS_F!AA45</f>
        <v>224.77782384173321</v>
      </c>
      <c r="AB33" s="272">
        <f>$D33/30*PF_IS_F!AB45</f>
        <v>233.8728284725332</v>
      </c>
      <c r="AC33" s="271">
        <f>$D33/30*PF_IS_F!AC45</f>
        <v>239.93616489306655</v>
      </c>
      <c r="AD33" s="271">
        <f>$D33/30*PF_IS_F!AD45</f>
        <v>245.99950131359986</v>
      </c>
      <c r="AE33" s="271">
        <f>$D33/30*PF_IS_F!AE45</f>
        <v>252.06283773413315</v>
      </c>
      <c r="AF33" s="271">
        <f>$D33/30*PF_IS_F!AF45</f>
        <v>258.1261741546665</v>
      </c>
      <c r="AG33" s="271">
        <f>$D33/30*PF_IS_F!AG45</f>
        <v>264.1895105751999</v>
      </c>
      <c r="AH33" s="271">
        <f>$D33/30*PF_IS_F!AH45</f>
        <v>270.25284699573319</v>
      </c>
      <c r="AI33" s="271">
        <f>$D33/30*PF_IS_F!AI45</f>
        <v>276.31618341626648</v>
      </c>
      <c r="AJ33" s="271">
        <f>$D33/30*PF_IS_F!AJ45</f>
        <v>276.31618341626648</v>
      </c>
      <c r="AK33" s="271">
        <f>$D33/30*PF_IS_F!AK45</f>
        <v>276.31618341626648</v>
      </c>
      <c r="AL33" s="271">
        <f>$D33/30*PF_IS_F!AL45</f>
        <v>276.31618341626648</v>
      </c>
      <c r="AM33" s="271">
        <f>$D33/30*PF_IS_F!AM45</f>
        <v>276.31618341626648</v>
      </c>
      <c r="AN33" s="272">
        <f>$D33/30*PF_IS_F!AN45</f>
        <v>276.31618341626648</v>
      </c>
      <c r="AO33" s="271">
        <f>$D33/30*PF_IS_F!AO45</f>
        <v>276.31618341626648</v>
      </c>
      <c r="AP33" s="271">
        <f>$D33/30*PF_IS_F!AP45</f>
        <v>276.31618341626648</v>
      </c>
      <c r="AQ33" s="271">
        <f>$D33/30*PF_IS_F!AQ45</f>
        <v>276.31618341626648</v>
      </c>
      <c r="AR33" s="271">
        <f>$D33/30*PF_IS_F!AR45</f>
        <v>276.31618341626648</v>
      </c>
      <c r="AS33" s="271">
        <f>$D33/30*PF_IS_F!AS45</f>
        <v>276.31618341626648</v>
      </c>
      <c r="AT33" s="271">
        <f>$D33/30*PF_IS_F!AT45</f>
        <v>276.31618341626648</v>
      </c>
      <c r="AU33" s="271">
        <f>$D33/30*PF_IS_F!AU45</f>
        <v>276.31618341626648</v>
      </c>
      <c r="AV33" s="271">
        <f>$D33/30*PF_IS_F!AV45</f>
        <v>276.31618341626648</v>
      </c>
      <c r="AW33" s="271">
        <f>$D33/30*PF_IS_F!AW45</f>
        <v>276.31618341626648</v>
      </c>
      <c r="AX33" s="271">
        <f>$D33/30*PF_IS_F!AX45</f>
        <v>276.31618341626648</v>
      </c>
      <c r="AY33" s="271">
        <f>$D33/30*PF_IS_F!AY45</f>
        <v>276.31618341626648</v>
      </c>
      <c r="AZ33" s="272">
        <f>$D33/30*PF_IS_F!AZ45</f>
        <v>276.31618341626648</v>
      </c>
      <c r="BA33" s="271">
        <f>$D33/30*PF_IS_F!BA45</f>
        <v>276.31618341626648</v>
      </c>
      <c r="BB33" s="271">
        <f>$D33/30*PF_IS_F!BB45</f>
        <v>276.31618341626648</v>
      </c>
      <c r="BC33" s="271">
        <f>$D33/30*PF_IS_F!BC45</f>
        <v>276.31618341626648</v>
      </c>
      <c r="BD33" s="271">
        <f>$D33/30*PF_IS_F!BD45</f>
        <v>276.31618341626648</v>
      </c>
      <c r="BE33" s="271">
        <f>$D33/30*PF_IS_F!BE45</f>
        <v>276.31618341626648</v>
      </c>
      <c r="BF33" s="271">
        <f>$D33/30*PF_IS_F!BF45</f>
        <v>276.31618341626648</v>
      </c>
      <c r="BG33" s="271">
        <f>$D33/30*PF_IS_F!BG45</f>
        <v>276.31618341626648</v>
      </c>
      <c r="BH33" s="271">
        <f>$D33/30*PF_IS_F!BH45</f>
        <v>276.31618341626648</v>
      </c>
      <c r="BI33" s="271">
        <f>$D33/30*PF_IS_F!BI45</f>
        <v>276.31618341626648</v>
      </c>
      <c r="BJ33" s="271">
        <f>$D33/30*PF_IS_F!BJ45</f>
        <v>276.31618341626648</v>
      </c>
      <c r="BK33" s="271">
        <f>$D33/30*PF_IS_F!BK45</f>
        <v>276.31618341626648</v>
      </c>
      <c r="BL33" s="272">
        <f>$D33/30*PF_IS_F!BL45</f>
        <v>276.31618341626648</v>
      </c>
      <c r="BM33" s="271">
        <f>$D33/30*PF_IS_F!BM45</f>
        <v>276.31618341626648</v>
      </c>
      <c r="BN33" s="271">
        <f>$D33/30*PF_IS_F!BN45</f>
        <v>276.31618341626648</v>
      </c>
      <c r="BO33" s="271">
        <f>$D33/30*PF_IS_F!BO45</f>
        <v>276.31618341626648</v>
      </c>
      <c r="BP33" s="271">
        <f>$D33/30*PF_IS_F!BP45</f>
        <v>276.31618341626648</v>
      </c>
      <c r="BQ33" s="271">
        <f>$D33/30*PF_IS_F!BQ45</f>
        <v>276.31618341626648</v>
      </c>
      <c r="BR33" s="271">
        <f>$D33/30*PF_IS_F!BR45</f>
        <v>276.31618341626648</v>
      </c>
      <c r="BS33" s="271">
        <f>$D33/30*PF_IS_F!BS45</f>
        <v>276.31618341626648</v>
      </c>
      <c r="BT33" s="271">
        <f>$D33/30*PF_IS_F!BT45</f>
        <v>276.31618341626648</v>
      </c>
      <c r="BU33" s="271">
        <f>$D33/30*PF_IS_F!BU45</f>
        <v>276.31618341626648</v>
      </c>
      <c r="BV33" s="271">
        <f>$D33/30*PF_IS_F!BV45</f>
        <v>276.31618341626648</v>
      </c>
      <c r="BW33" s="271">
        <f>$D33/30*PF_IS_F!BW45</f>
        <v>276.31618341626648</v>
      </c>
      <c r="BX33" s="272">
        <f>$D33/30*PF_IS_F!BX45</f>
        <v>276.31618341626648</v>
      </c>
      <c r="BY33" s="271">
        <f>$D33/30*PF_IS_F!BY45</f>
        <v>276.31618341626648</v>
      </c>
      <c r="BZ33" s="271">
        <f>$D33/30*PF_IS_F!BZ45</f>
        <v>276.31618341626648</v>
      </c>
      <c r="CA33" s="271">
        <f>$D33/30*PF_IS_F!CA45</f>
        <v>276.31618341626648</v>
      </c>
      <c r="CB33" s="271">
        <f>$D33/30*PF_IS_F!CB45</f>
        <v>276.31618341626648</v>
      </c>
      <c r="CC33" s="271">
        <f>$D33/30*PF_IS_F!CC45</f>
        <v>276.31618341626648</v>
      </c>
      <c r="CD33" s="271">
        <f>$D33/30*PF_IS_F!CD45</f>
        <v>276.31618341626648</v>
      </c>
      <c r="CE33" s="271">
        <f>$D33/30*PF_IS_F!CE45</f>
        <v>276.31618341626648</v>
      </c>
      <c r="CF33" s="271">
        <f>$D33/30*PF_IS_F!CF45</f>
        <v>276.31618341626648</v>
      </c>
      <c r="CG33" s="271">
        <f>$D33/30*PF_IS_F!CG45</f>
        <v>276.31618341626648</v>
      </c>
      <c r="CH33" s="271">
        <f>$D33/30*PF_IS_F!CH45</f>
        <v>276.31618341626648</v>
      </c>
      <c r="CI33" s="271">
        <f>$D33/30*PF_IS_F!CI45</f>
        <v>276.31618341626648</v>
      </c>
      <c r="CJ33" s="272">
        <f>$D33/30*PF_IS_F!CJ45</f>
        <v>276.31618341626648</v>
      </c>
      <c r="CK33" s="271">
        <f>$D33/30*PF_IS_F!CK45</f>
        <v>276.31618341626648</v>
      </c>
      <c r="CL33" s="271">
        <f>$D33/30*PF_IS_F!CL45</f>
        <v>276.31618341626648</v>
      </c>
      <c r="CM33" s="271">
        <f>$D33/30*PF_IS_F!CM45</f>
        <v>276.31618341626648</v>
      </c>
      <c r="CN33" s="271">
        <f>$D33/30*PF_IS_F!CN45</f>
        <v>276.31618341626648</v>
      </c>
      <c r="CO33" s="271">
        <f>$D33/30*PF_IS_F!CO45</f>
        <v>276.31618341626648</v>
      </c>
      <c r="CP33" s="271">
        <f>$D33/30*PF_IS_F!CP45</f>
        <v>276.31618341626648</v>
      </c>
      <c r="CQ33" s="271">
        <f>$D33/30*PF_IS_F!CQ45</f>
        <v>276.31618341626648</v>
      </c>
      <c r="CR33" s="271">
        <f>$D33/30*PF_IS_F!CR45</f>
        <v>276.31618341626648</v>
      </c>
      <c r="CS33" s="271">
        <f>$D33/30*PF_IS_F!CS45</f>
        <v>276.31618341626648</v>
      </c>
      <c r="CT33" s="271">
        <f>$D33/30*PF_IS_F!CT45</f>
        <v>276.31618341626648</v>
      </c>
      <c r="CU33" s="271">
        <f>$D33/30*PF_IS_F!CU45</f>
        <v>276.31618341626648</v>
      </c>
      <c r="CV33" s="272">
        <f>$D33/30*PF_IS_F!CV45</f>
        <v>276.31618341626648</v>
      </c>
      <c r="CW33" s="271">
        <f>$D33/30*PF_IS_F!CW45</f>
        <v>276.31618341626648</v>
      </c>
      <c r="CX33" s="271">
        <f>$D33/30*PF_IS_F!CX45</f>
        <v>276.31618341626648</v>
      </c>
      <c r="CY33" s="271">
        <f>$D33/30*PF_IS_F!CY45</f>
        <v>276.31618341626648</v>
      </c>
      <c r="CZ33" s="271">
        <f>$D33/30*PF_IS_F!CZ45</f>
        <v>276.31618341626648</v>
      </c>
      <c r="DA33" s="271">
        <f>$D33/30*PF_IS_F!DA45</f>
        <v>276.31618341626648</v>
      </c>
      <c r="DB33" s="271">
        <f>$D33/30*PF_IS_F!DB45</f>
        <v>276.31618341626648</v>
      </c>
      <c r="DC33" s="271">
        <f>$D33/30*PF_IS_F!DC45</f>
        <v>276.31618341626648</v>
      </c>
      <c r="DD33" s="271">
        <f>$D33/30*PF_IS_F!DD45</f>
        <v>276.31618341626648</v>
      </c>
      <c r="DE33" s="271">
        <f>$D33/30*PF_IS_F!DE45</f>
        <v>276.31618341626648</v>
      </c>
      <c r="DF33" s="271">
        <f>$D33/30*PF_IS_F!DF45</f>
        <v>276.31618341626648</v>
      </c>
      <c r="DG33" s="271">
        <f>$D33/30*PF_IS_F!DG45</f>
        <v>276.31618341626648</v>
      </c>
      <c r="DH33" s="272">
        <f>$D33/30*PF_IS_F!DH45</f>
        <v>276.31618341626648</v>
      </c>
      <c r="DI33" s="271">
        <f>$D33/30*PF_IS_F!DI45</f>
        <v>276.31618341626648</v>
      </c>
      <c r="DJ33" s="271">
        <f>$D33/30*PF_IS_F!DJ45</f>
        <v>276.31618341626648</v>
      </c>
      <c r="DK33" s="271">
        <f>$D33/30*PF_IS_F!DK45</f>
        <v>276.31618341626648</v>
      </c>
      <c r="DL33" s="271">
        <f>$D33/30*PF_IS_F!DL45</f>
        <v>276.31618341626648</v>
      </c>
      <c r="DM33" s="271">
        <f>$D33/30*PF_IS_F!DM45</f>
        <v>276.31618341626648</v>
      </c>
      <c r="DN33" s="271">
        <f>$D33/30*PF_IS_F!DN45</f>
        <v>276.31618341626648</v>
      </c>
      <c r="DO33" s="271">
        <f>$D33/30*PF_IS_F!DO45</f>
        <v>276.31618341626648</v>
      </c>
      <c r="DP33" s="271">
        <f>$D33/30*PF_IS_F!DP45</f>
        <v>276.31618341626648</v>
      </c>
      <c r="DQ33" s="271">
        <f>$D33/30*PF_IS_F!DQ45</f>
        <v>276.31618341626648</v>
      </c>
      <c r="DR33" s="271">
        <f>$D33/30*PF_IS_F!DR45</f>
        <v>276.31618341626648</v>
      </c>
      <c r="DS33" s="271">
        <f>$D33/30*PF_IS_F!DS45</f>
        <v>276.31618341626648</v>
      </c>
      <c r="DT33" s="273">
        <f>$D33/30*PF_IS_F!DT45</f>
        <v>276.31618341626648</v>
      </c>
      <c r="DU33" s="125">
        <f t="shared" si="23"/>
        <v>124.73277290293331</v>
      </c>
      <c r="DV33" s="125">
        <f t="shared" si="23"/>
        <v>233.8728284725332</v>
      </c>
      <c r="DW33" s="125">
        <f t="shared" si="23"/>
        <v>276.31618341626648</v>
      </c>
      <c r="DX33" s="125">
        <f t="shared" si="23"/>
        <v>276.31618341626648</v>
      </c>
      <c r="DY33" s="125">
        <f t="shared" si="23"/>
        <v>276.31618341626648</v>
      </c>
      <c r="DZ33" s="125">
        <f t="shared" si="23"/>
        <v>276.31618341626648</v>
      </c>
      <c r="EA33" s="125">
        <f t="shared" si="23"/>
        <v>276.31618341626648</v>
      </c>
      <c r="EB33" s="125">
        <f t="shared" si="23"/>
        <v>276.31618341626648</v>
      </c>
      <c r="EC33" s="125">
        <f t="shared" si="23"/>
        <v>276.31618341626648</v>
      </c>
      <c r="ED33" s="126">
        <f t="shared" si="23"/>
        <v>276.31618341626648</v>
      </c>
    </row>
    <row r="34" spans="2:134">
      <c r="B34" s="274" t="s">
        <v>181</v>
      </c>
      <c r="C34" s="275"/>
      <c r="D34" s="275">
        <v>117.7</v>
      </c>
      <c r="E34" s="276">
        <f>$D34/30*(Capex_F!E70+Capex_F!E80)</f>
        <v>0</v>
      </c>
      <c r="F34" s="276">
        <f>$D34/30*(Capex_F!F70+Capex_F!F80)</f>
        <v>0</v>
      </c>
      <c r="G34" s="276">
        <f>$D34/30*(Capex_F!G70+Capex_F!G80)</f>
        <v>0</v>
      </c>
      <c r="H34" s="276">
        <f>$D34/30*(Capex_F!H70+Capex_F!H80)</f>
        <v>37216.77358013553</v>
      </c>
      <c r="I34" s="276">
        <f>$D34/30*(Capex_F!I70+Capex_F!I80)</f>
        <v>38908.445106505329</v>
      </c>
      <c r="J34" s="276">
        <f>$D34/30*(Capex_F!J70+Capex_F!J80)</f>
        <v>35525.102053765724</v>
      </c>
      <c r="K34" s="276">
        <f>$D34/30*(Capex_F!K70+Capex_F!K80)</f>
        <v>36939.251769411057</v>
      </c>
      <c r="L34" s="276">
        <f>$D34/30*(Capex_F!L70+Capex_F!L80)</f>
        <v>37923.81308244753</v>
      </c>
      <c r="M34" s="276">
        <f>$D34/30*(Capex_F!M70+Capex_F!M80)</f>
        <v>41307.156135187113</v>
      </c>
      <c r="N34" s="276">
        <f>$D34/30*(Capex_F!N70+Capex_F!N80)</f>
        <v>26082.112397858938</v>
      </c>
      <c r="O34" s="276">
        <f>$D34/30*(Capex_F!O70+Capex_F!O80)</f>
        <v>707.03950231200008</v>
      </c>
      <c r="P34" s="277">
        <f>$D34/30*(Capex_F!P70+Capex_F!P80)</f>
        <v>707.03950231200008</v>
      </c>
      <c r="Q34" s="276">
        <f>$D34/30*(Capex_F!Q70+Capex_F!Q80)</f>
        <v>353.51975115600004</v>
      </c>
      <c r="R34" s="276">
        <f>$D34/30*(Capex_F!R70+Capex_F!R80)</f>
        <v>353.51975115600004</v>
      </c>
      <c r="S34" s="276">
        <f>$D34/30*(Capex_F!S70+Capex_F!S80)</f>
        <v>353.51975115600004</v>
      </c>
      <c r="T34" s="276">
        <f>$D34/30*(Capex_F!T70+Capex_F!T80)</f>
        <v>353.51975115600004</v>
      </c>
      <c r="U34" s="276">
        <f>$D34/30*(Capex_F!U70+Capex_F!U80)</f>
        <v>353.51975115600004</v>
      </c>
      <c r="V34" s="276">
        <f>$D34/30*(Capex_F!V70+Capex_F!V80)</f>
        <v>353.51975115600004</v>
      </c>
      <c r="W34" s="276">
        <f>$D34/30*(Capex_F!W70+Capex_F!W80)</f>
        <v>353.51975115600004</v>
      </c>
      <c r="X34" s="276">
        <f>$D34/30*(Capex_F!X70+Capex_F!X80)</f>
        <v>353.51975115600004</v>
      </c>
      <c r="Y34" s="276">
        <f>$D34/30*(Capex_F!Y70+Capex_F!Y80)</f>
        <v>353.51975115600004</v>
      </c>
      <c r="Z34" s="276">
        <f>$D34/30*(Capex_F!Z70+Capex_F!Z80)</f>
        <v>353.51975115600004</v>
      </c>
      <c r="AA34" s="276">
        <f>$D34/30*(Capex_F!AA70+Capex_F!AA80)</f>
        <v>353.51975115600004</v>
      </c>
      <c r="AB34" s="277">
        <f>$D34/30*(Capex_F!AB70+Capex_F!AB80)</f>
        <v>353.51975115600004</v>
      </c>
      <c r="AC34" s="276">
        <f>$D34/30*(Capex_F!AC70+Capex_F!AC80)</f>
        <v>235.67983410400001</v>
      </c>
      <c r="AD34" s="276">
        <f>$D34/30*(Capex_F!AD70+Capex_F!AD80)</f>
        <v>235.67983410400001</v>
      </c>
      <c r="AE34" s="276">
        <f>$D34/30*(Capex_F!AE70+Capex_F!AE80)</f>
        <v>235.67983410400001</v>
      </c>
      <c r="AF34" s="276">
        <f>$D34/30*(Capex_F!AF70+Capex_F!AF80)</f>
        <v>235.67983410400001</v>
      </c>
      <c r="AG34" s="276">
        <f>$D34/30*(Capex_F!AG70+Capex_F!AG80)</f>
        <v>235.67983410400001</v>
      </c>
      <c r="AH34" s="276">
        <f>$D34/30*(Capex_F!AH70+Capex_F!AH80)</f>
        <v>235.67983410400001</v>
      </c>
      <c r="AI34" s="276">
        <f>$D34/30*(Capex_F!AI70+Capex_F!AI80)</f>
        <v>235.67983410400001</v>
      </c>
      <c r="AJ34" s="276">
        <f>$D34/30*(Capex_F!AJ70+Capex_F!AJ80)</f>
        <v>0</v>
      </c>
      <c r="AK34" s="276">
        <f>$D34/30*(Capex_F!AK70+Capex_F!AK80)</f>
        <v>0</v>
      </c>
      <c r="AL34" s="276">
        <f>$D34/30*(Capex_F!AL70+Capex_F!AL80)</f>
        <v>0</v>
      </c>
      <c r="AM34" s="276">
        <f>$D34/30*(Capex_F!AM70+Capex_F!AM80)</f>
        <v>0</v>
      </c>
      <c r="AN34" s="277">
        <f>$D34/30*(Capex_F!AN70+Capex_F!AN80)</f>
        <v>0</v>
      </c>
      <c r="AO34" s="276">
        <f>$D34/30*(Capex_F!AO70+Capex_F!AO80)</f>
        <v>0</v>
      </c>
      <c r="AP34" s="276">
        <f>$D34/30*(Capex_F!AP70+Capex_F!AP80)</f>
        <v>0</v>
      </c>
      <c r="AQ34" s="276">
        <f>$D34/30*(Capex_F!AQ70+Capex_F!AQ80)</f>
        <v>0</v>
      </c>
      <c r="AR34" s="276">
        <f>$D34/30*(Capex_F!AR70+Capex_F!AR80)</f>
        <v>0</v>
      </c>
      <c r="AS34" s="276">
        <f>$D34/30*(Capex_F!AS70+Capex_F!AS80)</f>
        <v>0</v>
      </c>
      <c r="AT34" s="276">
        <f>$D34/30*(Capex_F!AT70+Capex_F!AT80)</f>
        <v>0</v>
      </c>
      <c r="AU34" s="276">
        <f>$D34/30*(Capex_F!AU70+Capex_F!AU80)</f>
        <v>0</v>
      </c>
      <c r="AV34" s="276">
        <f>$D34/30*(Capex_F!AV70+Capex_F!AV80)</f>
        <v>0</v>
      </c>
      <c r="AW34" s="276">
        <f>$D34/30*(Capex_F!AW70+Capex_F!AW80)</f>
        <v>0</v>
      </c>
      <c r="AX34" s="276">
        <f>$D34/30*(Capex_F!AX70+Capex_F!AX80)</f>
        <v>0</v>
      </c>
      <c r="AY34" s="276">
        <f>$D34/30*(Capex_F!AY70+Capex_F!AY80)</f>
        <v>0</v>
      </c>
      <c r="AZ34" s="277">
        <f>$D34/30*(Capex_F!AZ70+Capex_F!AZ80)</f>
        <v>0</v>
      </c>
      <c r="BA34" s="276">
        <f>$D34/30*(Capex_F!BA70+Capex_F!BA80)</f>
        <v>0</v>
      </c>
      <c r="BB34" s="276">
        <f>$D34/30*(Capex_F!BB70+Capex_F!BB80)</f>
        <v>0</v>
      </c>
      <c r="BC34" s="276">
        <f>$D34/30*(Capex_F!BC70+Capex_F!BC80)</f>
        <v>0</v>
      </c>
      <c r="BD34" s="276">
        <f>$D34/30*(Capex_F!BD70+Capex_F!BD80)</f>
        <v>0</v>
      </c>
      <c r="BE34" s="276">
        <f>$D34/30*(Capex_F!BE70+Capex_F!BE80)</f>
        <v>0</v>
      </c>
      <c r="BF34" s="276">
        <f>$D34/30*(Capex_F!BF70+Capex_F!BF80)</f>
        <v>0</v>
      </c>
      <c r="BG34" s="276">
        <f>$D34/30*(Capex_F!BG70+Capex_F!BG80)</f>
        <v>0</v>
      </c>
      <c r="BH34" s="276">
        <f>$D34/30*(Capex_F!BH70+Capex_F!BH80)</f>
        <v>0</v>
      </c>
      <c r="BI34" s="276">
        <f>$D34/30*(Capex_F!BI70+Capex_F!BI80)</f>
        <v>0</v>
      </c>
      <c r="BJ34" s="276">
        <f>$D34/30*(Capex_F!BJ70+Capex_F!BJ80)</f>
        <v>0</v>
      </c>
      <c r="BK34" s="276">
        <f>$D34/30*(Capex_F!BK70+Capex_F!BK80)</f>
        <v>0</v>
      </c>
      <c r="BL34" s="277">
        <f>$D34/30*(Capex_F!BL70+Capex_F!BL80)</f>
        <v>0</v>
      </c>
      <c r="BM34" s="276">
        <f>$D34/30*(Capex_F!BM70+Capex_F!BM80)</f>
        <v>0</v>
      </c>
      <c r="BN34" s="276">
        <f>$D34/30*(Capex_F!BN70+Capex_F!BN80)</f>
        <v>0</v>
      </c>
      <c r="BO34" s="276">
        <f>$D34/30*(Capex_F!BO70+Capex_F!BO80)</f>
        <v>0</v>
      </c>
      <c r="BP34" s="276">
        <f>$D34/30*(Capex_F!BP70+Capex_F!BP80)</f>
        <v>0</v>
      </c>
      <c r="BQ34" s="276">
        <f>$D34/30*(Capex_F!BQ70+Capex_F!BQ80)</f>
        <v>0</v>
      </c>
      <c r="BR34" s="276">
        <f>$D34/30*(Capex_F!BR70+Capex_F!BR80)</f>
        <v>0</v>
      </c>
      <c r="BS34" s="276">
        <f>$D34/30*(Capex_F!BS70+Capex_F!BS80)</f>
        <v>0</v>
      </c>
      <c r="BT34" s="276">
        <f>$D34/30*(Capex_F!BT70+Capex_F!BT80)</f>
        <v>0</v>
      </c>
      <c r="BU34" s="276">
        <f>$D34/30*(Capex_F!BU70+Capex_F!BU80)</f>
        <v>0</v>
      </c>
      <c r="BV34" s="276">
        <f>$D34/30*(Capex_F!BV70+Capex_F!BV80)</f>
        <v>0</v>
      </c>
      <c r="BW34" s="276">
        <f>$D34/30*(Capex_F!BW70+Capex_F!BW80)</f>
        <v>0</v>
      </c>
      <c r="BX34" s="277">
        <f>$D34/30*(Capex_F!BX70+Capex_F!BX80)</f>
        <v>0</v>
      </c>
      <c r="BY34" s="276">
        <f>$D34/30*(Capex_F!BY70+Capex_F!BY80)</f>
        <v>0</v>
      </c>
      <c r="BZ34" s="276">
        <f>$D34/30*(Capex_F!BZ70+Capex_F!BZ80)</f>
        <v>0</v>
      </c>
      <c r="CA34" s="276">
        <f>$D34/30*(Capex_F!CA70+Capex_F!CA80)</f>
        <v>0</v>
      </c>
      <c r="CB34" s="276">
        <f>$D34/30*(Capex_F!CB70+Capex_F!CB80)</f>
        <v>0</v>
      </c>
      <c r="CC34" s="276">
        <f>$D34/30*(Capex_F!CC70+Capex_F!CC80)</f>
        <v>0</v>
      </c>
      <c r="CD34" s="276">
        <f>$D34/30*(Capex_F!CD70+Capex_F!CD80)</f>
        <v>0</v>
      </c>
      <c r="CE34" s="276">
        <f>$D34/30*(Capex_F!CE70+Capex_F!CE80)</f>
        <v>0</v>
      </c>
      <c r="CF34" s="276">
        <f>$D34/30*(Capex_F!CF70+Capex_F!CF80)</f>
        <v>0</v>
      </c>
      <c r="CG34" s="276">
        <f>$D34/30*(Capex_F!CG70+Capex_F!CG80)</f>
        <v>0</v>
      </c>
      <c r="CH34" s="276">
        <f>$D34/30*(Capex_F!CH70+Capex_F!CH80)</f>
        <v>0</v>
      </c>
      <c r="CI34" s="276">
        <f>$D34/30*(Capex_F!CI70+Capex_F!CI80)</f>
        <v>0</v>
      </c>
      <c r="CJ34" s="277">
        <f>$D34/30*(Capex_F!CJ70+Capex_F!CJ80)</f>
        <v>0</v>
      </c>
      <c r="CK34" s="276">
        <f>$D34/30*(Capex_F!CK70+Capex_F!CK80)</f>
        <v>0</v>
      </c>
      <c r="CL34" s="276">
        <f>$D34/30*(Capex_F!CL70+Capex_F!CL80)</f>
        <v>0</v>
      </c>
      <c r="CM34" s="276">
        <f>$D34/30*(Capex_F!CM70+Capex_F!CM80)</f>
        <v>0</v>
      </c>
      <c r="CN34" s="276">
        <f>$D34/30*(Capex_F!CN70+Capex_F!CN80)</f>
        <v>0</v>
      </c>
      <c r="CO34" s="276">
        <f>$D34/30*(Capex_F!CO70+Capex_F!CO80)</f>
        <v>0</v>
      </c>
      <c r="CP34" s="276">
        <f>$D34/30*(Capex_F!CP70+Capex_F!CP80)</f>
        <v>0</v>
      </c>
      <c r="CQ34" s="276">
        <f>$D34/30*(Capex_F!CQ70+Capex_F!CQ80)</f>
        <v>0</v>
      </c>
      <c r="CR34" s="276">
        <f>$D34/30*(Capex_F!CR70+Capex_F!CR80)</f>
        <v>0</v>
      </c>
      <c r="CS34" s="276">
        <f>$D34/30*(Capex_F!CS70+Capex_F!CS80)</f>
        <v>0</v>
      </c>
      <c r="CT34" s="276">
        <f>$D34/30*(Capex_F!CT70+Capex_F!CT80)</f>
        <v>0</v>
      </c>
      <c r="CU34" s="276">
        <f>$D34/30*(Capex_F!CU70+Capex_F!CU80)</f>
        <v>0</v>
      </c>
      <c r="CV34" s="277">
        <f>$D34/30*(Capex_F!CV70+Capex_F!CV80)</f>
        <v>0</v>
      </c>
      <c r="CW34" s="276">
        <f>$D34/30*(Capex_F!CW70+Capex_F!CW80)</f>
        <v>0</v>
      </c>
      <c r="CX34" s="276">
        <f>$D34/30*(Capex_F!CX70+Capex_F!CX80)</f>
        <v>0</v>
      </c>
      <c r="CY34" s="276">
        <f>$D34/30*(Capex_F!CY70+Capex_F!CY80)</f>
        <v>0</v>
      </c>
      <c r="CZ34" s="276">
        <f>$D34/30*(Capex_F!CZ70+Capex_F!CZ80)</f>
        <v>0</v>
      </c>
      <c r="DA34" s="276">
        <f>$D34/30*(Capex_F!DA70+Capex_F!DA80)</f>
        <v>0</v>
      </c>
      <c r="DB34" s="276">
        <f>$D34/30*(Capex_F!DB70+Capex_F!DB80)</f>
        <v>0</v>
      </c>
      <c r="DC34" s="276">
        <f>$D34/30*(Capex_F!DC70+Capex_F!DC80)</f>
        <v>0</v>
      </c>
      <c r="DD34" s="276">
        <f>$D34/30*(Capex_F!DD70+Capex_F!DD80)</f>
        <v>0</v>
      </c>
      <c r="DE34" s="276">
        <f>$D34/30*(Capex_F!DE70+Capex_F!DE80)</f>
        <v>0</v>
      </c>
      <c r="DF34" s="276">
        <f>$D34/30*(Capex_F!DF70+Capex_F!DF80)</f>
        <v>0</v>
      </c>
      <c r="DG34" s="276">
        <f>$D34/30*(Capex_F!DG70+Capex_F!DG80)</f>
        <v>0</v>
      </c>
      <c r="DH34" s="277">
        <f>$D34/30*(Capex_F!DH70+Capex_F!DH80)</f>
        <v>0</v>
      </c>
      <c r="DI34" s="276">
        <f>$D34/30*(Capex_F!DI70+Capex_F!DI80)</f>
        <v>0</v>
      </c>
      <c r="DJ34" s="276">
        <f>$D34/30*(Capex_F!DJ70+Capex_F!DJ80)</f>
        <v>0</v>
      </c>
      <c r="DK34" s="276">
        <f>$D34/30*(Capex_F!DK70+Capex_F!DK80)</f>
        <v>0</v>
      </c>
      <c r="DL34" s="276">
        <f>$D34/30*(Capex_F!DL70+Capex_F!DL80)</f>
        <v>0</v>
      </c>
      <c r="DM34" s="276">
        <f>$D34/30*(Capex_F!DM70+Capex_F!DM80)</f>
        <v>0</v>
      </c>
      <c r="DN34" s="276">
        <f>$D34/30*(Capex_F!DN70+Capex_F!DN80)</f>
        <v>0</v>
      </c>
      <c r="DO34" s="276">
        <f>$D34/30*(Capex_F!DO70+Capex_F!DO80)</f>
        <v>0</v>
      </c>
      <c r="DP34" s="276">
        <f>$D34/30*(Capex_F!DP70+Capex_F!DP80)</f>
        <v>0</v>
      </c>
      <c r="DQ34" s="276">
        <f>$D34/30*(Capex_F!DQ70+Capex_F!DQ80)</f>
        <v>0</v>
      </c>
      <c r="DR34" s="276">
        <f>$D34/30*(Capex_F!DR70+Capex_F!DR80)</f>
        <v>0</v>
      </c>
      <c r="DS34" s="276">
        <f>$D34/30*(Capex_F!DS70+Capex_F!DS80)</f>
        <v>0</v>
      </c>
      <c r="DT34" s="278">
        <f>$D34/30*(Capex_F!DT70+Capex_F!DT80)</f>
        <v>0</v>
      </c>
      <c r="DU34" s="141">
        <f t="shared" si="23"/>
        <v>707.03950231200008</v>
      </c>
      <c r="DV34" s="141">
        <f t="shared" si="23"/>
        <v>353.51975115600004</v>
      </c>
      <c r="DW34" s="141">
        <f t="shared" si="23"/>
        <v>0</v>
      </c>
      <c r="DX34" s="141">
        <f t="shared" si="23"/>
        <v>0</v>
      </c>
      <c r="DY34" s="141">
        <f t="shared" si="23"/>
        <v>0</v>
      </c>
      <c r="DZ34" s="141">
        <f t="shared" si="23"/>
        <v>0</v>
      </c>
      <c r="EA34" s="141">
        <f t="shared" si="23"/>
        <v>0</v>
      </c>
      <c r="EB34" s="141">
        <f t="shared" si="23"/>
        <v>0</v>
      </c>
      <c r="EC34" s="141">
        <f t="shared" si="23"/>
        <v>0</v>
      </c>
      <c r="ED34" s="142">
        <f t="shared" si="23"/>
        <v>0</v>
      </c>
    </row>
    <row r="35" spans="2:134">
      <c r="B35" s="266" t="s">
        <v>182</v>
      </c>
      <c r="C35" s="267"/>
      <c r="D35" s="267"/>
      <c r="E35" s="271">
        <f>SUBTOTAL(9,E32:E34)</f>
        <v>0</v>
      </c>
      <c r="F35" s="271">
        <f t="shared" ref="F35:BQ35" si="24">SUBTOTAL(9,F32:F34)</f>
        <v>0</v>
      </c>
      <c r="G35" s="271">
        <f t="shared" si="24"/>
        <v>0</v>
      </c>
      <c r="H35" s="271">
        <f t="shared" si="24"/>
        <v>37216.77358013553</v>
      </c>
      <c r="I35" s="271">
        <f t="shared" si="24"/>
        <v>38908.445106505329</v>
      </c>
      <c r="J35" s="271">
        <f t="shared" si="24"/>
        <v>35525.102053765724</v>
      </c>
      <c r="K35" s="271">
        <f t="shared" si="24"/>
        <v>36973.034496005988</v>
      </c>
      <c r="L35" s="271">
        <f t="shared" si="24"/>
        <v>37975.785818304066</v>
      </c>
      <c r="M35" s="271">
        <f t="shared" si="24"/>
        <v>41377.318880305247</v>
      </c>
      <c r="N35" s="271">
        <f t="shared" si="24"/>
        <v>26170.46515223867</v>
      </c>
      <c r="O35" s="271">
        <f t="shared" si="24"/>
        <v>813.58226595333338</v>
      </c>
      <c r="P35" s="272">
        <f t="shared" si="24"/>
        <v>831.77227521493523</v>
      </c>
      <c r="Q35" s="271">
        <f t="shared" si="24"/>
        <v>487.34752868973521</v>
      </c>
      <c r="R35" s="271">
        <f t="shared" si="24"/>
        <v>496.44253332053154</v>
      </c>
      <c r="S35" s="271">
        <f t="shared" si="24"/>
        <v>505.5375379513315</v>
      </c>
      <c r="T35" s="271">
        <f t="shared" si="24"/>
        <v>514.63254258213419</v>
      </c>
      <c r="U35" s="271">
        <f t="shared" si="24"/>
        <v>523.72754721294041</v>
      </c>
      <c r="V35" s="271">
        <f t="shared" si="24"/>
        <v>532.82255184373491</v>
      </c>
      <c r="W35" s="271">
        <f t="shared" si="24"/>
        <v>541.9175564745334</v>
      </c>
      <c r="X35" s="271">
        <f t="shared" si="24"/>
        <v>551.01256110533461</v>
      </c>
      <c r="Y35" s="271">
        <f t="shared" si="24"/>
        <v>560.10756573613958</v>
      </c>
      <c r="Z35" s="271">
        <f t="shared" si="24"/>
        <v>569.20257036693351</v>
      </c>
      <c r="AA35" s="271">
        <f t="shared" si="24"/>
        <v>578.29757499773018</v>
      </c>
      <c r="AB35" s="272">
        <f t="shared" si="24"/>
        <v>587.39257962853014</v>
      </c>
      <c r="AC35" s="271">
        <f t="shared" si="24"/>
        <v>475.61599899706869</v>
      </c>
      <c r="AD35" s="271">
        <f t="shared" si="24"/>
        <v>481.67933541759737</v>
      </c>
      <c r="AE35" s="271">
        <f t="shared" si="24"/>
        <v>487.74267183812884</v>
      </c>
      <c r="AF35" s="271">
        <f t="shared" si="24"/>
        <v>493.80600825866219</v>
      </c>
      <c r="AG35" s="271">
        <f t="shared" si="24"/>
        <v>499.86934467919764</v>
      </c>
      <c r="AH35" s="271">
        <f t="shared" si="24"/>
        <v>505.93268109973593</v>
      </c>
      <c r="AI35" s="271">
        <f t="shared" si="24"/>
        <v>511.99601752027604</v>
      </c>
      <c r="AJ35" s="271">
        <f t="shared" si="24"/>
        <v>276.31618341627393</v>
      </c>
      <c r="AK35" s="271">
        <f t="shared" si="24"/>
        <v>276.31618341627757</v>
      </c>
      <c r="AL35" s="271">
        <f t="shared" si="24"/>
        <v>276.31618341628121</v>
      </c>
      <c r="AM35" s="271">
        <f t="shared" si="24"/>
        <v>276.31618341628484</v>
      </c>
      <c r="AN35" s="272">
        <f t="shared" si="24"/>
        <v>276.31618341628848</v>
      </c>
      <c r="AO35" s="271">
        <f t="shared" si="24"/>
        <v>276.31618341629212</v>
      </c>
      <c r="AP35" s="271">
        <f t="shared" si="24"/>
        <v>276.31618341629576</v>
      </c>
      <c r="AQ35" s="271">
        <f t="shared" si="24"/>
        <v>276.3161834162994</v>
      </c>
      <c r="AR35" s="271">
        <f t="shared" si="24"/>
        <v>276.31618341630303</v>
      </c>
      <c r="AS35" s="271">
        <f t="shared" si="24"/>
        <v>276.31618341630667</v>
      </c>
      <c r="AT35" s="271">
        <f t="shared" si="24"/>
        <v>276.31618341631031</v>
      </c>
      <c r="AU35" s="271">
        <f t="shared" si="24"/>
        <v>276.31618341631395</v>
      </c>
      <c r="AV35" s="271">
        <f t="shared" si="24"/>
        <v>276.31618341631759</v>
      </c>
      <c r="AW35" s="271">
        <f t="shared" si="24"/>
        <v>276.31618341632122</v>
      </c>
      <c r="AX35" s="271">
        <f t="shared" si="24"/>
        <v>276.31618341632486</v>
      </c>
      <c r="AY35" s="271">
        <f t="shared" si="24"/>
        <v>276.31618341632873</v>
      </c>
      <c r="AZ35" s="272">
        <f t="shared" si="24"/>
        <v>276.31618341633259</v>
      </c>
      <c r="BA35" s="271">
        <f t="shared" si="24"/>
        <v>276.31618341633646</v>
      </c>
      <c r="BB35" s="271">
        <f t="shared" si="24"/>
        <v>276.31618341634032</v>
      </c>
      <c r="BC35" s="271">
        <f t="shared" si="24"/>
        <v>276.31618341634419</v>
      </c>
      <c r="BD35" s="271">
        <f t="shared" si="24"/>
        <v>276.31618341634805</v>
      </c>
      <c r="BE35" s="271">
        <f t="shared" si="24"/>
        <v>276.31618341635192</v>
      </c>
      <c r="BF35" s="271">
        <f t="shared" si="24"/>
        <v>276.31618341635556</v>
      </c>
      <c r="BG35" s="271">
        <f t="shared" si="24"/>
        <v>276.31618341635919</v>
      </c>
      <c r="BH35" s="271">
        <f t="shared" si="24"/>
        <v>276.31618341636283</v>
      </c>
      <c r="BI35" s="271">
        <f t="shared" si="24"/>
        <v>276.31618341636647</v>
      </c>
      <c r="BJ35" s="271">
        <f t="shared" si="24"/>
        <v>276.31618341637011</v>
      </c>
      <c r="BK35" s="271">
        <f t="shared" si="24"/>
        <v>276.31618341637375</v>
      </c>
      <c r="BL35" s="272">
        <f t="shared" si="24"/>
        <v>276.31618341637738</v>
      </c>
      <c r="BM35" s="271">
        <f t="shared" si="24"/>
        <v>276.31618341638102</v>
      </c>
      <c r="BN35" s="271">
        <f t="shared" si="24"/>
        <v>276.31618341638466</v>
      </c>
      <c r="BO35" s="271">
        <f t="shared" si="24"/>
        <v>276.31618341638853</v>
      </c>
      <c r="BP35" s="271">
        <f t="shared" si="24"/>
        <v>276.31618341639239</v>
      </c>
      <c r="BQ35" s="271">
        <f t="shared" si="24"/>
        <v>276.31618341639626</v>
      </c>
      <c r="BR35" s="271">
        <f t="shared" ref="BR35:DT35" si="25">SUBTOTAL(9,BR32:BR34)</f>
        <v>276.31618341640012</v>
      </c>
      <c r="BS35" s="271">
        <f t="shared" si="25"/>
        <v>276.31618341640399</v>
      </c>
      <c r="BT35" s="271">
        <f t="shared" si="25"/>
        <v>276.31618341640785</v>
      </c>
      <c r="BU35" s="271">
        <f t="shared" si="25"/>
        <v>276.31618341641172</v>
      </c>
      <c r="BV35" s="271">
        <f t="shared" si="25"/>
        <v>276.31618341641558</v>
      </c>
      <c r="BW35" s="271">
        <f t="shared" si="25"/>
        <v>276.31618341641945</v>
      </c>
      <c r="BX35" s="272">
        <f t="shared" si="25"/>
        <v>276.31618341642331</v>
      </c>
      <c r="BY35" s="271">
        <f t="shared" si="25"/>
        <v>276.31618341642718</v>
      </c>
      <c r="BZ35" s="271">
        <f t="shared" si="25"/>
        <v>276.31618341643104</v>
      </c>
      <c r="CA35" s="271">
        <f t="shared" si="25"/>
        <v>276.31618341643491</v>
      </c>
      <c r="CB35" s="271">
        <f t="shared" si="25"/>
        <v>276.31618341643878</v>
      </c>
      <c r="CC35" s="271">
        <f t="shared" si="25"/>
        <v>276.31618341644264</v>
      </c>
      <c r="CD35" s="271">
        <f t="shared" si="25"/>
        <v>276.31618341644651</v>
      </c>
      <c r="CE35" s="271">
        <f t="shared" si="25"/>
        <v>276.31618341645037</v>
      </c>
      <c r="CF35" s="271">
        <f t="shared" si="25"/>
        <v>276.31618341645424</v>
      </c>
      <c r="CG35" s="271">
        <f t="shared" si="25"/>
        <v>276.3161834164581</v>
      </c>
      <c r="CH35" s="271">
        <f t="shared" si="25"/>
        <v>276.31618341646197</v>
      </c>
      <c r="CI35" s="271">
        <f t="shared" si="25"/>
        <v>276.31618341646583</v>
      </c>
      <c r="CJ35" s="272">
        <f t="shared" si="25"/>
        <v>276.3161834164697</v>
      </c>
      <c r="CK35" s="271">
        <f t="shared" si="25"/>
        <v>276.31618341647356</v>
      </c>
      <c r="CL35" s="271">
        <f t="shared" si="25"/>
        <v>276.31618341647743</v>
      </c>
      <c r="CM35" s="271">
        <f t="shared" si="25"/>
        <v>276.31618341648129</v>
      </c>
      <c r="CN35" s="271">
        <f t="shared" si="25"/>
        <v>276.31618341648516</v>
      </c>
      <c r="CO35" s="271">
        <f t="shared" si="25"/>
        <v>276.31618341648903</v>
      </c>
      <c r="CP35" s="271">
        <f t="shared" si="25"/>
        <v>276.31618341649289</v>
      </c>
      <c r="CQ35" s="271">
        <f t="shared" si="25"/>
        <v>276.31618341649676</v>
      </c>
      <c r="CR35" s="271">
        <f t="shared" si="25"/>
        <v>276.31618341650062</v>
      </c>
      <c r="CS35" s="271">
        <f t="shared" si="25"/>
        <v>276.31618341650449</v>
      </c>
      <c r="CT35" s="271">
        <f t="shared" si="25"/>
        <v>276.31618341650835</v>
      </c>
      <c r="CU35" s="271">
        <f t="shared" si="25"/>
        <v>276.31618341651222</v>
      </c>
      <c r="CV35" s="272">
        <f t="shared" si="25"/>
        <v>276.31618341651608</v>
      </c>
      <c r="CW35" s="271">
        <f t="shared" si="25"/>
        <v>276.31618341651995</v>
      </c>
      <c r="CX35" s="271">
        <f t="shared" si="25"/>
        <v>276.31618341652381</v>
      </c>
      <c r="CY35" s="271">
        <f t="shared" si="25"/>
        <v>276.31618341652768</v>
      </c>
      <c r="CZ35" s="271">
        <f t="shared" si="25"/>
        <v>276.31618341653154</v>
      </c>
      <c r="DA35" s="271">
        <f t="shared" si="25"/>
        <v>276.31618341653541</v>
      </c>
      <c r="DB35" s="271">
        <f t="shared" si="25"/>
        <v>276.31618341653927</v>
      </c>
      <c r="DC35" s="271">
        <f t="shared" si="25"/>
        <v>276.31618341654314</v>
      </c>
      <c r="DD35" s="271">
        <f t="shared" si="25"/>
        <v>276.31618341654701</v>
      </c>
      <c r="DE35" s="271">
        <f t="shared" si="25"/>
        <v>276.31618341655087</v>
      </c>
      <c r="DF35" s="271">
        <f t="shared" si="25"/>
        <v>276.31618341655474</v>
      </c>
      <c r="DG35" s="271">
        <f t="shared" si="25"/>
        <v>276.3161834165586</v>
      </c>
      <c r="DH35" s="272">
        <f t="shared" si="25"/>
        <v>276.31618341656247</v>
      </c>
      <c r="DI35" s="271">
        <f t="shared" si="25"/>
        <v>276.31618341656633</v>
      </c>
      <c r="DJ35" s="271">
        <f t="shared" si="25"/>
        <v>276.3161834165702</v>
      </c>
      <c r="DK35" s="271">
        <f t="shared" si="25"/>
        <v>276.31618341657406</v>
      </c>
      <c r="DL35" s="271">
        <f t="shared" si="25"/>
        <v>276.31618341657793</v>
      </c>
      <c r="DM35" s="271">
        <f t="shared" si="25"/>
        <v>276.31618341658179</v>
      </c>
      <c r="DN35" s="271">
        <f t="shared" si="25"/>
        <v>276.31618341658566</v>
      </c>
      <c r="DO35" s="271">
        <f t="shared" si="25"/>
        <v>276.31618341658952</v>
      </c>
      <c r="DP35" s="271">
        <f t="shared" si="25"/>
        <v>276.31618341659339</v>
      </c>
      <c r="DQ35" s="271">
        <f t="shared" si="25"/>
        <v>276.31618341659726</v>
      </c>
      <c r="DR35" s="271">
        <f t="shared" si="25"/>
        <v>276.31618341660112</v>
      </c>
      <c r="DS35" s="271">
        <f t="shared" si="25"/>
        <v>276.31618341660499</v>
      </c>
      <c r="DT35" s="273">
        <f t="shared" si="25"/>
        <v>276.31618341660885</v>
      </c>
      <c r="DU35" s="125">
        <f t="shared" si="23"/>
        <v>831.77227521493523</v>
      </c>
      <c r="DV35" s="125">
        <f t="shared" si="23"/>
        <v>587.39257962853014</v>
      </c>
      <c r="DW35" s="125">
        <f t="shared" si="23"/>
        <v>276.31618341628848</v>
      </c>
      <c r="DX35" s="125">
        <f t="shared" si="23"/>
        <v>276.31618341633259</v>
      </c>
      <c r="DY35" s="125">
        <f t="shared" si="23"/>
        <v>276.31618341637738</v>
      </c>
      <c r="DZ35" s="125">
        <f t="shared" si="23"/>
        <v>276.31618341642331</v>
      </c>
      <c r="EA35" s="125">
        <f t="shared" si="23"/>
        <v>276.3161834164697</v>
      </c>
      <c r="EB35" s="125">
        <f t="shared" si="23"/>
        <v>276.31618341651608</v>
      </c>
      <c r="EC35" s="125">
        <f t="shared" si="23"/>
        <v>276.31618341656247</v>
      </c>
      <c r="ED35" s="126">
        <f t="shared" si="23"/>
        <v>276.31618341660885</v>
      </c>
    </row>
    <row r="36" spans="2:134">
      <c r="B36" s="260" t="s">
        <v>183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2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2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2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2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2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2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2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2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2"/>
      <c r="DI36" s="261"/>
      <c r="DJ36" s="261"/>
      <c r="DK36" s="261"/>
      <c r="DL36" s="261"/>
      <c r="DM36" s="261"/>
      <c r="DN36" s="261"/>
      <c r="DO36" s="261"/>
      <c r="DP36" s="261"/>
      <c r="DQ36" s="261"/>
      <c r="DR36" s="261"/>
      <c r="DS36" s="261"/>
      <c r="DT36" s="263"/>
      <c r="DU36" s="279"/>
      <c r="DV36" s="279"/>
      <c r="DW36" s="279"/>
      <c r="DX36" s="279"/>
      <c r="DY36" s="279"/>
      <c r="DZ36" s="279"/>
      <c r="EA36" s="279"/>
      <c r="EB36" s="279"/>
      <c r="EC36" s="279"/>
      <c r="ED36" s="280"/>
    </row>
    <row r="37" spans="2:134">
      <c r="B37" s="266" t="s">
        <v>184</v>
      </c>
      <c r="C37" s="267"/>
      <c r="D37" s="267"/>
      <c r="E37" s="271">
        <f>Capex_F!E88+Capex_F!E90</f>
        <v>0</v>
      </c>
      <c r="F37" s="271">
        <f>Capex_F!F88+Capex_F!F90</f>
        <v>0</v>
      </c>
      <c r="G37" s="271">
        <f>Capex_F!G88+Capex_F!G90</f>
        <v>0</v>
      </c>
      <c r="H37" s="271">
        <f>Capex_F!H88+Capex_F!H90</f>
        <v>34780.793638055948</v>
      </c>
      <c r="I37" s="271">
        <f>Capex_F!I88+Capex_F!I90</f>
        <v>72757.699153978072</v>
      </c>
      <c r="J37" s="271">
        <f>Capex_F!J88+Capex_F!J90</f>
        <v>107942.38091416782</v>
      </c>
      <c r="K37" s="271">
        <f>Capex_F!K88+Capex_F!K90</f>
        <v>143127.06267435761</v>
      </c>
      <c r="L37" s="271">
        <f>Capex_F!L88+Capex_F!L90</f>
        <v>175641.52398741356</v>
      </c>
      <c r="M37" s="271">
        <f>Capex_F!M88+Capex_F!M90</f>
        <v>210948.20905620186</v>
      </c>
      <c r="N37" s="271">
        <f>Capex_F!N88+Capex_F!N90</f>
        <v>233689.88722419454</v>
      </c>
      <c r="O37" s="271">
        <f>Capex_F!O88+Capex_F!O90</f>
        <v>233689.88722419454</v>
      </c>
      <c r="P37" s="272">
        <f>Capex_F!P88+Capex_F!P90</f>
        <v>233689.88722419454</v>
      </c>
      <c r="Q37" s="271">
        <f>Capex_F!Q88+Capex_F!Q90</f>
        <v>233689.88722419454</v>
      </c>
      <c r="R37" s="271">
        <f>Capex_F!R88+Capex_F!R90</f>
        <v>233689.88722419454</v>
      </c>
      <c r="S37" s="271">
        <f>Capex_F!S88+Capex_F!S90</f>
        <v>233689.88722419454</v>
      </c>
      <c r="T37" s="271">
        <f>Capex_F!T88+Capex_F!T90</f>
        <v>233689.88722419454</v>
      </c>
      <c r="U37" s="271">
        <f>Capex_F!U88+Capex_F!U90</f>
        <v>233689.88722419454</v>
      </c>
      <c r="V37" s="271">
        <f>Capex_F!V88+Capex_F!V90</f>
        <v>233689.88722419454</v>
      </c>
      <c r="W37" s="271">
        <f>Capex_F!W88+Capex_F!W90</f>
        <v>233689.88722419454</v>
      </c>
      <c r="X37" s="271">
        <f>Capex_F!X88+Capex_F!X90</f>
        <v>233689.88722419454</v>
      </c>
      <c r="Y37" s="271">
        <f>Capex_F!Y88+Capex_F!Y90</f>
        <v>233689.88722419454</v>
      </c>
      <c r="Z37" s="271">
        <f>Capex_F!Z88+Capex_F!Z90</f>
        <v>233689.88722419454</v>
      </c>
      <c r="AA37" s="271">
        <f>Capex_F!AA88+Capex_F!AA90</f>
        <v>233689.88722419454</v>
      </c>
      <c r="AB37" s="272">
        <f>Capex_F!AB88+Capex_F!AB90</f>
        <v>233689.88722419454</v>
      </c>
      <c r="AC37" s="271">
        <f>Capex_F!AC88+Capex_F!AC90</f>
        <v>233689.88722419454</v>
      </c>
      <c r="AD37" s="271">
        <f>Capex_F!AD88+Capex_F!AD90</f>
        <v>233689.88722419454</v>
      </c>
      <c r="AE37" s="271">
        <f>Capex_F!AE88+Capex_F!AE90</f>
        <v>233689.88722419454</v>
      </c>
      <c r="AF37" s="271">
        <f>Capex_F!AF88+Capex_F!AF90</f>
        <v>233689.88722419454</v>
      </c>
      <c r="AG37" s="271">
        <f>Capex_F!AG88+Capex_F!AG90</f>
        <v>233689.88722419454</v>
      </c>
      <c r="AH37" s="271">
        <f>Capex_F!AH88+Capex_F!AH90</f>
        <v>233689.88722419454</v>
      </c>
      <c r="AI37" s="271">
        <f>Capex_F!AI88+Capex_F!AI90</f>
        <v>233689.88722419454</v>
      </c>
      <c r="AJ37" s="271">
        <f>Capex_F!AJ88+Capex_F!AJ90</f>
        <v>233689.88722419454</v>
      </c>
      <c r="AK37" s="271">
        <f>Capex_F!AK88+Capex_F!AK90</f>
        <v>233689.88722419454</v>
      </c>
      <c r="AL37" s="271">
        <f>Capex_F!AL88+Capex_F!AL90</f>
        <v>233689.88722419454</v>
      </c>
      <c r="AM37" s="271">
        <f>Capex_F!AM88+Capex_F!AM90</f>
        <v>233689.88722419454</v>
      </c>
      <c r="AN37" s="272">
        <f>Capex_F!AN88+Capex_F!AN90</f>
        <v>233689.88722419454</v>
      </c>
      <c r="AO37" s="271">
        <f>Capex_F!AO88+Capex_F!AO90</f>
        <v>233689.88722419454</v>
      </c>
      <c r="AP37" s="271">
        <f>Capex_F!AP88+Capex_F!AP90</f>
        <v>233689.88722419454</v>
      </c>
      <c r="AQ37" s="271">
        <f>Capex_F!AQ88+Capex_F!AQ90</f>
        <v>233689.88722419454</v>
      </c>
      <c r="AR37" s="271">
        <f>Capex_F!AR88+Capex_F!AR90</f>
        <v>233689.88722419454</v>
      </c>
      <c r="AS37" s="271">
        <f>Capex_F!AS88+Capex_F!AS90</f>
        <v>233689.88722419454</v>
      </c>
      <c r="AT37" s="271">
        <f>Capex_F!AT88+Capex_F!AT90</f>
        <v>233689.88722419454</v>
      </c>
      <c r="AU37" s="271">
        <f>Capex_F!AU88+Capex_F!AU90</f>
        <v>233689.88722419454</v>
      </c>
      <c r="AV37" s="271">
        <f>Capex_F!AV88+Capex_F!AV90</f>
        <v>233689.88722419454</v>
      </c>
      <c r="AW37" s="271">
        <f>Capex_F!AW88+Capex_F!AW90</f>
        <v>233689.88722419454</v>
      </c>
      <c r="AX37" s="271">
        <f>Capex_F!AX88+Capex_F!AX90</f>
        <v>233689.88722419454</v>
      </c>
      <c r="AY37" s="271">
        <f>Capex_F!AY88+Capex_F!AY90</f>
        <v>233689.88722419454</v>
      </c>
      <c r="AZ37" s="272">
        <f>Capex_F!AZ88+Capex_F!AZ90</f>
        <v>233689.88722419454</v>
      </c>
      <c r="BA37" s="271">
        <f>Capex_F!BA88+Capex_F!BA90</f>
        <v>233689.88722419454</v>
      </c>
      <c r="BB37" s="271">
        <f>Capex_F!BB88+Capex_F!BB90</f>
        <v>233689.88722419454</v>
      </c>
      <c r="BC37" s="271">
        <f>Capex_F!BC88+Capex_F!BC90</f>
        <v>233689.88722419454</v>
      </c>
      <c r="BD37" s="271">
        <f>Capex_F!BD88+Capex_F!BD90</f>
        <v>233689.88722419454</v>
      </c>
      <c r="BE37" s="271">
        <f>Capex_F!BE88+Capex_F!BE90</f>
        <v>233689.88722419454</v>
      </c>
      <c r="BF37" s="271">
        <f>Capex_F!BF88+Capex_F!BF90</f>
        <v>233689.88722419454</v>
      </c>
      <c r="BG37" s="271">
        <f>Capex_F!BG88+Capex_F!BG90</f>
        <v>233689.88722419454</v>
      </c>
      <c r="BH37" s="271">
        <f>Capex_F!BH88+Capex_F!BH90</f>
        <v>233689.88722419454</v>
      </c>
      <c r="BI37" s="271">
        <f>Capex_F!BI88+Capex_F!BI90</f>
        <v>233689.88722419454</v>
      </c>
      <c r="BJ37" s="271">
        <f>Capex_F!BJ88+Capex_F!BJ90</f>
        <v>233689.88722419454</v>
      </c>
      <c r="BK37" s="271">
        <f>Capex_F!BK88+Capex_F!BK90</f>
        <v>233689.88722419454</v>
      </c>
      <c r="BL37" s="272">
        <f>Capex_F!BL88+Capex_F!BL90</f>
        <v>233689.88722419454</v>
      </c>
      <c r="BM37" s="271">
        <f>Capex_F!BM88+Capex_F!BM90</f>
        <v>233689.88722419454</v>
      </c>
      <c r="BN37" s="271">
        <f>Capex_F!BN88+Capex_F!BN90</f>
        <v>233689.88722419454</v>
      </c>
      <c r="BO37" s="271">
        <f>Capex_F!BO88+Capex_F!BO90</f>
        <v>233689.88722419454</v>
      </c>
      <c r="BP37" s="271">
        <f>Capex_F!BP88+Capex_F!BP90</f>
        <v>233689.88722419454</v>
      </c>
      <c r="BQ37" s="271">
        <f>Capex_F!BQ88+Capex_F!BQ90</f>
        <v>233689.88722419454</v>
      </c>
      <c r="BR37" s="271">
        <f>Capex_F!BR88+Capex_F!BR90</f>
        <v>233689.88722419454</v>
      </c>
      <c r="BS37" s="271">
        <f>Capex_F!BS88+Capex_F!BS90</f>
        <v>233689.88722419454</v>
      </c>
      <c r="BT37" s="271">
        <f>Capex_F!BT88+Capex_F!BT90</f>
        <v>233689.88722419454</v>
      </c>
      <c r="BU37" s="271">
        <f>Capex_F!BU88+Capex_F!BU90</f>
        <v>233689.88722419454</v>
      </c>
      <c r="BV37" s="271">
        <f>Capex_F!BV88+Capex_F!BV90</f>
        <v>233689.88722419454</v>
      </c>
      <c r="BW37" s="271">
        <f>Capex_F!BW88+Capex_F!BW90</f>
        <v>233689.88722419454</v>
      </c>
      <c r="BX37" s="272">
        <f>Capex_F!BX88+Capex_F!BX90</f>
        <v>233689.88722419454</v>
      </c>
      <c r="BY37" s="271">
        <f>Capex_F!BY88+Capex_F!BY90</f>
        <v>233689.88722419454</v>
      </c>
      <c r="BZ37" s="271">
        <f>Capex_F!BZ88+Capex_F!BZ90</f>
        <v>233689.88722419454</v>
      </c>
      <c r="CA37" s="271">
        <f>Capex_F!CA88+Capex_F!CA90</f>
        <v>233689.88722419454</v>
      </c>
      <c r="CB37" s="271">
        <f>Capex_F!CB88+Capex_F!CB90</f>
        <v>233689.88722419454</v>
      </c>
      <c r="CC37" s="271">
        <f>Capex_F!CC88+Capex_F!CC90</f>
        <v>233689.88722419454</v>
      </c>
      <c r="CD37" s="271">
        <f>Capex_F!CD88+Capex_F!CD90</f>
        <v>233689.88722419454</v>
      </c>
      <c r="CE37" s="271">
        <f>Capex_F!CE88+Capex_F!CE90</f>
        <v>233689.88722419454</v>
      </c>
      <c r="CF37" s="271">
        <f>Capex_F!CF88+Capex_F!CF90</f>
        <v>233689.88722419454</v>
      </c>
      <c r="CG37" s="271">
        <f>Capex_F!CG88+Capex_F!CG90</f>
        <v>233689.88722419454</v>
      </c>
      <c r="CH37" s="271">
        <f>Capex_F!CH88+Capex_F!CH90</f>
        <v>233689.88722419454</v>
      </c>
      <c r="CI37" s="271">
        <f>Capex_F!CI88+Capex_F!CI90</f>
        <v>233689.88722419454</v>
      </c>
      <c r="CJ37" s="272">
        <f>Capex_F!CJ88+Capex_F!CJ90</f>
        <v>233689.88722419454</v>
      </c>
      <c r="CK37" s="271">
        <f>Capex_F!CK88+Capex_F!CK90</f>
        <v>233689.88722419454</v>
      </c>
      <c r="CL37" s="271">
        <f>Capex_F!CL88+Capex_F!CL90</f>
        <v>233689.88722419454</v>
      </c>
      <c r="CM37" s="271">
        <f>Capex_F!CM88+Capex_F!CM90</f>
        <v>233689.88722419454</v>
      </c>
      <c r="CN37" s="271">
        <f>Capex_F!CN88+Capex_F!CN90</f>
        <v>233689.88722419454</v>
      </c>
      <c r="CO37" s="271">
        <f>Capex_F!CO88+Capex_F!CO90</f>
        <v>233689.88722419454</v>
      </c>
      <c r="CP37" s="271">
        <f>Capex_F!CP88+Capex_F!CP90</f>
        <v>233689.88722419454</v>
      </c>
      <c r="CQ37" s="271">
        <f>Capex_F!CQ88+Capex_F!CQ90</f>
        <v>233689.88722419454</v>
      </c>
      <c r="CR37" s="271">
        <f>Capex_F!CR88+Capex_F!CR90</f>
        <v>233689.88722419454</v>
      </c>
      <c r="CS37" s="271">
        <f>Capex_F!CS88+Capex_F!CS90</f>
        <v>233689.88722419454</v>
      </c>
      <c r="CT37" s="271">
        <f>Capex_F!CT88+Capex_F!CT90</f>
        <v>233689.88722419454</v>
      </c>
      <c r="CU37" s="271">
        <f>Capex_F!CU88+Capex_F!CU90</f>
        <v>233689.88722419454</v>
      </c>
      <c r="CV37" s="272">
        <f>Capex_F!CV88+Capex_F!CV90</f>
        <v>233689.88722419454</v>
      </c>
      <c r="CW37" s="271">
        <f>Capex_F!CW88+Capex_F!CW90</f>
        <v>233689.88722419454</v>
      </c>
      <c r="CX37" s="271">
        <f>Capex_F!CX88+Capex_F!CX90</f>
        <v>233689.88722419454</v>
      </c>
      <c r="CY37" s="271">
        <f>Capex_F!CY88+Capex_F!CY90</f>
        <v>233689.88722419454</v>
      </c>
      <c r="CZ37" s="271">
        <f>Capex_F!CZ88+Capex_F!CZ90</f>
        <v>233689.88722419454</v>
      </c>
      <c r="DA37" s="271">
        <f>Capex_F!DA88+Capex_F!DA90</f>
        <v>233689.88722419454</v>
      </c>
      <c r="DB37" s="271">
        <f>Capex_F!DB88+Capex_F!DB90</f>
        <v>233689.88722419454</v>
      </c>
      <c r="DC37" s="271">
        <f>Capex_F!DC88+Capex_F!DC90</f>
        <v>233689.88722419454</v>
      </c>
      <c r="DD37" s="271">
        <f>Capex_F!DD88+Capex_F!DD90</f>
        <v>233689.88722419454</v>
      </c>
      <c r="DE37" s="271">
        <f>Capex_F!DE88+Capex_F!DE90</f>
        <v>233689.88722419454</v>
      </c>
      <c r="DF37" s="271">
        <f>Capex_F!DF88+Capex_F!DF90</f>
        <v>233689.88722419454</v>
      </c>
      <c r="DG37" s="271">
        <f>Capex_F!DG88+Capex_F!DG90</f>
        <v>233689.88722419454</v>
      </c>
      <c r="DH37" s="272">
        <f>Capex_F!DH88+Capex_F!DH90</f>
        <v>233689.88722419454</v>
      </c>
      <c r="DI37" s="271">
        <f>Capex_F!DI88+Capex_F!DI90</f>
        <v>233689.88722419454</v>
      </c>
      <c r="DJ37" s="271">
        <f>Capex_F!DJ88+Capex_F!DJ90</f>
        <v>233689.88722419454</v>
      </c>
      <c r="DK37" s="271">
        <f>Capex_F!DK88+Capex_F!DK90</f>
        <v>233689.88722419454</v>
      </c>
      <c r="DL37" s="271">
        <f>Capex_F!DL88+Capex_F!DL90</f>
        <v>233689.88722419454</v>
      </c>
      <c r="DM37" s="271">
        <f>Capex_F!DM88+Capex_F!DM90</f>
        <v>233689.88722419454</v>
      </c>
      <c r="DN37" s="271">
        <f>Capex_F!DN88+Capex_F!DN90</f>
        <v>233689.88722419454</v>
      </c>
      <c r="DO37" s="271">
        <f>Capex_F!DO88+Capex_F!DO90</f>
        <v>233689.88722419454</v>
      </c>
      <c r="DP37" s="271">
        <f>Capex_F!DP88+Capex_F!DP90</f>
        <v>233689.88722419454</v>
      </c>
      <c r="DQ37" s="271">
        <f>Capex_F!DQ88+Capex_F!DQ90</f>
        <v>233689.88722419454</v>
      </c>
      <c r="DR37" s="271">
        <f>Capex_F!DR88+Capex_F!DR90</f>
        <v>233689.88722419454</v>
      </c>
      <c r="DS37" s="271">
        <f>Capex_F!DS88+Capex_F!DS90</f>
        <v>233689.88722419454</v>
      </c>
      <c r="DT37" s="273">
        <f>Capex_F!DT88+Capex_F!DT90</f>
        <v>233689.88722419454</v>
      </c>
      <c r="DU37" s="125">
        <f t="shared" ref="DU37:ED42" si="26">SUMIF($E$22:$DT$22,DU$24,$E37:$DT37)</f>
        <v>233689.88722419454</v>
      </c>
      <c r="DV37" s="125">
        <f t="shared" si="26"/>
        <v>233689.88722419454</v>
      </c>
      <c r="DW37" s="125">
        <f t="shared" si="26"/>
        <v>233689.88722419454</v>
      </c>
      <c r="DX37" s="125">
        <f t="shared" si="26"/>
        <v>233689.88722419454</v>
      </c>
      <c r="DY37" s="125">
        <f t="shared" si="26"/>
        <v>233689.88722419454</v>
      </c>
      <c r="DZ37" s="125">
        <f t="shared" si="26"/>
        <v>233689.88722419454</v>
      </c>
      <c r="EA37" s="125">
        <f t="shared" si="26"/>
        <v>233689.88722419454</v>
      </c>
      <c r="EB37" s="125">
        <f t="shared" si="26"/>
        <v>233689.88722419454</v>
      </c>
      <c r="EC37" s="125">
        <f t="shared" si="26"/>
        <v>233689.88722419454</v>
      </c>
      <c r="ED37" s="126">
        <f t="shared" si="26"/>
        <v>233689.88722419454</v>
      </c>
    </row>
    <row r="38" spans="2:134">
      <c r="B38" s="266" t="s">
        <v>185</v>
      </c>
      <c r="C38" s="267"/>
      <c r="D38" s="267"/>
      <c r="E38" s="271">
        <f>Capex_F!E89+Capex_F!E91</f>
        <v>0</v>
      </c>
      <c r="F38" s="271">
        <f>Capex_F!F89+Capex_F!F91</f>
        <v>0</v>
      </c>
      <c r="G38" s="271">
        <f>Capex_F!G89+Capex_F!G91</f>
        <v>0</v>
      </c>
      <c r="H38" s="271">
        <f>Capex_F!H89+Capex_F!H91</f>
        <v>0</v>
      </c>
      <c r="I38" s="271">
        <f>Capex_F!I89+Capex_F!I91</f>
        <v>0</v>
      </c>
      <c r="J38" s="271">
        <f>Capex_F!J89+Capex_F!J91</f>
        <v>0</v>
      </c>
      <c r="K38" s="271">
        <f>Capex_F!K89+Capex_F!K91</f>
        <v>0</v>
      </c>
      <c r="L38" s="271">
        <f>Capex_F!L89+Capex_F!L91</f>
        <v>0</v>
      </c>
      <c r="M38" s="271">
        <f>Capex_F!M89+Capex_F!M91</f>
        <v>0</v>
      </c>
      <c r="N38" s="271">
        <f>Capex_F!N89+Capex_F!N91</f>
        <v>0</v>
      </c>
      <c r="O38" s="271">
        <f>Capex_F!O89+Capex_F!O91</f>
        <v>0</v>
      </c>
      <c r="P38" s="272">
        <f>Capex_F!P89+Capex_F!P91</f>
        <v>0</v>
      </c>
      <c r="Q38" s="271">
        <f>Capex_F!Q89+Capex_F!Q91</f>
        <v>0</v>
      </c>
      <c r="R38" s="271">
        <f>Capex_F!R89+Capex_F!R91</f>
        <v>0</v>
      </c>
      <c r="S38" s="271">
        <f>Capex_F!S89+Capex_F!S91</f>
        <v>0</v>
      </c>
      <c r="T38" s="271">
        <f>Capex_F!T89+Capex_F!T91</f>
        <v>0</v>
      </c>
      <c r="U38" s="271">
        <f>Capex_F!U89+Capex_F!U91</f>
        <v>0</v>
      </c>
      <c r="V38" s="271">
        <f>Capex_F!V89+Capex_F!V91</f>
        <v>0</v>
      </c>
      <c r="W38" s="271">
        <f>Capex_F!W89+Capex_F!W91</f>
        <v>0</v>
      </c>
      <c r="X38" s="271">
        <f>Capex_F!X89+Capex_F!X91</f>
        <v>0</v>
      </c>
      <c r="Y38" s="271">
        <f>Capex_F!Y89+Capex_F!Y91</f>
        <v>0</v>
      </c>
      <c r="Z38" s="271">
        <f>Capex_F!Z89+Capex_F!Z91</f>
        <v>0</v>
      </c>
      <c r="AA38" s="271">
        <f>Capex_F!AA89+Capex_F!AA91</f>
        <v>0</v>
      </c>
      <c r="AB38" s="272">
        <f>Capex_F!AB89+Capex_F!AB91</f>
        <v>0</v>
      </c>
      <c r="AC38" s="271">
        <f>Capex_F!AC89+Capex_F!AC91</f>
        <v>0</v>
      </c>
      <c r="AD38" s="271">
        <f>Capex_F!AD89+Capex_F!AD91</f>
        <v>0</v>
      </c>
      <c r="AE38" s="271">
        <f>Capex_F!AE89+Capex_F!AE91</f>
        <v>0</v>
      </c>
      <c r="AF38" s="271">
        <f>Capex_F!AF89+Capex_F!AF91</f>
        <v>0</v>
      </c>
      <c r="AG38" s="271">
        <f>Capex_F!AG89+Capex_F!AG91</f>
        <v>0</v>
      </c>
      <c r="AH38" s="271">
        <f>Capex_F!AH89+Capex_F!AH91</f>
        <v>0</v>
      </c>
      <c r="AI38" s="271">
        <f>Capex_F!AI89+Capex_F!AI91</f>
        <v>0</v>
      </c>
      <c r="AJ38" s="271">
        <f>Capex_F!AJ89+Capex_F!AJ91</f>
        <v>0</v>
      </c>
      <c r="AK38" s="271">
        <f>Capex_F!AK89+Capex_F!AK91</f>
        <v>0</v>
      </c>
      <c r="AL38" s="271">
        <f>Capex_F!AL89+Capex_F!AL91</f>
        <v>0</v>
      </c>
      <c r="AM38" s="271">
        <f>Capex_F!AM89+Capex_F!AM91</f>
        <v>0</v>
      </c>
      <c r="AN38" s="272">
        <f>Capex_F!AN89+Capex_F!AN91</f>
        <v>0</v>
      </c>
      <c r="AO38" s="271">
        <f>Capex_F!AO89+Capex_F!AO91</f>
        <v>0</v>
      </c>
      <c r="AP38" s="271">
        <f>Capex_F!AP89+Capex_F!AP91</f>
        <v>0</v>
      </c>
      <c r="AQ38" s="271">
        <f>Capex_F!AQ89+Capex_F!AQ91</f>
        <v>0</v>
      </c>
      <c r="AR38" s="271">
        <f>Capex_F!AR89+Capex_F!AR91</f>
        <v>0</v>
      </c>
      <c r="AS38" s="271">
        <f>Capex_F!AS89+Capex_F!AS91</f>
        <v>0</v>
      </c>
      <c r="AT38" s="271">
        <f>Capex_F!AT89+Capex_F!AT91</f>
        <v>0</v>
      </c>
      <c r="AU38" s="271">
        <f>Capex_F!AU89+Capex_F!AU91</f>
        <v>0</v>
      </c>
      <c r="AV38" s="271">
        <f>Capex_F!AV89+Capex_F!AV91</f>
        <v>0</v>
      </c>
      <c r="AW38" s="271">
        <f>Capex_F!AW89+Capex_F!AW91</f>
        <v>0</v>
      </c>
      <c r="AX38" s="271">
        <f>Capex_F!AX89+Capex_F!AX91</f>
        <v>0</v>
      </c>
      <c r="AY38" s="271">
        <f>Capex_F!AY89+Capex_F!AY91</f>
        <v>0</v>
      </c>
      <c r="AZ38" s="272">
        <f>Capex_F!AZ89+Capex_F!AZ91</f>
        <v>0</v>
      </c>
      <c r="BA38" s="271">
        <f>Capex_F!BA89+Capex_F!BA91</f>
        <v>0</v>
      </c>
      <c r="BB38" s="271">
        <f>Capex_F!BB89+Capex_F!BB91</f>
        <v>0</v>
      </c>
      <c r="BC38" s="271">
        <f>Capex_F!BC89+Capex_F!BC91</f>
        <v>0</v>
      </c>
      <c r="BD38" s="271">
        <f>Capex_F!BD89+Capex_F!BD91</f>
        <v>0</v>
      </c>
      <c r="BE38" s="271">
        <f>Capex_F!BE89+Capex_F!BE91</f>
        <v>0</v>
      </c>
      <c r="BF38" s="271">
        <f>Capex_F!BF89+Capex_F!BF91</f>
        <v>0</v>
      </c>
      <c r="BG38" s="271">
        <f>Capex_F!BG89+Capex_F!BG91</f>
        <v>0</v>
      </c>
      <c r="BH38" s="271">
        <f>Capex_F!BH89+Capex_F!BH91</f>
        <v>0</v>
      </c>
      <c r="BI38" s="271">
        <f>Capex_F!BI89+Capex_F!BI91</f>
        <v>0</v>
      </c>
      <c r="BJ38" s="271">
        <f>Capex_F!BJ89+Capex_F!BJ91</f>
        <v>0</v>
      </c>
      <c r="BK38" s="271">
        <f>Capex_F!BK89+Capex_F!BK91</f>
        <v>0</v>
      </c>
      <c r="BL38" s="272">
        <f>Capex_F!BL89+Capex_F!BL91</f>
        <v>0</v>
      </c>
      <c r="BM38" s="271">
        <f>Capex_F!BM89+Capex_F!BM91</f>
        <v>0</v>
      </c>
      <c r="BN38" s="271">
        <f>Capex_F!BN89+Capex_F!BN91</f>
        <v>0</v>
      </c>
      <c r="BO38" s="271">
        <f>Capex_F!BO89+Capex_F!BO91</f>
        <v>0</v>
      </c>
      <c r="BP38" s="271">
        <f>Capex_F!BP89+Capex_F!BP91</f>
        <v>0</v>
      </c>
      <c r="BQ38" s="271">
        <f>Capex_F!BQ89+Capex_F!BQ91</f>
        <v>0</v>
      </c>
      <c r="BR38" s="271">
        <f>Capex_F!BR89+Capex_F!BR91</f>
        <v>0</v>
      </c>
      <c r="BS38" s="271">
        <f>Capex_F!BS89+Capex_F!BS91</f>
        <v>0</v>
      </c>
      <c r="BT38" s="271">
        <f>Capex_F!BT89+Capex_F!BT91</f>
        <v>0</v>
      </c>
      <c r="BU38" s="271">
        <f>Capex_F!BU89+Capex_F!BU91</f>
        <v>0</v>
      </c>
      <c r="BV38" s="271">
        <f>Capex_F!BV89+Capex_F!BV91</f>
        <v>0</v>
      </c>
      <c r="BW38" s="271">
        <f>Capex_F!BW89+Capex_F!BW91</f>
        <v>0</v>
      </c>
      <c r="BX38" s="272">
        <f>Capex_F!BX89+Capex_F!BX91</f>
        <v>0</v>
      </c>
      <c r="BY38" s="271">
        <f>Capex_F!BY89+Capex_F!BY91</f>
        <v>0</v>
      </c>
      <c r="BZ38" s="271">
        <f>Capex_F!BZ89+Capex_F!BZ91</f>
        <v>0</v>
      </c>
      <c r="CA38" s="271">
        <f>Capex_F!CA89+Capex_F!CA91</f>
        <v>0</v>
      </c>
      <c r="CB38" s="271">
        <f>Capex_F!CB89+Capex_F!CB91</f>
        <v>0</v>
      </c>
      <c r="CC38" s="271">
        <f>Capex_F!CC89+Capex_F!CC91</f>
        <v>0</v>
      </c>
      <c r="CD38" s="271">
        <f>Capex_F!CD89+Capex_F!CD91</f>
        <v>0</v>
      </c>
      <c r="CE38" s="271">
        <f>Capex_F!CE89+Capex_F!CE91</f>
        <v>0</v>
      </c>
      <c r="CF38" s="271">
        <f>Capex_F!CF89+Capex_F!CF91</f>
        <v>0</v>
      </c>
      <c r="CG38" s="271">
        <f>Capex_F!CG89+Capex_F!CG91</f>
        <v>0</v>
      </c>
      <c r="CH38" s="271">
        <f>Capex_F!CH89+Capex_F!CH91</f>
        <v>0</v>
      </c>
      <c r="CI38" s="271">
        <f>Capex_F!CI89+Capex_F!CI91</f>
        <v>0</v>
      </c>
      <c r="CJ38" s="272">
        <f>Capex_F!CJ89+Capex_F!CJ91</f>
        <v>0</v>
      </c>
      <c r="CK38" s="271">
        <f>Capex_F!CK89+Capex_F!CK91</f>
        <v>0</v>
      </c>
      <c r="CL38" s="271">
        <f>Capex_F!CL89+Capex_F!CL91</f>
        <v>0</v>
      </c>
      <c r="CM38" s="271">
        <f>Capex_F!CM89+Capex_F!CM91</f>
        <v>0</v>
      </c>
      <c r="CN38" s="271">
        <f>Capex_F!CN89+Capex_F!CN91</f>
        <v>0</v>
      </c>
      <c r="CO38" s="271">
        <f>Capex_F!CO89+Capex_F!CO91</f>
        <v>0</v>
      </c>
      <c r="CP38" s="271">
        <f>Capex_F!CP89+Capex_F!CP91</f>
        <v>0</v>
      </c>
      <c r="CQ38" s="271">
        <f>Capex_F!CQ89+Capex_F!CQ91</f>
        <v>0</v>
      </c>
      <c r="CR38" s="271">
        <f>Capex_F!CR89+Capex_F!CR91</f>
        <v>0</v>
      </c>
      <c r="CS38" s="271">
        <f>Capex_F!CS89+Capex_F!CS91</f>
        <v>0</v>
      </c>
      <c r="CT38" s="271">
        <f>Capex_F!CT89+Capex_F!CT91</f>
        <v>0</v>
      </c>
      <c r="CU38" s="271">
        <f>Capex_F!CU89+Capex_F!CU91</f>
        <v>0</v>
      </c>
      <c r="CV38" s="272">
        <f>Capex_F!CV89+Capex_F!CV91</f>
        <v>0</v>
      </c>
      <c r="CW38" s="271">
        <f>Capex_F!CW89+Capex_F!CW91</f>
        <v>0</v>
      </c>
      <c r="CX38" s="271">
        <f>Capex_F!CX89+Capex_F!CX91</f>
        <v>0</v>
      </c>
      <c r="CY38" s="271">
        <f>Capex_F!CY89+Capex_F!CY91</f>
        <v>0</v>
      </c>
      <c r="CZ38" s="271">
        <f>Capex_F!CZ89+Capex_F!CZ91</f>
        <v>0</v>
      </c>
      <c r="DA38" s="271">
        <f>Capex_F!DA89+Capex_F!DA91</f>
        <v>0</v>
      </c>
      <c r="DB38" s="271">
        <f>Capex_F!DB89+Capex_F!DB91</f>
        <v>0</v>
      </c>
      <c r="DC38" s="271">
        <f>Capex_F!DC89+Capex_F!DC91</f>
        <v>0</v>
      </c>
      <c r="DD38" s="271">
        <f>Capex_F!DD89+Capex_F!DD91</f>
        <v>0</v>
      </c>
      <c r="DE38" s="271">
        <f>Capex_F!DE89+Capex_F!DE91</f>
        <v>0</v>
      </c>
      <c r="DF38" s="271">
        <f>Capex_F!DF89+Capex_F!DF91</f>
        <v>0</v>
      </c>
      <c r="DG38" s="271">
        <f>Capex_F!DG89+Capex_F!DG91</f>
        <v>0</v>
      </c>
      <c r="DH38" s="272">
        <f>Capex_F!DH89+Capex_F!DH91</f>
        <v>0</v>
      </c>
      <c r="DI38" s="271">
        <f>Capex_F!DI89+Capex_F!DI91</f>
        <v>0</v>
      </c>
      <c r="DJ38" s="271">
        <f>Capex_F!DJ89+Capex_F!DJ91</f>
        <v>0</v>
      </c>
      <c r="DK38" s="271">
        <f>Capex_F!DK89+Capex_F!DK91</f>
        <v>0</v>
      </c>
      <c r="DL38" s="271">
        <f>Capex_F!DL89+Capex_F!DL91</f>
        <v>0</v>
      </c>
      <c r="DM38" s="271">
        <f>Capex_F!DM89+Capex_F!DM91</f>
        <v>0</v>
      </c>
      <c r="DN38" s="271">
        <f>Capex_F!DN89+Capex_F!DN91</f>
        <v>0</v>
      </c>
      <c r="DO38" s="271">
        <f>Capex_F!DO89+Capex_F!DO91</f>
        <v>0</v>
      </c>
      <c r="DP38" s="271">
        <f>Capex_F!DP89+Capex_F!DP91</f>
        <v>0</v>
      </c>
      <c r="DQ38" s="271">
        <f>Capex_F!DQ89+Capex_F!DQ91</f>
        <v>0</v>
      </c>
      <c r="DR38" s="271">
        <f>Capex_F!DR89+Capex_F!DR91</f>
        <v>0</v>
      </c>
      <c r="DS38" s="271">
        <f>Capex_F!DS89+Capex_F!DS91</f>
        <v>0</v>
      </c>
      <c r="DT38" s="273">
        <f>Capex_F!DT89+Capex_F!DT91</f>
        <v>0</v>
      </c>
      <c r="DU38" s="125">
        <f t="shared" si="26"/>
        <v>0</v>
      </c>
      <c r="DV38" s="125">
        <f t="shared" si="26"/>
        <v>0</v>
      </c>
      <c r="DW38" s="125">
        <f t="shared" si="26"/>
        <v>0</v>
      </c>
      <c r="DX38" s="125">
        <f t="shared" si="26"/>
        <v>0</v>
      </c>
      <c r="DY38" s="125">
        <f t="shared" si="26"/>
        <v>0</v>
      </c>
      <c r="DZ38" s="125">
        <f t="shared" si="26"/>
        <v>0</v>
      </c>
      <c r="EA38" s="125">
        <f t="shared" si="26"/>
        <v>0</v>
      </c>
      <c r="EB38" s="125">
        <f t="shared" si="26"/>
        <v>0</v>
      </c>
      <c r="EC38" s="125">
        <f t="shared" si="26"/>
        <v>0</v>
      </c>
      <c r="ED38" s="126">
        <f t="shared" si="26"/>
        <v>0</v>
      </c>
    </row>
    <row r="39" spans="2:134">
      <c r="B39" s="266" t="s">
        <v>186</v>
      </c>
      <c r="C39" s="267"/>
      <c r="D39" s="267"/>
      <c r="E39" s="271">
        <f>Capex_F!E92</f>
        <v>0</v>
      </c>
      <c r="F39" s="271">
        <f>Capex_F!F92</f>
        <v>0</v>
      </c>
      <c r="G39" s="271">
        <f>Capex_F!G92</f>
        <v>0</v>
      </c>
      <c r="H39" s="271">
        <f>Capex_F!H92</f>
        <v>0</v>
      </c>
      <c r="I39" s="271">
        <f>Capex_F!I92</f>
        <v>0</v>
      </c>
      <c r="J39" s="271">
        <f>Capex_F!J92</f>
        <v>0</v>
      </c>
      <c r="K39" s="271">
        <f>Capex_F!K92</f>
        <v>713.06834480000009</v>
      </c>
      <c r="L39" s="271">
        <f>Capex_F!L92</f>
        <v>1069.5846896</v>
      </c>
      <c r="M39" s="271">
        <f>Capex_F!M92</f>
        <v>1426.1010344000001</v>
      </c>
      <c r="N39" s="271">
        <f>Capex_F!N92</f>
        <v>1782.6173792000002</v>
      </c>
      <c r="O39" s="271">
        <f>Capex_F!O92</f>
        <v>2139.1337240000003</v>
      </c>
      <c r="P39" s="272">
        <f>Capex_F!P92</f>
        <v>2495.6500688000001</v>
      </c>
      <c r="Q39" s="271">
        <f>Capex_F!Q92</f>
        <v>2673.9082412000002</v>
      </c>
      <c r="R39" s="271">
        <f>Capex_F!R92</f>
        <v>2852.1664136000004</v>
      </c>
      <c r="S39" s="271">
        <f>Capex_F!S92</f>
        <v>3030.4245860000005</v>
      </c>
      <c r="T39" s="271">
        <f>Capex_F!T92</f>
        <v>3208.6827584000007</v>
      </c>
      <c r="U39" s="271">
        <f>Capex_F!U92</f>
        <v>3386.9409308000008</v>
      </c>
      <c r="V39" s="271">
        <f>Capex_F!V92</f>
        <v>3565.199103200001</v>
      </c>
      <c r="W39" s="271">
        <f>Capex_F!W92</f>
        <v>3743.4572756000011</v>
      </c>
      <c r="X39" s="271">
        <f>Capex_F!X92</f>
        <v>3921.7154480000013</v>
      </c>
      <c r="Y39" s="271">
        <f>Capex_F!Y92</f>
        <v>4099.973620400001</v>
      </c>
      <c r="Z39" s="271">
        <f>Capex_F!Z92</f>
        <v>4278.2317928000011</v>
      </c>
      <c r="AA39" s="271">
        <f>Capex_F!AA92</f>
        <v>4456.4899652000013</v>
      </c>
      <c r="AB39" s="272">
        <f>Capex_F!AB92</f>
        <v>4634.7481376000014</v>
      </c>
      <c r="AC39" s="271">
        <f>Capex_F!AC92</f>
        <v>4753.5869192000018</v>
      </c>
      <c r="AD39" s="271">
        <f>Capex_F!AD92</f>
        <v>4872.4257008000022</v>
      </c>
      <c r="AE39" s="271">
        <f>Capex_F!AE92</f>
        <v>4991.2644824000026</v>
      </c>
      <c r="AF39" s="271">
        <f>Capex_F!AF92</f>
        <v>5110.103264000003</v>
      </c>
      <c r="AG39" s="271">
        <f>Capex_F!AG92</f>
        <v>5228.9420456000034</v>
      </c>
      <c r="AH39" s="271">
        <f>Capex_F!AH92</f>
        <v>5347.7808272000038</v>
      </c>
      <c r="AI39" s="271">
        <f>Capex_F!AI92</f>
        <v>5466.6196088000042</v>
      </c>
      <c r="AJ39" s="271">
        <f>Capex_F!AJ92</f>
        <v>5466.6196088000042</v>
      </c>
      <c r="AK39" s="271">
        <f>Capex_F!AK92</f>
        <v>5466.6196088000042</v>
      </c>
      <c r="AL39" s="271">
        <f>Capex_F!AL92</f>
        <v>5466.6196088000042</v>
      </c>
      <c r="AM39" s="271">
        <f>Capex_F!AM92</f>
        <v>5466.6196088000042</v>
      </c>
      <c r="AN39" s="272">
        <f>Capex_F!AN92</f>
        <v>5466.6196088000042</v>
      </c>
      <c r="AO39" s="271">
        <f>Capex_F!AO92</f>
        <v>5466.6196088000042</v>
      </c>
      <c r="AP39" s="271">
        <f>Capex_F!AP92</f>
        <v>5466.6196088000042</v>
      </c>
      <c r="AQ39" s="271">
        <f>Capex_F!AQ92</f>
        <v>5466.6196088000042</v>
      </c>
      <c r="AR39" s="271">
        <f>Capex_F!AR92</f>
        <v>5466.6196088000042</v>
      </c>
      <c r="AS39" s="271">
        <f>Capex_F!AS92</f>
        <v>5466.6196088000042</v>
      </c>
      <c r="AT39" s="271">
        <f>Capex_F!AT92</f>
        <v>5466.6196088000042</v>
      </c>
      <c r="AU39" s="271">
        <f>Capex_F!AU92</f>
        <v>5466.6196088000042</v>
      </c>
      <c r="AV39" s="271">
        <f>Capex_F!AV92</f>
        <v>5466.6196088000042</v>
      </c>
      <c r="AW39" s="271">
        <f>Capex_F!AW92</f>
        <v>5466.6196088000042</v>
      </c>
      <c r="AX39" s="271">
        <f>Capex_F!AX92</f>
        <v>5466.6196088000042</v>
      </c>
      <c r="AY39" s="271">
        <f>Capex_F!AY92</f>
        <v>5466.6196088000042</v>
      </c>
      <c r="AZ39" s="272">
        <f>Capex_F!AZ92</f>
        <v>5466.6196088000042</v>
      </c>
      <c r="BA39" s="271">
        <f>Capex_F!BA92</f>
        <v>5466.6196088000042</v>
      </c>
      <c r="BB39" s="271">
        <f>Capex_F!BB92</f>
        <v>5466.6196088000042</v>
      </c>
      <c r="BC39" s="271">
        <f>Capex_F!BC92</f>
        <v>5466.6196088000042</v>
      </c>
      <c r="BD39" s="271">
        <f>Capex_F!BD92</f>
        <v>5466.6196088000042</v>
      </c>
      <c r="BE39" s="271">
        <f>Capex_F!BE92</f>
        <v>5466.6196088000042</v>
      </c>
      <c r="BF39" s="271">
        <f>Capex_F!BF92</f>
        <v>5466.6196088000042</v>
      </c>
      <c r="BG39" s="271">
        <f>Capex_F!BG92</f>
        <v>5466.6196088000042</v>
      </c>
      <c r="BH39" s="271">
        <f>Capex_F!BH92</f>
        <v>5466.6196088000042</v>
      </c>
      <c r="BI39" s="271">
        <f>Capex_F!BI92</f>
        <v>5466.6196088000042</v>
      </c>
      <c r="BJ39" s="271">
        <f>Capex_F!BJ92</f>
        <v>5466.6196088000042</v>
      </c>
      <c r="BK39" s="271">
        <f>Capex_F!BK92</f>
        <v>5466.6196088000042</v>
      </c>
      <c r="BL39" s="272">
        <f>Capex_F!BL92</f>
        <v>5466.6196088000042</v>
      </c>
      <c r="BM39" s="271">
        <f>Capex_F!BM92</f>
        <v>5466.6196088000042</v>
      </c>
      <c r="BN39" s="271">
        <f>Capex_F!BN92</f>
        <v>5466.6196088000042</v>
      </c>
      <c r="BO39" s="271">
        <f>Capex_F!BO92</f>
        <v>5466.6196088000042</v>
      </c>
      <c r="BP39" s="271">
        <f>Capex_F!BP92</f>
        <v>5466.6196088000042</v>
      </c>
      <c r="BQ39" s="271">
        <f>Capex_F!BQ92</f>
        <v>5466.6196088000042</v>
      </c>
      <c r="BR39" s="271">
        <f>Capex_F!BR92</f>
        <v>5466.6196088000042</v>
      </c>
      <c r="BS39" s="271">
        <f>Capex_F!BS92</f>
        <v>5466.6196088000042</v>
      </c>
      <c r="BT39" s="271">
        <f>Capex_F!BT92</f>
        <v>5466.6196088000042</v>
      </c>
      <c r="BU39" s="271">
        <f>Capex_F!BU92</f>
        <v>5466.6196088000042</v>
      </c>
      <c r="BV39" s="271">
        <f>Capex_F!BV92</f>
        <v>5466.6196088000042</v>
      </c>
      <c r="BW39" s="271">
        <f>Capex_F!BW92</f>
        <v>5466.6196088000042</v>
      </c>
      <c r="BX39" s="272">
        <f>Capex_F!BX92</f>
        <v>5466.6196088000042</v>
      </c>
      <c r="BY39" s="271">
        <f>Capex_F!BY92</f>
        <v>5466.6196088000042</v>
      </c>
      <c r="BZ39" s="271">
        <f>Capex_F!BZ92</f>
        <v>5466.6196088000042</v>
      </c>
      <c r="CA39" s="271">
        <f>Capex_F!CA92</f>
        <v>5466.6196088000042</v>
      </c>
      <c r="CB39" s="271">
        <f>Capex_F!CB92</f>
        <v>5466.6196088000042</v>
      </c>
      <c r="CC39" s="271">
        <f>Capex_F!CC92</f>
        <v>5466.6196088000042</v>
      </c>
      <c r="CD39" s="271">
        <f>Capex_F!CD92</f>
        <v>5466.6196088000042</v>
      </c>
      <c r="CE39" s="271">
        <f>Capex_F!CE92</f>
        <v>5466.6196088000042</v>
      </c>
      <c r="CF39" s="271">
        <f>Capex_F!CF92</f>
        <v>5466.6196088000042</v>
      </c>
      <c r="CG39" s="271">
        <f>Capex_F!CG92</f>
        <v>5466.6196088000042</v>
      </c>
      <c r="CH39" s="271">
        <f>Capex_F!CH92</f>
        <v>5466.6196088000042</v>
      </c>
      <c r="CI39" s="271">
        <f>Capex_F!CI92</f>
        <v>5466.6196088000042</v>
      </c>
      <c r="CJ39" s="272">
        <f>Capex_F!CJ92</f>
        <v>5466.6196088000042</v>
      </c>
      <c r="CK39" s="271">
        <f>Capex_F!CK92</f>
        <v>5466.6196088000042</v>
      </c>
      <c r="CL39" s="271">
        <f>Capex_F!CL92</f>
        <v>5466.6196088000042</v>
      </c>
      <c r="CM39" s="271">
        <f>Capex_F!CM92</f>
        <v>5466.6196088000042</v>
      </c>
      <c r="CN39" s="271">
        <f>Capex_F!CN92</f>
        <v>5466.6196088000042</v>
      </c>
      <c r="CO39" s="271">
        <f>Capex_F!CO92</f>
        <v>5466.6196088000042</v>
      </c>
      <c r="CP39" s="271">
        <f>Capex_F!CP92</f>
        <v>5466.6196088000042</v>
      </c>
      <c r="CQ39" s="271">
        <f>Capex_F!CQ92</f>
        <v>5466.6196088000042</v>
      </c>
      <c r="CR39" s="271">
        <f>Capex_F!CR92</f>
        <v>5466.6196088000042</v>
      </c>
      <c r="CS39" s="271">
        <f>Capex_F!CS92</f>
        <v>5466.6196088000042</v>
      </c>
      <c r="CT39" s="271">
        <f>Capex_F!CT92</f>
        <v>5466.6196088000042</v>
      </c>
      <c r="CU39" s="271">
        <f>Capex_F!CU92</f>
        <v>5466.6196088000042</v>
      </c>
      <c r="CV39" s="272">
        <f>Capex_F!CV92</f>
        <v>5466.6196088000042</v>
      </c>
      <c r="CW39" s="271">
        <f>Capex_F!CW92</f>
        <v>5466.6196088000042</v>
      </c>
      <c r="CX39" s="271">
        <f>Capex_F!CX92</f>
        <v>5466.6196088000042</v>
      </c>
      <c r="CY39" s="271">
        <f>Capex_F!CY92</f>
        <v>5466.6196088000042</v>
      </c>
      <c r="CZ39" s="271">
        <f>Capex_F!CZ92</f>
        <v>5466.6196088000042</v>
      </c>
      <c r="DA39" s="271">
        <f>Capex_F!DA92</f>
        <v>5466.6196088000042</v>
      </c>
      <c r="DB39" s="271">
        <f>Capex_F!DB92</f>
        <v>5466.6196088000042</v>
      </c>
      <c r="DC39" s="271">
        <f>Capex_F!DC92</f>
        <v>5466.6196088000042</v>
      </c>
      <c r="DD39" s="271">
        <f>Capex_F!DD92</f>
        <v>5466.6196088000042</v>
      </c>
      <c r="DE39" s="271">
        <f>Capex_F!DE92</f>
        <v>5466.6196088000042</v>
      </c>
      <c r="DF39" s="271">
        <f>Capex_F!DF92</f>
        <v>5466.6196088000042</v>
      </c>
      <c r="DG39" s="271">
        <f>Capex_F!DG92</f>
        <v>5466.6196088000042</v>
      </c>
      <c r="DH39" s="272">
        <f>Capex_F!DH92</f>
        <v>5466.6196088000042</v>
      </c>
      <c r="DI39" s="271">
        <f>Capex_F!DI92</f>
        <v>5466.6196088000042</v>
      </c>
      <c r="DJ39" s="271">
        <f>Capex_F!DJ92</f>
        <v>5466.6196088000042</v>
      </c>
      <c r="DK39" s="271">
        <f>Capex_F!DK92</f>
        <v>5466.6196088000042</v>
      </c>
      <c r="DL39" s="271">
        <f>Capex_F!DL92</f>
        <v>5466.6196088000042</v>
      </c>
      <c r="DM39" s="271">
        <f>Capex_F!DM92</f>
        <v>5466.6196088000042</v>
      </c>
      <c r="DN39" s="271">
        <f>Capex_F!DN92</f>
        <v>5466.6196088000042</v>
      </c>
      <c r="DO39" s="271">
        <f>Capex_F!DO92</f>
        <v>5466.6196088000042</v>
      </c>
      <c r="DP39" s="271">
        <f>Capex_F!DP92</f>
        <v>5466.6196088000042</v>
      </c>
      <c r="DQ39" s="271">
        <f>Capex_F!DQ92</f>
        <v>5466.6196088000042</v>
      </c>
      <c r="DR39" s="271">
        <f>Capex_F!DR92</f>
        <v>5466.6196088000042</v>
      </c>
      <c r="DS39" s="271">
        <f>Capex_F!DS92</f>
        <v>5466.6196088000042</v>
      </c>
      <c r="DT39" s="273">
        <f>Capex_F!DT92</f>
        <v>5466.6196088000042</v>
      </c>
      <c r="DU39" s="125">
        <f t="shared" si="26"/>
        <v>2495.6500688000001</v>
      </c>
      <c r="DV39" s="125">
        <f t="shared" si="26"/>
        <v>4634.7481376000014</v>
      </c>
      <c r="DW39" s="125">
        <f t="shared" si="26"/>
        <v>5466.6196088000042</v>
      </c>
      <c r="DX39" s="125">
        <f t="shared" si="26"/>
        <v>5466.6196088000042</v>
      </c>
      <c r="DY39" s="125">
        <f t="shared" si="26"/>
        <v>5466.6196088000042</v>
      </c>
      <c r="DZ39" s="125">
        <f t="shared" si="26"/>
        <v>5466.6196088000042</v>
      </c>
      <c r="EA39" s="125">
        <f t="shared" si="26"/>
        <v>5466.6196088000042</v>
      </c>
      <c r="EB39" s="125">
        <f t="shared" si="26"/>
        <v>5466.6196088000042</v>
      </c>
      <c r="EC39" s="125">
        <f t="shared" si="26"/>
        <v>5466.6196088000042</v>
      </c>
      <c r="ED39" s="126">
        <f t="shared" si="26"/>
        <v>5466.6196088000042</v>
      </c>
    </row>
    <row r="40" spans="2:134">
      <c r="B40" s="274" t="s">
        <v>131</v>
      </c>
      <c r="C40" s="275"/>
      <c r="D40" s="275"/>
      <c r="E40" s="276">
        <f>-Capex_F!E109</f>
        <v>0</v>
      </c>
      <c r="F40" s="276">
        <f>-Capex_F!F109</f>
        <v>0</v>
      </c>
      <c r="G40" s="276">
        <f>-Capex_F!G109</f>
        <v>0</v>
      </c>
      <c r="H40" s="276">
        <f>-Capex_F!H109</f>
        <v>-289.83994698379956</v>
      </c>
      <c r="I40" s="276">
        <f>-Capex_F!I109</f>
        <v>-896.15410660028351</v>
      </c>
      <c r="J40" s="276">
        <f>-Capex_F!J109</f>
        <v>-1795.673947551682</v>
      </c>
      <c r="K40" s="276">
        <f>-Capex_F!K109</f>
        <v>-3008.2069238602171</v>
      </c>
      <c r="L40" s="276">
        <f>-Capex_F!L109</f>
        <v>-4501.5969762442191</v>
      </c>
      <c r="M40" s="276">
        <f>-Capex_F!M109</f>
        <v>-6299.1126360014568</v>
      </c>
      <c r="N40" s="276">
        <f>-Capex_F!N109</f>
        <v>-8296.0455122919666</v>
      </c>
      <c r="O40" s="276">
        <f>-Capex_F!O109</f>
        <v>-10302.881620382477</v>
      </c>
      <c r="P40" s="277">
        <f>-Capex_F!P109</f>
        <v>-12319.620960272987</v>
      </c>
      <c r="Q40" s="276">
        <f>-Capex_F!Q109</f>
        <v>-14341.311916063496</v>
      </c>
      <c r="R40" s="276">
        <f>-Capex_F!R109</f>
        <v>-16367.954487754007</v>
      </c>
      <c r="S40" s="276">
        <f>-Capex_F!S109</f>
        <v>-18399.548675344515</v>
      </c>
      <c r="T40" s="276">
        <f>-Capex_F!T109</f>
        <v>-20436.094478835024</v>
      </c>
      <c r="U40" s="276">
        <f>-Capex_F!U109</f>
        <v>-22477.591898225535</v>
      </c>
      <c r="V40" s="276">
        <f>-Capex_F!V109</f>
        <v>-24524.040933516044</v>
      </c>
      <c r="W40" s="276">
        <f>-Capex_F!W109</f>
        <v>-26575.441584706554</v>
      </c>
      <c r="X40" s="276">
        <f>-Capex_F!X109</f>
        <v>-28631.793851797065</v>
      </c>
      <c r="Y40" s="276">
        <f>-Capex_F!Y109</f>
        <v>-30693.097734787574</v>
      </c>
      <c r="Z40" s="276">
        <f>-Capex_F!Z109</f>
        <v>-32759.353233678085</v>
      </c>
      <c r="AA40" s="276">
        <f>-Capex_F!AA109</f>
        <v>-34830.560348468593</v>
      </c>
      <c r="AB40" s="277">
        <f>-Capex_F!AB109</f>
        <v>-36906.719079159106</v>
      </c>
      <c r="AC40" s="276">
        <f>-Capex_F!AC109</f>
        <v>-38986.178887116279</v>
      </c>
      <c r="AD40" s="276">
        <f>-Capex_F!AD109</f>
        <v>-41068.93977234012</v>
      </c>
      <c r="AE40" s="276">
        <f>-Capex_F!AE109</f>
        <v>-43155.001734830628</v>
      </c>
      <c r="AF40" s="276">
        <f>-Capex_F!AF109</f>
        <v>-45244.364774587804</v>
      </c>
      <c r="AG40" s="276">
        <f>-Capex_F!AG109</f>
        <v>-47337.028891611648</v>
      </c>
      <c r="AH40" s="276">
        <f>-Capex_F!AH109</f>
        <v>-49432.994085902159</v>
      </c>
      <c r="AI40" s="276">
        <f>-Capex_F!AI109</f>
        <v>-51532.260357459338</v>
      </c>
      <c r="AJ40" s="276">
        <f>-Capex_F!AJ109</f>
        <v>-53631.526629016516</v>
      </c>
      <c r="AK40" s="276">
        <f>-Capex_F!AK109</f>
        <v>-55730.792900573695</v>
      </c>
      <c r="AL40" s="276">
        <f>-Capex_F!AL109</f>
        <v>-57830.059172130874</v>
      </c>
      <c r="AM40" s="276">
        <f>-Capex_F!AM109</f>
        <v>-59929.325443688052</v>
      </c>
      <c r="AN40" s="277">
        <f>-Capex_F!AN109</f>
        <v>-62028.591715245231</v>
      </c>
      <c r="AO40" s="276">
        <f>-Capex_F!AO109</f>
        <v>-64127.85798680241</v>
      </c>
      <c r="AP40" s="276">
        <f>-Capex_F!AP109</f>
        <v>-66227.124258359589</v>
      </c>
      <c r="AQ40" s="276">
        <f>-Capex_F!AQ109</f>
        <v>-68326.390529916767</v>
      </c>
      <c r="AR40" s="276">
        <f>-Capex_F!AR109</f>
        <v>-70425.656801473946</v>
      </c>
      <c r="AS40" s="276">
        <f>-Capex_F!AS109</f>
        <v>-72524.923073031125</v>
      </c>
      <c r="AT40" s="276">
        <f>-Capex_F!AT109</f>
        <v>-74624.189344588303</v>
      </c>
      <c r="AU40" s="276">
        <f>-Capex_F!AU109</f>
        <v>-76703.648162123252</v>
      </c>
      <c r="AV40" s="276">
        <f>-Capex_F!AV109</f>
        <v>-78773.203747858206</v>
      </c>
      <c r="AW40" s="276">
        <f>-Capex_F!AW109</f>
        <v>-80832.856101793164</v>
      </c>
      <c r="AX40" s="276">
        <f>-Capex_F!AX109</f>
        <v>-82882.605223928113</v>
      </c>
      <c r="AY40" s="276">
        <f>-Capex_F!AY109</f>
        <v>-84922.451114263065</v>
      </c>
      <c r="AZ40" s="277">
        <f>-Capex_F!AZ109</f>
        <v>-86952.393772798023</v>
      </c>
      <c r="BA40" s="276">
        <f>-Capex_F!BA109</f>
        <v>-88977.384815432975</v>
      </c>
      <c r="BB40" s="276">
        <f>-Capex_F!BB109</f>
        <v>-90997.424242167923</v>
      </c>
      <c r="BC40" s="276">
        <f>-Capex_F!BC109</f>
        <v>-93012.51205300288</v>
      </c>
      <c r="BD40" s="276">
        <f>-Capex_F!BD109</f>
        <v>-95022.648247937832</v>
      </c>
      <c r="BE40" s="276">
        <f>-Capex_F!BE109</f>
        <v>-97027.832826972794</v>
      </c>
      <c r="BF40" s="276">
        <f>-Capex_F!BF109</f>
        <v>-99028.06579010775</v>
      </c>
      <c r="BG40" s="276">
        <f>-Capex_F!BG109</f>
        <v>-101023.3471373427</v>
      </c>
      <c r="BH40" s="276">
        <f>-Capex_F!BH109</f>
        <v>-103013.67686867766</v>
      </c>
      <c r="BI40" s="276">
        <f>-Capex_F!BI109</f>
        <v>-104999.05498411262</v>
      </c>
      <c r="BJ40" s="276">
        <f>-Capex_F!BJ109</f>
        <v>-106979.48148364757</v>
      </c>
      <c r="BK40" s="276">
        <f>-Capex_F!BK109</f>
        <v>-108954.95636728253</v>
      </c>
      <c r="BL40" s="277">
        <f>-Capex_F!BL109</f>
        <v>-110925.47963501749</v>
      </c>
      <c r="BM40" s="276">
        <f>-Capex_F!BM109</f>
        <v>-112892.70182548577</v>
      </c>
      <c r="BN40" s="276">
        <f>-Capex_F!BN109</f>
        <v>-114856.62293868739</v>
      </c>
      <c r="BO40" s="276">
        <f>-Capex_F!BO109</f>
        <v>-116817.24297462235</v>
      </c>
      <c r="BP40" s="276">
        <f>-Capex_F!BP109</f>
        <v>-118774.56193329064</v>
      </c>
      <c r="BQ40" s="276">
        <f>-Capex_F!BQ109</f>
        <v>-120728.57981469226</v>
      </c>
      <c r="BR40" s="276">
        <f>-Capex_F!BR109</f>
        <v>-122679.29661882721</v>
      </c>
      <c r="BS40" s="276">
        <f>-Capex_F!BS109</f>
        <v>-124626.7123456955</v>
      </c>
      <c r="BT40" s="276">
        <f>-Capex_F!BT109</f>
        <v>-126574.12807256379</v>
      </c>
      <c r="BU40" s="276">
        <f>-Capex_F!BU109</f>
        <v>-128521.54379943208</v>
      </c>
      <c r="BV40" s="276">
        <f>-Capex_F!BV109</f>
        <v>-130468.95952630037</v>
      </c>
      <c r="BW40" s="276">
        <f>-Capex_F!BW109</f>
        <v>-132416.37525316866</v>
      </c>
      <c r="BX40" s="277">
        <f>-Capex_F!BX109</f>
        <v>-134363.79098003695</v>
      </c>
      <c r="BY40" s="276">
        <f>-Capex_F!BY109</f>
        <v>-136311.20670690524</v>
      </c>
      <c r="BZ40" s="276">
        <f>-Capex_F!BZ109</f>
        <v>-138258.62243377353</v>
      </c>
      <c r="CA40" s="276">
        <f>-Capex_F!CA109</f>
        <v>-140206.03816064182</v>
      </c>
      <c r="CB40" s="276">
        <f>-Capex_F!CB109</f>
        <v>-142153.45388751011</v>
      </c>
      <c r="CC40" s="276">
        <f>-Capex_F!CC109</f>
        <v>-144100.8696143784</v>
      </c>
      <c r="CD40" s="276">
        <f>-Capex_F!CD109</f>
        <v>-146048.28534124669</v>
      </c>
      <c r="CE40" s="276">
        <f>-Capex_F!CE109</f>
        <v>-147995.70106811498</v>
      </c>
      <c r="CF40" s="276">
        <f>-Capex_F!CF109</f>
        <v>-149943.11679498327</v>
      </c>
      <c r="CG40" s="276">
        <f>-Capex_F!CG109</f>
        <v>-151890.53252185156</v>
      </c>
      <c r="CH40" s="276">
        <f>-Capex_F!CH109</f>
        <v>-153837.94824871985</v>
      </c>
      <c r="CI40" s="276">
        <f>-Capex_F!CI109</f>
        <v>-155785.36397558814</v>
      </c>
      <c r="CJ40" s="277">
        <f>-Capex_F!CJ109</f>
        <v>-157732.77970245644</v>
      </c>
      <c r="CK40" s="276">
        <f>-Capex_F!CK109</f>
        <v>-159680.19542932473</v>
      </c>
      <c r="CL40" s="276">
        <f>-Capex_F!CL109</f>
        <v>-161627.61115619302</v>
      </c>
      <c r="CM40" s="276">
        <f>-Capex_F!CM109</f>
        <v>-163575.02688306131</v>
      </c>
      <c r="CN40" s="276">
        <f>-Capex_F!CN109</f>
        <v>-165522.4426099296</v>
      </c>
      <c r="CO40" s="276">
        <f>-Capex_F!CO109</f>
        <v>-167469.85833679789</v>
      </c>
      <c r="CP40" s="276">
        <f>-Capex_F!CP109</f>
        <v>-169417.27406366618</v>
      </c>
      <c r="CQ40" s="276">
        <f>-Capex_F!CQ109</f>
        <v>-171364.68979053447</v>
      </c>
      <c r="CR40" s="276">
        <f>-Capex_F!CR109</f>
        <v>-173312.10551740276</v>
      </c>
      <c r="CS40" s="276">
        <f>-Capex_F!CS109</f>
        <v>-175259.52124427105</v>
      </c>
      <c r="CT40" s="276">
        <f>-Capex_F!CT109</f>
        <v>-177206.93697113934</v>
      </c>
      <c r="CU40" s="276">
        <f>-Capex_F!CU109</f>
        <v>-179154.35269800763</v>
      </c>
      <c r="CV40" s="277">
        <f>-Capex_F!CV109</f>
        <v>-181101.76842487592</v>
      </c>
      <c r="CW40" s="276">
        <f>-Capex_F!CW109</f>
        <v>-183049.18415174421</v>
      </c>
      <c r="CX40" s="276">
        <f>-Capex_F!CX109</f>
        <v>-184996.5998786125</v>
      </c>
      <c r="CY40" s="276">
        <f>-Capex_F!CY109</f>
        <v>-186944.01560548079</v>
      </c>
      <c r="CZ40" s="276">
        <f>-Capex_F!CZ109</f>
        <v>-188891.43133234908</v>
      </c>
      <c r="DA40" s="276">
        <f>-Capex_F!DA109</f>
        <v>-190838.84705921737</v>
      </c>
      <c r="DB40" s="276">
        <f>-Capex_F!DB109</f>
        <v>-192786.26278608566</v>
      </c>
      <c r="DC40" s="276">
        <f>-Capex_F!DC109</f>
        <v>-194733.67851295395</v>
      </c>
      <c r="DD40" s="276">
        <f>-Capex_F!DD109</f>
        <v>-196681.09423982224</v>
      </c>
      <c r="DE40" s="276">
        <f>-Capex_F!DE109</f>
        <v>-198628.50996669053</v>
      </c>
      <c r="DF40" s="276">
        <f>-Capex_F!DF109</f>
        <v>-200575.92569355882</v>
      </c>
      <c r="DG40" s="276">
        <f>-Capex_F!DG109</f>
        <v>-202523.34142042711</v>
      </c>
      <c r="DH40" s="277">
        <f>-Capex_F!DH109</f>
        <v>-204470.7571472954</v>
      </c>
      <c r="DI40" s="276">
        <f>-Capex_F!DI109</f>
        <v>-206418.17287416369</v>
      </c>
      <c r="DJ40" s="276">
        <f>-Capex_F!DJ109</f>
        <v>-208365.58860103198</v>
      </c>
      <c r="DK40" s="276">
        <f>-Capex_F!DK109</f>
        <v>-210313.00432790027</v>
      </c>
      <c r="DL40" s="276">
        <f>-Capex_F!DL109</f>
        <v>-212260.42005476856</v>
      </c>
      <c r="DM40" s="276">
        <f>-Capex_F!DM109</f>
        <v>-214207.83578163685</v>
      </c>
      <c r="DN40" s="276">
        <f>-Capex_F!DN109</f>
        <v>-216155.25150850514</v>
      </c>
      <c r="DO40" s="276">
        <f>-Capex_F!DO109</f>
        <v>-218102.66723537343</v>
      </c>
      <c r="DP40" s="276">
        <f>-Capex_F!DP109</f>
        <v>-220050.08296224172</v>
      </c>
      <c r="DQ40" s="276">
        <f>-Capex_F!DQ109</f>
        <v>-221997.49868911001</v>
      </c>
      <c r="DR40" s="276">
        <f>-Capex_F!DR109</f>
        <v>-223944.9144159783</v>
      </c>
      <c r="DS40" s="276">
        <f>-Capex_F!DS109</f>
        <v>-225892.33014284659</v>
      </c>
      <c r="DT40" s="278">
        <f>-Capex_F!DT109</f>
        <v>-227839.74586971488</v>
      </c>
      <c r="DU40" s="141">
        <f t="shared" si="26"/>
        <v>-12319.620960272987</v>
      </c>
      <c r="DV40" s="141">
        <f t="shared" si="26"/>
        <v>-36906.719079159106</v>
      </c>
      <c r="DW40" s="141">
        <f t="shared" si="26"/>
        <v>-62028.591715245231</v>
      </c>
      <c r="DX40" s="141">
        <f t="shared" si="26"/>
        <v>-86952.393772798023</v>
      </c>
      <c r="DY40" s="141">
        <f t="shared" si="26"/>
        <v>-110925.47963501749</v>
      </c>
      <c r="DZ40" s="141">
        <f t="shared" si="26"/>
        <v>-134363.79098003695</v>
      </c>
      <c r="EA40" s="141">
        <f t="shared" si="26"/>
        <v>-157732.77970245644</v>
      </c>
      <c r="EB40" s="141">
        <f t="shared" si="26"/>
        <v>-181101.76842487592</v>
      </c>
      <c r="EC40" s="141">
        <f t="shared" si="26"/>
        <v>-204470.7571472954</v>
      </c>
      <c r="ED40" s="142">
        <f t="shared" si="26"/>
        <v>-227839.74586971488</v>
      </c>
    </row>
    <row r="41" spans="2:134">
      <c r="B41" s="281" t="s">
        <v>187</v>
      </c>
      <c r="C41" s="282"/>
      <c r="D41" s="282"/>
      <c r="E41" s="283">
        <f>SUBTOTAL(9,E37:E40)</f>
        <v>0</v>
      </c>
      <c r="F41" s="283">
        <f t="shared" ref="F41:BQ41" si="27">SUBTOTAL(9,F37:F40)</f>
        <v>0</v>
      </c>
      <c r="G41" s="283">
        <f t="shared" si="27"/>
        <v>0</v>
      </c>
      <c r="H41" s="283">
        <f t="shared" si="27"/>
        <v>34490.953691072151</v>
      </c>
      <c r="I41" s="283">
        <f t="shared" si="27"/>
        <v>71861.545047377789</v>
      </c>
      <c r="J41" s="283">
        <f t="shared" si="27"/>
        <v>106146.70696661614</v>
      </c>
      <c r="K41" s="283">
        <f t="shared" si="27"/>
        <v>140831.92409529741</v>
      </c>
      <c r="L41" s="283">
        <f t="shared" si="27"/>
        <v>172209.51170076933</v>
      </c>
      <c r="M41" s="283">
        <f t="shared" si="27"/>
        <v>206075.19745460039</v>
      </c>
      <c r="N41" s="283">
        <f t="shared" si="27"/>
        <v>227176.45909110259</v>
      </c>
      <c r="O41" s="283">
        <f t="shared" si="27"/>
        <v>225526.13932781207</v>
      </c>
      <c r="P41" s="284">
        <f t="shared" si="27"/>
        <v>223865.91633272154</v>
      </c>
      <c r="Q41" s="283">
        <f t="shared" si="27"/>
        <v>222022.48354933102</v>
      </c>
      <c r="R41" s="283">
        <f t="shared" si="27"/>
        <v>220174.09915004054</v>
      </c>
      <c r="S41" s="283">
        <f t="shared" si="27"/>
        <v>218320.76313485001</v>
      </c>
      <c r="T41" s="283">
        <f t="shared" si="27"/>
        <v>216462.47550375952</v>
      </c>
      <c r="U41" s="283">
        <f t="shared" si="27"/>
        <v>214599.23625676899</v>
      </c>
      <c r="V41" s="283">
        <f t="shared" si="27"/>
        <v>212731.04539387848</v>
      </c>
      <c r="W41" s="283">
        <f t="shared" si="27"/>
        <v>210857.90291508799</v>
      </c>
      <c r="X41" s="283">
        <f t="shared" si="27"/>
        <v>208979.80882039748</v>
      </c>
      <c r="Y41" s="283">
        <f t="shared" si="27"/>
        <v>207096.76310980698</v>
      </c>
      <c r="Z41" s="283">
        <f t="shared" si="27"/>
        <v>205208.76578331646</v>
      </c>
      <c r="AA41" s="283">
        <f t="shared" si="27"/>
        <v>203315.81684092592</v>
      </c>
      <c r="AB41" s="284">
        <f t="shared" si="27"/>
        <v>201417.91628263541</v>
      </c>
      <c r="AC41" s="283">
        <f t="shared" si="27"/>
        <v>199457.29525627824</v>
      </c>
      <c r="AD41" s="283">
        <f t="shared" si="27"/>
        <v>197493.37315265441</v>
      </c>
      <c r="AE41" s="283">
        <f t="shared" si="27"/>
        <v>195526.14997176389</v>
      </c>
      <c r="AF41" s="283">
        <f t="shared" si="27"/>
        <v>193555.62571360674</v>
      </c>
      <c r="AG41" s="283">
        <f t="shared" si="27"/>
        <v>191581.8003781829</v>
      </c>
      <c r="AH41" s="283">
        <f t="shared" si="27"/>
        <v>189604.6739654924</v>
      </c>
      <c r="AI41" s="283">
        <f t="shared" si="27"/>
        <v>187624.24647553521</v>
      </c>
      <c r="AJ41" s="283">
        <f t="shared" si="27"/>
        <v>185524.98020397802</v>
      </c>
      <c r="AK41" s="283">
        <f t="shared" si="27"/>
        <v>183425.71393242085</v>
      </c>
      <c r="AL41" s="283">
        <f t="shared" si="27"/>
        <v>181326.44766086369</v>
      </c>
      <c r="AM41" s="283">
        <f t="shared" si="27"/>
        <v>179227.1813893065</v>
      </c>
      <c r="AN41" s="284">
        <f t="shared" si="27"/>
        <v>177127.9151177493</v>
      </c>
      <c r="AO41" s="283">
        <f t="shared" si="27"/>
        <v>175028.64884619214</v>
      </c>
      <c r="AP41" s="283">
        <f t="shared" si="27"/>
        <v>172929.38257463498</v>
      </c>
      <c r="AQ41" s="283">
        <f t="shared" si="27"/>
        <v>170830.11630307778</v>
      </c>
      <c r="AR41" s="283">
        <f t="shared" si="27"/>
        <v>168730.85003152059</v>
      </c>
      <c r="AS41" s="283">
        <f t="shared" si="27"/>
        <v>166631.58375996343</v>
      </c>
      <c r="AT41" s="283">
        <f t="shared" si="27"/>
        <v>164532.31748840626</v>
      </c>
      <c r="AU41" s="283">
        <f t="shared" si="27"/>
        <v>162452.8586708713</v>
      </c>
      <c r="AV41" s="283">
        <f t="shared" si="27"/>
        <v>160383.30308513634</v>
      </c>
      <c r="AW41" s="283">
        <f t="shared" si="27"/>
        <v>158323.6507312014</v>
      </c>
      <c r="AX41" s="283">
        <f t="shared" si="27"/>
        <v>156273.90160906644</v>
      </c>
      <c r="AY41" s="283">
        <f t="shared" si="27"/>
        <v>154234.05571873148</v>
      </c>
      <c r="AZ41" s="284">
        <f t="shared" si="27"/>
        <v>152204.11306019651</v>
      </c>
      <c r="BA41" s="283">
        <f t="shared" si="27"/>
        <v>150179.12201756157</v>
      </c>
      <c r="BB41" s="283">
        <f t="shared" si="27"/>
        <v>148159.08259082661</v>
      </c>
      <c r="BC41" s="283">
        <f t="shared" si="27"/>
        <v>146143.99477999168</v>
      </c>
      <c r="BD41" s="283">
        <f t="shared" si="27"/>
        <v>144133.85858505673</v>
      </c>
      <c r="BE41" s="283">
        <f t="shared" si="27"/>
        <v>142128.67400602176</v>
      </c>
      <c r="BF41" s="283">
        <f t="shared" si="27"/>
        <v>140128.44104288681</v>
      </c>
      <c r="BG41" s="283">
        <f t="shared" si="27"/>
        <v>138133.15969565185</v>
      </c>
      <c r="BH41" s="283">
        <f t="shared" si="27"/>
        <v>136142.82996431689</v>
      </c>
      <c r="BI41" s="283">
        <f t="shared" si="27"/>
        <v>134157.45184888193</v>
      </c>
      <c r="BJ41" s="283">
        <f t="shared" si="27"/>
        <v>132177.02534934698</v>
      </c>
      <c r="BK41" s="283">
        <f t="shared" si="27"/>
        <v>130201.55046571202</v>
      </c>
      <c r="BL41" s="284">
        <f t="shared" si="27"/>
        <v>128231.02719797706</v>
      </c>
      <c r="BM41" s="283">
        <f t="shared" si="27"/>
        <v>126263.80500750878</v>
      </c>
      <c r="BN41" s="283">
        <f t="shared" si="27"/>
        <v>124299.88389430716</v>
      </c>
      <c r="BO41" s="283">
        <f t="shared" si="27"/>
        <v>122339.2638583722</v>
      </c>
      <c r="BP41" s="283">
        <f t="shared" si="27"/>
        <v>120381.94489970391</v>
      </c>
      <c r="BQ41" s="283">
        <f t="shared" si="27"/>
        <v>118427.92701830229</v>
      </c>
      <c r="BR41" s="283">
        <f t="shared" ref="BR41:DT41" si="28">SUBTOTAL(9,BR37:BR40)</f>
        <v>116477.21021416734</v>
      </c>
      <c r="BS41" s="283">
        <f t="shared" si="28"/>
        <v>114529.79448729905</v>
      </c>
      <c r="BT41" s="283">
        <f t="shared" si="28"/>
        <v>112582.37876043076</v>
      </c>
      <c r="BU41" s="283">
        <f t="shared" si="28"/>
        <v>110634.96303356247</v>
      </c>
      <c r="BV41" s="283">
        <f t="shared" si="28"/>
        <v>108687.54730669418</v>
      </c>
      <c r="BW41" s="283">
        <f t="shared" si="28"/>
        <v>106740.13157982589</v>
      </c>
      <c r="BX41" s="284">
        <f t="shared" si="28"/>
        <v>104792.7158529576</v>
      </c>
      <c r="BY41" s="283">
        <f t="shared" si="28"/>
        <v>102845.30012608931</v>
      </c>
      <c r="BZ41" s="283">
        <f t="shared" si="28"/>
        <v>100897.88439922102</v>
      </c>
      <c r="CA41" s="283">
        <f t="shared" si="28"/>
        <v>98950.468672352727</v>
      </c>
      <c r="CB41" s="283">
        <f t="shared" si="28"/>
        <v>97003.052945484436</v>
      </c>
      <c r="CC41" s="283">
        <f t="shared" si="28"/>
        <v>95055.637218616146</v>
      </c>
      <c r="CD41" s="283">
        <f t="shared" si="28"/>
        <v>93108.221491747856</v>
      </c>
      <c r="CE41" s="283">
        <f t="shared" si="28"/>
        <v>91160.805764879566</v>
      </c>
      <c r="CF41" s="283">
        <f t="shared" si="28"/>
        <v>89213.390038011275</v>
      </c>
      <c r="CG41" s="283">
        <f t="shared" si="28"/>
        <v>87265.974311142985</v>
      </c>
      <c r="CH41" s="283">
        <f t="shared" si="28"/>
        <v>85318.558584274695</v>
      </c>
      <c r="CI41" s="283">
        <f t="shared" si="28"/>
        <v>83371.142857406405</v>
      </c>
      <c r="CJ41" s="284">
        <f t="shared" si="28"/>
        <v>81423.727130538115</v>
      </c>
      <c r="CK41" s="283">
        <f t="shared" si="28"/>
        <v>79476.311403669824</v>
      </c>
      <c r="CL41" s="283">
        <f t="shared" si="28"/>
        <v>77528.895676801534</v>
      </c>
      <c r="CM41" s="283">
        <f t="shared" si="28"/>
        <v>75581.479949933244</v>
      </c>
      <c r="CN41" s="283">
        <f t="shared" si="28"/>
        <v>73634.064223064954</v>
      </c>
      <c r="CO41" s="283">
        <f t="shared" si="28"/>
        <v>71686.648496196663</v>
      </c>
      <c r="CP41" s="283">
        <f t="shared" si="28"/>
        <v>69739.232769328373</v>
      </c>
      <c r="CQ41" s="283">
        <f t="shared" si="28"/>
        <v>67791.817042460083</v>
      </c>
      <c r="CR41" s="283">
        <f t="shared" si="28"/>
        <v>65844.401315591793</v>
      </c>
      <c r="CS41" s="283">
        <f t="shared" si="28"/>
        <v>63896.985588723503</v>
      </c>
      <c r="CT41" s="283">
        <f t="shared" si="28"/>
        <v>61949.569861855212</v>
      </c>
      <c r="CU41" s="283">
        <f t="shared" si="28"/>
        <v>60002.154134986922</v>
      </c>
      <c r="CV41" s="284">
        <f t="shared" si="28"/>
        <v>58054.738408118632</v>
      </c>
      <c r="CW41" s="283">
        <f t="shared" si="28"/>
        <v>56107.322681250342</v>
      </c>
      <c r="CX41" s="283">
        <f t="shared" si="28"/>
        <v>54159.906954382051</v>
      </c>
      <c r="CY41" s="283">
        <f t="shared" si="28"/>
        <v>52212.491227513761</v>
      </c>
      <c r="CZ41" s="283">
        <f t="shared" si="28"/>
        <v>50265.075500645471</v>
      </c>
      <c r="DA41" s="283">
        <f t="shared" si="28"/>
        <v>48317.659773777181</v>
      </c>
      <c r="DB41" s="283">
        <f t="shared" si="28"/>
        <v>46370.244046908891</v>
      </c>
      <c r="DC41" s="283">
        <f t="shared" si="28"/>
        <v>44422.8283200406</v>
      </c>
      <c r="DD41" s="283">
        <f t="shared" si="28"/>
        <v>42475.41259317231</v>
      </c>
      <c r="DE41" s="283">
        <f t="shared" si="28"/>
        <v>40527.99686630402</v>
      </c>
      <c r="DF41" s="283">
        <f t="shared" si="28"/>
        <v>38580.58113943573</v>
      </c>
      <c r="DG41" s="283">
        <f t="shared" si="28"/>
        <v>36633.165412567439</v>
      </c>
      <c r="DH41" s="284">
        <f t="shared" si="28"/>
        <v>34685.749685699149</v>
      </c>
      <c r="DI41" s="283">
        <f t="shared" si="28"/>
        <v>32738.333958830859</v>
      </c>
      <c r="DJ41" s="283">
        <f t="shared" si="28"/>
        <v>30790.918231962569</v>
      </c>
      <c r="DK41" s="283">
        <f t="shared" si="28"/>
        <v>28843.502505094279</v>
      </c>
      <c r="DL41" s="283">
        <f t="shared" si="28"/>
        <v>26896.086778225988</v>
      </c>
      <c r="DM41" s="283">
        <f t="shared" si="28"/>
        <v>24948.671051357698</v>
      </c>
      <c r="DN41" s="283">
        <f t="shared" si="28"/>
        <v>23001.255324489408</v>
      </c>
      <c r="DO41" s="283">
        <f t="shared" si="28"/>
        <v>21053.839597621118</v>
      </c>
      <c r="DP41" s="283">
        <f t="shared" si="28"/>
        <v>19106.423870752827</v>
      </c>
      <c r="DQ41" s="283">
        <f t="shared" si="28"/>
        <v>17159.008143884537</v>
      </c>
      <c r="DR41" s="283">
        <f t="shared" si="28"/>
        <v>15211.592417016247</v>
      </c>
      <c r="DS41" s="283">
        <f t="shared" si="28"/>
        <v>13264.176690147957</v>
      </c>
      <c r="DT41" s="285">
        <f t="shared" si="28"/>
        <v>11316.760963279667</v>
      </c>
      <c r="DU41" s="286">
        <f t="shared" si="26"/>
        <v>223865.91633272154</v>
      </c>
      <c r="DV41" s="286">
        <f t="shared" si="26"/>
        <v>201417.91628263541</v>
      </c>
      <c r="DW41" s="286">
        <f t="shared" si="26"/>
        <v>177127.9151177493</v>
      </c>
      <c r="DX41" s="286">
        <f t="shared" si="26"/>
        <v>152204.11306019651</v>
      </c>
      <c r="DY41" s="286">
        <f t="shared" si="26"/>
        <v>128231.02719797706</v>
      </c>
      <c r="DZ41" s="286">
        <f t="shared" si="26"/>
        <v>104792.7158529576</v>
      </c>
      <c r="EA41" s="286">
        <f t="shared" si="26"/>
        <v>81423.727130538115</v>
      </c>
      <c r="EB41" s="286">
        <f t="shared" si="26"/>
        <v>58054.738408118632</v>
      </c>
      <c r="EC41" s="286">
        <f t="shared" si="26"/>
        <v>34685.749685699149</v>
      </c>
      <c r="ED41" s="287">
        <f t="shared" si="26"/>
        <v>11316.760963279667</v>
      </c>
    </row>
    <row r="42" spans="2:134">
      <c r="B42" s="254" t="s">
        <v>188</v>
      </c>
      <c r="C42" s="255"/>
      <c r="D42" s="255"/>
      <c r="E42" s="288">
        <f>SUBTOTAL(9,E32:E41)</f>
        <v>0</v>
      </c>
      <c r="F42" s="288">
        <f t="shared" ref="F42:BQ42" si="29">SUBTOTAL(9,F32:F41)</f>
        <v>0</v>
      </c>
      <c r="G42" s="288">
        <f t="shared" si="29"/>
        <v>0</v>
      </c>
      <c r="H42" s="288">
        <f t="shared" si="29"/>
        <v>71707.727271207681</v>
      </c>
      <c r="I42" s="288">
        <f t="shared" si="29"/>
        <v>110769.99015388312</v>
      </c>
      <c r="J42" s="288">
        <f t="shared" si="29"/>
        <v>141671.80902038186</v>
      </c>
      <c r="K42" s="288">
        <f t="shared" si="29"/>
        <v>177804.95859130338</v>
      </c>
      <c r="L42" s="288">
        <f t="shared" si="29"/>
        <v>210185.29751907339</v>
      </c>
      <c r="M42" s="288">
        <f t="shared" si="29"/>
        <v>247452.51633490564</v>
      </c>
      <c r="N42" s="288">
        <f t="shared" si="29"/>
        <v>253346.92424334126</v>
      </c>
      <c r="O42" s="288">
        <f t="shared" si="29"/>
        <v>226339.7215937654</v>
      </c>
      <c r="P42" s="289">
        <f t="shared" si="29"/>
        <v>224697.68860793646</v>
      </c>
      <c r="Q42" s="288">
        <f t="shared" si="29"/>
        <v>222509.8310780208</v>
      </c>
      <c r="R42" s="288">
        <f t="shared" si="29"/>
        <v>220670.54168336108</v>
      </c>
      <c r="S42" s="288">
        <f t="shared" si="29"/>
        <v>218826.30067280139</v>
      </c>
      <c r="T42" s="288">
        <f t="shared" si="29"/>
        <v>216977.10804634166</v>
      </c>
      <c r="U42" s="288">
        <f t="shared" si="29"/>
        <v>215122.96380398193</v>
      </c>
      <c r="V42" s="288">
        <f t="shared" si="29"/>
        <v>213263.86794572222</v>
      </c>
      <c r="W42" s="288">
        <f t="shared" si="29"/>
        <v>211399.8204715625</v>
      </c>
      <c r="X42" s="288">
        <f t="shared" si="29"/>
        <v>209530.82138150281</v>
      </c>
      <c r="Y42" s="288">
        <f t="shared" si="29"/>
        <v>207656.87067554309</v>
      </c>
      <c r="Z42" s="288">
        <f t="shared" si="29"/>
        <v>205777.96835368339</v>
      </c>
      <c r="AA42" s="288">
        <f t="shared" si="29"/>
        <v>203894.11441592366</v>
      </c>
      <c r="AB42" s="289">
        <f t="shared" si="29"/>
        <v>202005.30886226395</v>
      </c>
      <c r="AC42" s="288">
        <f t="shared" si="29"/>
        <v>199932.91125527531</v>
      </c>
      <c r="AD42" s="288">
        <f t="shared" si="29"/>
        <v>197975.05248807202</v>
      </c>
      <c r="AE42" s="288">
        <f t="shared" si="29"/>
        <v>196013.89264360204</v>
      </c>
      <c r="AF42" s="288">
        <f t="shared" si="29"/>
        <v>194049.4317218654</v>
      </c>
      <c r="AG42" s="288">
        <f t="shared" si="29"/>
        <v>192081.66972286211</v>
      </c>
      <c r="AH42" s="288">
        <f t="shared" si="29"/>
        <v>190110.60664659215</v>
      </c>
      <c r="AI42" s="288">
        <f t="shared" si="29"/>
        <v>188136.2424930555</v>
      </c>
      <c r="AJ42" s="288">
        <f t="shared" si="29"/>
        <v>185801.29638739431</v>
      </c>
      <c r="AK42" s="288">
        <f t="shared" si="29"/>
        <v>183702.03011583714</v>
      </c>
      <c r="AL42" s="288">
        <f t="shared" si="29"/>
        <v>181602.76384427998</v>
      </c>
      <c r="AM42" s="288">
        <f t="shared" si="29"/>
        <v>179503.49757272279</v>
      </c>
      <c r="AN42" s="289">
        <f t="shared" si="29"/>
        <v>177404.23130116559</v>
      </c>
      <c r="AO42" s="288">
        <f t="shared" si="29"/>
        <v>175304.96502960843</v>
      </c>
      <c r="AP42" s="288">
        <f t="shared" si="29"/>
        <v>173205.69875805127</v>
      </c>
      <c r="AQ42" s="288">
        <f t="shared" si="29"/>
        <v>171106.43248649407</v>
      </c>
      <c r="AR42" s="288">
        <f t="shared" si="29"/>
        <v>169007.16621493688</v>
      </c>
      <c r="AS42" s="288">
        <f t="shared" si="29"/>
        <v>166907.89994337974</v>
      </c>
      <c r="AT42" s="288">
        <f t="shared" si="29"/>
        <v>164808.63367182255</v>
      </c>
      <c r="AU42" s="288">
        <f t="shared" si="29"/>
        <v>162729.17485428762</v>
      </c>
      <c r="AV42" s="288">
        <f t="shared" si="29"/>
        <v>160659.61926855266</v>
      </c>
      <c r="AW42" s="288">
        <f t="shared" si="29"/>
        <v>158599.96691461769</v>
      </c>
      <c r="AX42" s="288">
        <f t="shared" si="29"/>
        <v>156550.21779248276</v>
      </c>
      <c r="AY42" s="288">
        <f t="shared" si="29"/>
        <v>154510.3719021478</v>
      </c>
      <c r="AZ42" s="289">
        <f t="shared" si="29"/>
        <v>152480.42924361286</v>
      </c>
      <c r="BA42" s="288">
        <f t="shared" si="29"/>
        <v>150455.43820097792</v>
      </c>
      <c r="BB42" s="288">
        <f t="shared" si="29"/>
        <v>148435.39877424296</v>
      </c>
      <c r="BC42" s="288">
        <f t="shared" si="29"/>
        <v>146420.31096340803</v>
      </c>
      <c r="BD42" s="288">
        <f t="shared" si="29"/>
        <v>144410.17476847308</v>
      </c>
      <c r="BE42" s="288">
        <f t="shared" si="29"/>
        <v>142404.9901894381</v>
      </c>
      <c r="BF42" s="288">
        <f t="shared" si="29"/>
        <v>140404.75722630316</v>
      </c>
      <c r="BG42" s="288">
        <f t="shared" si="29"/>
        <v>138409.4758790682</v>
      </c>
      <c r="BH42" s="288">
        <f t="shared" si="29"/>
        <v>136419.14614773326</v>
      </c>
      <c r="BI42" s="288">
        <f t="shared" si="29"/>
        <v>134433.76803229831</v>
      </c>
      <c r="BJ42" s="288">
        <f t="shared" si="29"/>
        <v>132453.34153276336</v>
      </c>
      <c r="BK42" s="288">
        <f t="shared" si="29"/>
        <v>130477.86664912839</v>
      </c>
      <c r="BL42" s="289">
        <f t="shared" si="29"/>
        <v>128507.34338139344</v>
      </c>
      <c r="BM42" s="288">
        <f t="shared" si="29"/>
        <v>126540.12119092516</v>
      </c>
      <c r="BN42" s="288">
        <f t="shared" si="29"/>
        <v>124576.20007772354</v>
      </c>
      <c r="BO42" s="288">
        <f t="shared" si="29"/>
        <v>122615.58004178858</v>
      </c>
      <c r="BP42" s="288">
        <f t="shared" si="29"/>
        <v>120658.26108312032</v>
      </c>
      <c r="BQ42" s="288">
        <f t="shared" si="29"/>
        <v>118704.24320171869</v>
      </c>
      <c r="BR42" s="288">
        <f t="shared" ref="BR42:DT42" si="30">SUBTOTAL(9,BR32:BR41)</f>
        <v>116753.52639758374</v>
      </c>
      <c r="BS42" s="288">
        <f t="shared" si="30"/>
        <v>114806.11067071545</v>
      </c>
      <c r="BT42" s="288">
        <f t="shared" si="30"/>
        <v>112858.69494384716</v>
      </c>
      <c r="BU42" s="288">
        <f t="shared" si="30"/>
        <v>110911.27921697887</v>
      </c>
      <c r="BV42" s="288">
        <f t="shared" si="30"/>
        <v>108963.86349011058</v>
      </c>
      <c r="BW42" s="288">
        <f t="shared" si="30"/>
        <v>107016.44776324229</v>
      </c>
      <c r="BX42" s="289">
        <f t="shared" si="30"/>
        <v>105069.03203637403</v>
      </c>
      <c r="BY42" s="288">
        <f t="shared" si="30"/>
        <v>103121.61630950574</v>
      </c>
      <c r="BZ42" s="288">
        <f t="shared" si="30"/>
        <v>101174.20058263745</v>
      </c>
      <c r="CA42" s="288">
        <f t="shared" si="30"/>
        <v>99226.784855769161</v>
      </c>
      <c r="CB42" s="288">
        <f t="shared" si="30"/>
        <v>97279.369128900871</v>
      </c>
      <c r="CC42" s="288">
        <f t="shared" si="30"/>
        <v>95331.953402032581</v>
      </c>
      <c r="CD42" s="288">
        <f t="shared" si="30"/>
        <v>93384.537675164291</v>
      </c>
      <c r="CE42" s="288">
        <f t="shared" si="30"/>
        <v>91437.12194829603</v>
      </c>
      <c r="CF42" s="288">
        <f t="shared" si="30"/>
        <v>89489.706221427739</v>
      </c>
      <c r="CG42" s="288">
        <f t="shared" si="30"/>
        <v>87542.290494559449</v>
      </c>
      <c r="CH42" s="288">
        <f t="shared" si="30"/>
        <v>85594.874767691159</v>
      </c>
      <c r="CI42" s="288">
        <f t="shared" si="30"/>
        <v>83647.459040822869</v>
      </c>
      <c r="CJ42" s="289">
        <f t="shared" si="30"/>
        <v>81700.043313954578</v>
      </c>
      <c r="CK42" s="288">
        <f t="shared" si="30"/>
        <v>79752.627587086288</v>
      </c>
      <c r="CL42" s="288">
        <f t="shared" si="30"/>
        <v>77805.211860217998</v>
      </c>
      <c r="CM42" s="288">
        <f t="shared" si="30"/>
        <v>75857.796133349737</v>
      </c>
      <c r="CN42" s="288">
        <f t="shared" si="30"/>
        <v>73910.380406481447</v>
      </c>
      <c r="CO42" s="288">
        <f t="shared" si="30"/>
        <v>71962.964679613156</v>
      </c>
      <c r="CP42" s="288">
        <f t="shared" si="30"/>
        <v>70015.548952744866</v>
      </c>
      <c r="CQ42" s="288">
        <f t="shared" si="30"/>
        <v>68068.133225876576</v>
      </c>
      <c r="CR42" s="288">
        <f t="shared" si="30"/>
        <v>66120.717499008286</v>
      </c>
      <c r="CS42" s="288">
        <f t="shared" si="30"/>
        <v>64173.301772139996</v>
      </c>
      <c r="CT42" s="288">
        <f t="shared" si="30"/>
        <v>62225.886045271734</v>
      </c>
      <c r="CU42" s="288">
        <f t="shared" si="30"/>
        <v>60278.470318403444</v>
      </c>
      <c r="CV42" s="289">
        <f t="shared" si="30"/>
        <v>58331.054591535154</v>
      </c>
      <c r="CW42" s="288">
        <f t="shared" si="30"/>
        <v>56383.638864666864</v>
      </c>
      <c r="CX42" s="288">
        <f t="shared" si="30"/>
        <v>54436.223137798574</v>
      </c>
      <c r="CY42" s="288">
        <f t="shared" si="30"/>
        <v>52488.807410930283</v>
      </c>
      <c r="CZ42" s="288">
        <f t="shared" si="30"/>
        <v>50541.391684061993</v>
      </c>
      <c r="DA42" s="288">
        <f t="shared" si="30"/>
        <v>48593.975957193703</v>
      </c>
      <c r="DB42" s="288">
        <f t="shared" si="30"/>
        <v>46646.560230325442</v>
      </c>
      <c r="DC42" s="288">
        <f t="shared" si="30"/>
        <v>44699.144503457152</v>
      </c>
      <c r="DD42" s="288">
        <f t="shared" si="30"/>
        <v>42751.728776588861</v>
      </c>
      <c r="DE42" s="288">
        <f t="shared" si="30"/>
        <v>40804.313049720571</v>
      </c>
      <c r="DF42" s="288">
        <f t="shared" si="30"/>
        <v>38856.897322852281</v>
      </c>
      <c r="DG42" s="288">
        <f t="shared" si="30"/>
        <v>36909.481595983991</v>
      </c>
      <c r="DH42" s="289">
        <f t="shared" si="30"/>
        <v>34962.0658691157</v>
      </c>
      <c r="DI42" s="288">
        <f t="shared" si="30"/>
        <v>33014.650142247439</v>
      </c>
      <c r="DJ42" s="288">
        <f t="shared" si="30"/>
        <v>31067.234415379149</v>
      </c>
      <c r="DK42" s="288">
        <f t="shared" si="30"/>
        <v>29119.818688510859</v>
      </c>
      <c r="DL42" s="288">
        <f t="shared" si="30"/>
        <v>27172.402961642569</v>
      </c>
      <c r="DM42" s="288">
        <f t="shared" si="30"/>
        <v>25224.987234774278</v>
      </c>
      <c r="DN42" s="288">
        <f t="shared" si="30"/>
        <v>23277.571507905988</v>
      </c>
      <c r="DO42" s="288">
        <f t="shared" si="30"/>
        <v>21330.155781037698</v>
      </c>
      <c r="DP42" s="288">
        <f t="shared" si="30"/>
        <v>19382.740054169408</v>
      </c>
      <c r="DQ42" s="288">
        <f t="shared" si="30"/>
        <v>17435.324327301147</v>
      </c>
      <c r="DR42" s="288">
        <f t="shared" si="30"/>
        <v>15487.908600432856</v>
      </c>
      <c r="DS42" s="288">
        <f t="shared" si="30"/>
        <v>13540.492873564566</v>
      </c>
      <c r="DT42" s="290">
        <f t="shared" si="30"/>
        <v>11593.077146696276</v>
      </c>
      <c r="DU42" s="149">
        <f t="shared" si="26"/>
        <v>224697.68860793646</v>
      </c>
      <c r="DV42" s="149">
        <f t="shared" si="26"/>
        <v>202005.30886226395</v>
      </c>
      <c r="DW42" s="149">
        <f t="shared" si="26"/>
        <v>177404.23130116559</v>
      </c>
      <c r="DX42" s="149">
        <f t="shared" si="26"/>
        <v>152480.42924361286</v>
      </c>
      <c r="DY42" s="149">
        <f t="shared" si="26"/>
        <v>128507.34338139344</v>
      </c>
      <c r="DZ42" s="149">
        <f t="shared" si="26"/>
        <v>105069.03203637403</v>
      </c>
      <c r="EA42" s="149">
        <f t="shared" si="26"/>
        <v>81700.043313954578</v>
      </c>
      <c r="EB42" s="149">
        <f t="shared" si="26"/>
        <v>58331.054591535154</v>
      </c>
      <c r="EC42" s="149">
        <f t="shared" si="26"/>
        <v>34962.0658691157</v>
      </c>
      <c r="ED42" s="150">
        <f t="shared" si="26"/>
        <v>11593.077146696276</v>
      </c>
    </row>
    <row r="43" spans="2:134">
      <c r="B43" s="254" t="s">
        <v>189</v>
      </c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6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6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6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6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6"/>
      <c r="BM43" s="255"/>
      <c r="BN43" s="255"/>
      <c r="BO43" s="255"/>
      <c r="BP43" s="255"/>
      <c r="BQ43" s="255"/>
      <c r="BR43" s="255"/>
      <c r="BS43" s="255"/>
      <c r="BT43" s="255"/>
      <c r="BU43" s="255"/>
      <c r="BV43" s="255"/>
      <c r="BW43" s="255"/>
      <c r="BX43" s="256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6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6"/>
      <c r="CW43" s="255"/>
      <c r="CX43" s="255"/>
      <c r="CY43" s="255"/>
      <c r="CZ43" s="255"/>
      <c r="DA43" s="255"/>
      <c r="DB43" s="255"/>
      <c r="DC43" s="255"/>
      <c r="DD43" s="255"/>
      <c r="DE43" s="255"/>
      <c r="DF43" s="255"/>
      <c r="DG43" s="255"/>
      <c r="DH43" s="256"/>
      <c r="DI43" s="255"/>
      <c r="DJ43" s="255"/>
      <c r="DK43" s="255"/>
      <c r="DL43" s="255"/>
      <c r="DM43" s="255"/>
      <c r="DN43" s="255"/>
      <c r="DO43" s="255"/>
      <c r="DP43" s="255"/>
      <c r="DQ43" s="255"/>
      <c r="DR43" s="255"/>
      <c r="DS43" s="255"/>
      <c r="DT43" s="257"/>
      <c r="DU43" s="149"/>
      <c r="DV43" s="149"/>
      <c r="DW43" s="149"/>
      <c r="DX43" s="149"/>
      <c r="DY43" s="149"/>
      <c r="DZ43" s="149"/>
      <c r="EA43" s="149"/>
      <c r="EB43" s="149"/>
      <c r="EC43" s="149"/>
      <c r="ED43" s="150"/>
    </row>
    <row r="44" spans="2:134">
      <c r="B44" s="260" t="s">
        <v>190</v>
      </c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2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2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2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2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2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  <c r="BX44" s="262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2"/>
      <c r="CK44" s="261"/>
      <c r="CL44" s="261"/>
      <c r="CM44" s="261"/>
      <c r="CN44" s="261"/>
      <c r="CO44" s="261"/>
      <c r="CP44" s="261"/>
      <c r="CQ44" s="261"/>
      <c r="CR44" s="261"/>
      <c r="CS44" s="261"/>
      <c r="CT44" s="261"/>
      <c r="CU44" s="261"/>
      <c r="CV44" s="262"/>
      <c r="CW44" s="261"/>
      <c r="CX44" s="261"/>
      <c r="CY44" s="261"/>
      <c r="CZ44" s="261"/>
      <c r="DA44" s="261"/>
      <c r="DB44" s="261"/>
      <c r="DC44" s="261"/>
      <c r="DD44" s="261"/>
      <c r="DE44" s="261"/>
      <c r="DF44" s="261"/>
      <c r="DG44" s="261"/>
      <c r="DH44" s="262"/>
      <c r="DI44" s="261"/>
      <c r="DJ44" s="261"/>
      <c r="DK44" s="261"/>
      <c r="DL44" s="261"/>
      <c r="DM44" s="261"/>
      <c r="DN44" s="261"/>
      <c r="DO44" s="261"/>
      <c r="DP44" s="261"/>
      <c r="DQ44" s="261"/>
      <c r="DR44" s="261"/>
      <c r="DS44" s="261"/>
      <c r="DT44" s="263"/>
      <c r="DU44" s="279"/>
      <c r="DV44" s="279"/>
      <c r="DW44" s="279"/>
      <c r="DX44" s="279"/>
      <c r="DY44" s="279"/>
      <c r="DZ44" s="279"/>
      <c r="EA44" s="279"/>
      <c r="EB44" s="279"/>
      <c r="EC44" s="279"/>
      <c r="ED44" s="280"/>
    </row>
    <row r="45" spans="2:134">
      <c r="B45" s="266" t="s">
        <v>191</v>
      </c>
      <c r="C45" s="267"/>
      <c r="D45" s="267">
        <v>53.95</v>
      </c>
      <c r="E45" s="271">
        <f>$D45/30*(PF_IS_F!E53+PF_IS_F!E61)</f>
        <v>0</v>
      </c>
      <c r="F45" s="271">
        <f>$D45/30*(PF_IS_F!F53+PF_IS_F!F61)</f>
        <v>0</v>
      </c>
      <c r="G45" s="271">
        <f>$D45/30*(PF_IS_F!G53+PF_IS_F!G61)</f>
        <v>0</v>
      </c>
      <c r="H45" s="271">
        <f>$D45/30*(PF_IS_F!H53+PF_IS_F!H61)</f>
        <v>2350.7830830630633</v>
      </c>
      <c r="I45" s="271">
        <f>$D45/30*(PF_IS_F!I53+PF_IS_F!I61)</f>
        <v>2356.3724974774777</v>
      </c>
      <c r="J45" s="271">
        <f>$D45/30*(PF_IS_F!J53+PF_IS_F!J61)</f>
        <v>2361.475875855856</v>
      </c>
      <c r="K45" s="271">
        <f>$D45/30*(PF_IS_F!K53+PF_IS_F!K61)</f>
        <v>2482.5699336257517</v>
      </c>
      <c r="L45" s="271">
        <f>$D45/30*(PF_IS_F!L53+PF_IS_F!L61)</f>
        <v>2512.7827284130381</v>
      </c>
      <c r="M45" s="271">
        <f>$D45/30*(PF_IS_F!M53+PF_IS_F!M61)</f>
        <v>2560.0454081252487</v>
      </c>
      <c r="N45" s="271">
        <f>$D45/30*(PF_IS_F!N53+PF_IS_F!N61)</f>
        <v>2605.1209256752977</v>
      </c>
      <c r="O45" s="271">
        <f>$D45/30*(PF_IS_F!O53+PF_IS_F!O61)</f>
        <v>2646.5511729550763</v>
      </c>
      <c r="P45" s="272">
        <f>$D45/30*(PF_IS_F!P53+PF_IS_F!P61)</f>
        <v>2687.9814202348548</v>
      </c>
      <c r="Q45" s="271">
        <f>$D45/30*(PF_IS_F!Q53+PF_IS_F!Q61)</f>
        <v>2700.4154476227441</v>
      </c>
      <c r="R45" s="271">
        <f>$D45/30*(PF_IS_F!R53+PF_IS_F!R61)</f>
        <v>2721.1305712626331</v>
      </c>
      <c r="S45" s="271">
        <f>$D45/30*(PF_IS_F!S53+PF_IS_F!S61)</f>
        <v>2741.8456949025226</v>
      </c>
      <c r="T45" s="271">
        <f>$D45/30*(PF_IS_F!T53+PF_IS_F!T61)</f>
        <v>2762.5608185424117</v>
      </c>
      <c r="U45" s="271">
        <f>$D45/30*(PF_IS_F!U53+PF_IS_F!U61)</f>
        <v>2783.2759421823012</v>
      </c>
      <c r="V45" s="271">
        <f>$D45/30*(PF_IS_F!V53+PF_IS_F!V61)</f>
        <v>2803.9910658221902</v>
      </c>
      <c r="W45" s="271">
        <f>$D45/30*(PF_IS_F!W53+PF_IS_F!W61)</f>
        <v>2824.7061894620797</v>
      </c>
      <c r="X45" s="271">
        <f>$D45/30*(PF_IS_F!X53+PF_IS_F!X61)</f>
        <v>2845.4213131019687</v>
      </c>
      <c r="Y45" s="271">
        <f>$D45/30*(PF_IS_F!Y53+PF_IS_F!Y61)</f>
        <v>2866.1364367418578</v>
      </c>
      <c r="Z45" s="271">
        <f>$D45/30*(PF_IS_F!Z53+PF_IS_F!Z61)</f>
        <v>2886.8515603817473</v>
      </c>
      <c r="AA45" s="271">
        <f>$D45/30*(PF_IS_F!AA53+PF_IS_F!AA61)</f>
        <v>2907.5666840216363</v>
      </c>
      <c r="AB45" s="272">
        <f>$D45/30*(PF_IS_F!AB53+PF_IS_F!AB61)</f>
        <v>2928.2818076615254</v>
      </c>
      <c r="AC45" s="271">
        <f>$D45/30*(PF_IS_F!AC53+PF_IS_F!AC61)</f>
        <v>2939.3315246707848</v>
      </c>
      <c r="AD45" s="271">
        <f>$D45/30*(PF_IS_F!AD53+PF_IS_F!AD61)</f>
        <v>2953.1416070973773</v>
      </c>
      <c r="AE45" s="271">
        <f>$D45/30*(PF_IS_F!AE53+PF_IS_F!AE61)</f>
        <v>2966.9516895239703</v>
      </c>
      <c r="AF45" s="271">
        <f>$D45/30*(PF_IS_F!AF53+PF_IS_F!AF61)</f>
        <v>2980.7617719505633</v>
      </c>
      <c r="AG45" s="271">
        <f>$D45/30*(PF_IS_F!AG53+PF_IS_F!AG61)</f>
        <v>2994.5718543771559</v>
      </c>
      <c r="AH45" s="271">
        <f>$D45/30*(PF_IS_F!AH53+PF_IS_F!AH61)</f>
        <v>3008.3819368037489</v>
      </c>
      <c r="AI45" s="271">
        <f>$D45/30*(PF_IS_F!AI53+PF_IS_F!AI61)</f>
        <v>3022.1920192303414</v>
      </c>
      <c r="AJ45" s="271">
        <f>$D45/30*(PF_IS_F!AJ53+PF_IS_F!AJ61)</f>
        <v>3016.6712883956752</v>
      </c>
      <c r="AK45" s="271">
        <f>$D45/30*(PF_IS_F!AK53+PF_IS_F!AK61)</f>
        <v>3016.6712883956752</v>
      </c>
      <c r="AL45" s="271">
        <f>$D45/30*(PF_IS_F!AL53+PF_IS_F!AL61)</f>
        <v>3016.6712883956752</v>
      </c>
      <c r="AM45" s="271">
        <f>$D45/30*(PF_IS_F!AM53+PF_IS_F!AM61)</f>
        <v>3016.6712883956752</v>
      </c>
      <c r="AN45" s="272">
        <f>$D45/30*(PF_IS_F!AN53+PF_IS_F!AN61)</f>
        <v>3016.6712883956752</v>
      </c>
      <c r="AO45" s="271">
        <f>$D45/30*(PF_IS_F!AO53+PF_IS_F!AO61)</f>
        <v>3016.6712883956752</v>
      </c>
      <c r="AP45" s="271">
        <f>$D45/30*(PF_IS_F!AP53+PF_IS_F!AP61)</f>
        <v>3016.6712883956752</v>
      </c>
      <c r="AQ45" s="271">
        <f>$D45/30*(PF_IS_F!AQ53+PF_IS_F!AQ61)</f>
        <v>3016.6712883956752</v>
      </c>
      <c r="AR45" s="271">
        <f>$D45/30*(PF_IS_F!AR53+PF_IS_F!AR61)</f>
        <v>3016.6712883956752</v>
      </c>
      <c r="AS45" s="271">
        <f>$D45/30*(PF_IS_F!AS53+PF_IS_F!AS61)</f>
        <v>3016.6712883956752</v>
      </c>
      <c r="AT45" s="271">
        <f>$D45/30*(PF_IS_F!AT53+PF_IS_F!AT61)</f>
        <v>3016.6712883956752</v>
      </c>
      <c r="AU45" s="271">
        <f>$D45/30*(PF_IS_F!AU53+PF_IS_F!AU61)</f>
        <v>3016.6712883956752</v>
      </c>
      <c r="AV45" s="271">
        <f>$D45/30*(PF_IS_F!AV53+PF_IS_F!AV61)</f>
        <v>3016.6712883956752</v>
      </c>
      <c r="AW45" s="271">
        <f>$D45/30*(PF_IS_F!AW53+PF_IS_F!AW61)</f>
        <v>3016.6712883956752</v>
      </c>
      <c r="AX45" s="271">
        <f>$D45/30*(PF_IS_F!AX53+PF_IS_F!AX61)</f>
        <v>3016.6712883956752</v>
      </c>
      <c r="AY45" s="271">
        <f>$D45/30*(PF_IS_F!AY53+PF_IS_F!AY61)</f>
        <v>3016.6712883956752</v>
      </c>
      <c r="AZ45" s="272">
        <f>$D45/30*(PF_IS_F!AZ53+PF_IS_F!AZ61)</f>
        <v>3016.6712883956752</v>
      </c>
      <c r="BA45" s="271">
        <f>$D45/30*(PF_IS_F!BA53+PF_IS_F!BA61)</f>
        <v>3016.6712883956752</v>
      </c>
      <c r="BB45" s="271">
        <f>$D45/30*(PF_IS_F!BB53+PF_IS_F!BB61)</f>
        <v>3016.6712883956752</v>
      </c>
      <c r="BC45" s="271">
        <f>$D45/30*(PF_IS_F!BC53+PF_IS_F!BC61)</f>
        <v>3016.6712883956752</v>
      </c>
      <c r="BD45" s="271">
        <f>$D45/30*(PF_IS_F!BD53+PF_IS_F!BD61)</f>
        <v>3016.6712883956752</v>
      </c>
      <c r="BE45" s="271">
        <f>$D45/30*(PF_IS_F!BE53+PF_IS_F!BE61)</f>
        <v>3016.6712883956752</v>
      </c>
      <c r="BF45" s="271">
        <f>$D45/30*(PF_IS_F!BF53+PF_IS_F!BF61)</f>
        <v>3016.6712883956752</v>
      </c>
      <c r="BG45" s="271">
        <f>$D45/30*(PF_IS_F!BG53+PF_IS_F!BG61)</f>
        <v>3016.6712883956752</v>
      </c>
      <c r="BH45" s="271">
        <f>$D45/30*(PF_IS_F!BH53+PF_IS_F!BH61)</f>
        <v>3016.6712883956752</v>
      </c>
      <c r="BI45" s="271">
        <f>$D45/30*(PF_IS_F!BI53+PF_IS_F!BI61)</f>
        <v>3016.6712883956752</v>
      </c>
      <c r="BJ45" s="271">
        <f>$D45/30*(PF_IS_F!BJ53+PF_IS_F!BJ61)</f>
        <v>3016.6712883956752</v>
      </c>
      <c r="BK45" s="271">
        <f>$D45/30*(PF_IS_F!BK53+PF_IS_F!BK61)</f>
        <v>3016.6712883956752</v>
      </c>
      <c r="BL45" s="272">
        <f>$D45/30*(PF_IS_F!BL53+PF_IS_F!BL61)</f>
        <v>3016.6712883956752</v>
      </c>
      <c r="BM45" s="271">
        <f>$D45/30*(PF_IS_F!BM53+PF_IS_F!BM61)</f>
        <v>3016.6712883956752</v>
      </c>
      <c r="BN45" s="271">
        <f>$D45/30*(PF_IS_F!BN53+PF_IS_F!BN61)</f>
        <v>3016.6712883956752</v>
      </c>
      <c r="BO45" s="271">
        <f>$D45/30*(PF_IS_F!BO53+PF_IS_F!BO61)</f>
        <v>3016.6712883956752</v>
      </c>
      <c r="BP45" s="271">
        <f>$D45/30*(PF_IS_F!BP53+PF_IS_F!BP61)</f>
        <v>3016.6712883956752</v>
      </c>
      <c r="BQ45" s="271">
        <f>$D45/30*(PF_IS_F!BQ53+PF_IS_F!BQ61)</f>
        <v>3016.6712883956752</v>
      </c>
      <c r="BR45" s="271">
        <f>$D45/30*(PF_IS_F!BR53+PF_IS_F!BR61)</f>
        <v>3016.6712883956752</v>
      </c>
      <c r="BS45" s="271">
        <f>$D45/30*(PF_IS_F!BS53+PF_IS_F!BS61)</f>
        <v>3016.6712883956752</v>
      </c>
      <c r="BT45" s="271">
        <f>$D45/30*(PF_IS_F!BT53+PF_IS_F!BT61)</f>
        <v>3016.6712883956752</v>
      </c>
      <c r="BU45" s="271">
        <f>$D45/30*(PF_IS_F!BU53+PF_IS_F!BU61)</f>
        <v>3016.6712883956752</v>
      </c>
      <c r="BV45" s="271">
        <f>$D45/30*(PF_IS_F!BV53+PF_IS_F!BV61)</f>
        <v>3016.6712883956752</v>
      </c>
      <c r="BW45" s="271">
        <f>$D45/30*(PF_IS_F!BW53+PF_IS_F!BW61)</f>
        <v>3016.6712883956752</v>
      </c>
      <c r="BX45" s="272">
        <f>$D45/30*(PF_IS_F!BX53+PF_IS_F!BX61)</f>
        <v>3016.6712883956752</v>
      </c>
      <c r="BY45" s="271">
        <f>$D45/30*(PF_IS_F!BY53+PF_IS_F!BY61)</f>
        <v>3016.6712883956752</v>
      </c>
      <c r="BZ45" s="271">
        <f>$D45/30*(PF_IS_F!BZ53+PF_IS_F!BZ61)</f>
        <v>3016.6712883956752</v>
      </c>
      <c r="CA45" s="271">
        <f>$D45/30*(PF_IS_F!CA53+PF_IS_F!CA61)</f>
        <v>3016.6712883956752</v>
      </c>
      <c r="CB45" s="271">
        <f>$D45/30*(PF_IS_F!CB53+PF_IS_F!CB61)</f>
        <v>3016.6712883956752</v>
      </c>
      <c r="CC45" s="271">
        <f>$D45/30*(PF_IS_F!CC53+PF_IS_F!CC61)</f>
        <v>3016.6712883956752</v>
      </c>
      <c r="CD45" s="271">
        <f>$D45/30*(PF_IS_F!CD53+PF_IS_F!CD61)</f>
        <v>3016.6712883956752</v>
      </c>
      <c r="CE45" s="271">
        <f>$D45/30*(PF_IS_F!CE53+PF_IS_F!CE61)</f>
        <v>3016.6712883956752</v>
      </c>
      <c r="CF45" s="271">
        <f>$D45/30*(PF_IS_F!CF53+PF_IS_F!CF61)</f>
        <v>3016.6712883956752</v>
      </c>
      <c r="CG45" s="271">
        <f>$D45/30*(PF_IS_F!CG53+PF_IS_F!CG61)</f>
        <v>3016.6712883956752</v>
      </c>
      <c r="CH45" s="271">
        <f>$D45/30*(PF_IS_F!CH53+PF_IS_F!CH61)</f>
        <v>3016.6712883956752</v>
      </c>
      <c r="CI45" s="271">
        <f>$D45/30*(PF_IS_F!CI53+PF_IS_F!CI61)</f>
        <v>3016.6712883956752</v>
      </c>
      <c r="CJ45" s="272">
        <f>$D45/30*(PF_IS_F!CJ53+PF_IS_F!CJ61)</f>
        <v>3016.6712883956752</v>
      </c>
      <c r="CK45" s="271">
        <f>$D45/30*(PF_IS_F!CK53+PF_IS_F!CK61)</f>
        <v>3016.6712883956752</v>
      </c>
      <c r="CL45" s="271">
        <f>$D45/30*(PF_IS_F!CL53+PF_IS_F!CL61)</f>
        <v>3016.6712883956752</v>
      </c>
      <c r="CM45" s="271">
        <f>$D45/30*(PF_IS_F!CM53+PF_IS_F!CM61)</f>
        <v>3016.6712883956752</v>
      </c>
      <c r="CN45" s="271">
        <f>$D45/30*(PF_IS_F!CN53+PF_IS_F!CN61)</f>
        <v>3016.6712883956752</v>
      </c>
      <c r="CO45" s="271">
        <f>$D45/30*(PF_IS_F!CO53+PF_IS_F!CO61)</f>
        <v>3016.6712883956752</v>
      </c>
      <c r="CP45" s="271">
        <f>$D45/30*(PF_IS_F!CP53+PF_IS_F!CP61)</f>
        <v>3016.6712883956752</v>
      </c>
      <c r="CQ45" s="271">
        <f>$D45/30*(PF_IS_F!CQ53+PF_IS_F!CQ61)</f>
        <v>3016.6712883956752</v>
      </c>
      <c r="CR45" s="271">
        <f>$D45/30*(PF_IS_F!CR53+PF_IS_F!CR61)</f>
        <v>3016.6712883956752</v>
      </c>
      <c r="CS45" s="271">
        <f>$D45/30*(PF_IS_F!CS53+PF_IS_F!CS61)</f>
        <v>3016.6712883956752</v>
      </c>
      <c r="CT45" s="271">
        <f>$D45/30*(PF_IS_F!CT53+PF_IS_F!CT61)</f>
        <v>3016.6712883956752</v>
      </c>
      <c r="CU45" s="271">
        <f>$D45/30*(PF_IS_F!CU53+PF_IS_F!CU61)</f>
        <v>3016.6712883956752</v>
      </c>
      <c r="CV45" s="272">
        <f>$D45/30*(PF_IS_F!CV53+PF_IS_F!CV61)</f>
        <v>3016.6712883956752</v>
      </c>
      <c r="CW45" s="271">
        <f>$D45/30*(PF_IS_F!CW53+PF_IS_F!CW61)</f>
        <v>3016.6712883956752</v>
      </c>
      <c r="CX45" s="271">
        <f>$D45/30*(PF_IS_F!CX53+PF_IS_F!CX61)</f>
        <v>3016.6712883956752</v>
      </c>
      <c r="CY45" s="271">
        <f>$D45/30*(PF_IS_F!CY53+PF_IS_F!CY61)</f>
        <v>3016.6712883956752</v>
      </c>
      <c r="CZ45" s="271">
        <f>$D45/30*(PF_IS_F!CZ53+PF_IS_F!CZ61)</f>
        <v>3016.6712883956752</v>
      </c>
      <c r="DA45" s="271">
        <f>$D45/30*(PF_IS_F!DA53+PF_IS_F!DA61)</f>
        <v>3016.6712883956752</v>
      </c>
      <c r="DB45" s="271">
        <f>$D45/30*(PF_IS_F!DB53+PF_IS_F!DB61)</f>
        <v>3016.6712883956752</v>
      </c>
      <c r="DC45" s="271">
        <f>$D45/30*(PF_IS_F!DC53+PF_IS_F!DC61)</f>
        <v>3016.6712883956752</v>
      </c>
      <c r="DD45" s="271">
        <f>$D45/30*(PF_IS_F!DD53+PF_IS_F!DD61)</f>
        <v>3016.6712883956752</v>
      </c>
      <c r="DE45" s="271">
        <f>$D45/30*(PF_IS_F!DE53+PF_IS_F!DE61)</f>
        <v>3016.6712883956752</v>
      </c>
      <c r="DF45" s="271">
        <f>$D45/30*(PF_IS_F!DF53+PF_IS_F!DF61)</f>
        <v>3016.6712883956752</v>
      </c>
      <c r="DG45" s="271">
        <f>$D45/30*(PF_IS_F!DG53+PF_IS_F!DG61)</f>
        <v>3016.6712883956752</v>
      </c>
      <c r="DH45" s="272">
        <f>$D45/30*(PF_IS_F!DH53+PF_IS_F!DH61)</f>
        <v>3016.6712883956752</v>
      </c>
      <c r="DI45" s="271">
        <f>$D45/30*(PF_IS_F!DI53+PF_IS_F!DI61)</f>
        <v>3016.6712883956752</v>
      </c>
      <c r="DJ45" s="271">
        <f>$D45/30*(PF_IS_F!DJ53+PF_IS_F!DJ61)</f>
        <v>3016.6712883956752</v>
      </c>
      <c r="DK45" s="271">
        <f>$D45/30*(PF_IS_F!DK53+PF_IS_F!DK61)</f>
        <v>3016.6712883956752</v>
      </c>
      <c r="DL45" s="271">
        <f>$D45/30*(PF_IS_F!DL53+PF_IS_F!DL61)</f>
        <v>3016.6712883956752</v>
      </c>
      <c r="DM45" s="271">
        <f>$D45/30*(PF_IS_F!DM53+PF_IS_F!DM61)</f>
        <v>3016.6712883956752</v>
      </c>
      <c r="DN45" s="271">
        <f>$D45/30*(PF_IS_F!DN53+PF_IS_F!DN61)</f>
        <v>3016.6712883956752</v>
      </c>
      <c r="DO45" s="271">
        <f>$D45/30*(PF_IS_F!DO53+PF_IS_F!DO61)</f>
        <v>3016.6712883956752</v>
      </c>
      <c r="DP45" s="271">
        <f>$D45/30*(PF_IS_F!DP53+PF_IS_F!DP61)</f>
        <v>3016.6712883956752</v>
      </c>
      <c r="DQ45" s="271">
        <f>$D45/30*(PF_IS_F!DQ53+PF_IS_F!DQ61)</f>
        <v>3016.6712883956752</v>
      </c>
      <c r="DR45" s="271">
        <f>$D45/30*(PF_IS_F!DR53+PF_IS_F!DR61)</f>
        <v>3016.6712883956752</v>
      </c>
      <c r="DS45" s="271">
        <f>$D45/30*(PF_IS_F!DS53+PF_IS_F!DS61)</f>
        <v>3016.6712883956752</v>
      </c>
      <c r="DT45" s="273">
        <f>$D45/30*(PF_IS_F!DT53+PF_IS_F!DT61)</f>
        <v>3016.6712883956752</v>
      </c>
      <c r="DU45" s="125">
        <f t="shared" ref="DU45:ED47" si="31">SUMIF($E$22:$DT$22,DU$24,$E45:$DT45)</f>
        <v>2687.9814202348548</v>
      </c>
      <c r="DV45" s="125">
        <f t="shared" si="31"/>
        <v>2928.2818076615254</v>
      </c>
      <c r="DW45" s="125">
        <f t="shared" si="31"/>
        <v>3016.6712883956752</v>
      </c>
      <c r="DX45" s="125">
        <f t="shared" si="31"/>
        <v>3016.6712883956752</v>
      </c>
      <c r="DY45" s="125">
        <f t="shared" si="31"/>
        <v>3016.6712883956752</v>
      </c>
      <c r="DZ45" s="125">
        <f t="shared" si="31"/>
        <v>3016.6712883956752</v>
      </c>
      <c r="EA45" s="125">
        <f t="shared" si="31"/>
        <v>3016.6712883956752</v>
      </c>
      <c r="EB45" s="125">
        <f t="shared" si="31"/>
        <v>3016.6712883956752</v>
      </c>
      <c r="EC45" s="125">
        <f t="shared" si="31"/>
        <v>3016.6712883956752</v>
      </c>
      <c r="ED45" s="126">
        <f t="shared" si="31"/>
        <v>3016.6712883956752</v>
      </c>
    </row>
    <row r="46" spans="2:134">
      <c r="B46" s="266" t="s">
        <v>192</v>
      </c>
      <c r="C46" s="267"/>
      <c r="D46" s="267"/>
      <c r="E46" s="271">
        <f>0.5*(Capex_F!E49+Capex_F!E45)</f>
        <v>0</v>
      </c>
      <c r="F46" s="271">
        <f>0.5*(Capex_F!F49+Capex_F!F45)</f>
        <v>0</v>
      </c>
      <c r="G46" s="271">
        <f>0.5*(Capex_F!G49+Capex_F!G45)</f>
        <v>0</v>
      </c>
      <c r="H46" s="271">
        <f>0.5*(Capex_F!H49+Capex_F!H45)</f>
        <v>0</v>
      </c>
      <c r="I46" s="271">
        <f>0.5*(Capex_F!I49+Capex_F!I45)</f>
        <v>900</v>
      </c>
      <c r="J46" s="271">
        <f>0.5*(Capex_F!J49+Capex_F!J45)</f>
        <v>900</v>
      </c>
      <c r="K46" s="271">
        <f>0.5*(Capex_F!K49+Capex_F!K45)</f>
        <v>900</v>
      </c>
      <c r="L46" s="271">
        <f>0.5*(Capex_F!L49+Capex_F!L45)</f>
        <v>900</v>
      </c>
      <c r="M46" s="271">
        <f>0.5*(Capex_F!M49+Capex_F!M45)</f>
        <v>900</v>
      </c>
      <c r="N46" s="271">
        <f>0.5*(Capex_F!N49+Capex_F!N45)</f>
        <v>900</v>
      </c>
      <c r="O46" s="271">
        <f>0.5*(Capex_F!O49+Capex_F!O45)</f>
        <v>0</v>
      </c>
      <c r="P46" s="272">
        <f>0.5*(Capex_F!P49+Capex_F!P45)</f>
        <v>0</v>
      </c>
      <c r="Q46" s="271">
        <f>0.5*(Capex_F!Q49+Capex_F!Q45)</f>
        <v>0</v>
      </c>
      <c r="R46" s="271">
        <f>0.5*(Capex_F!R49+Capex_F!R45)</f>
        <v>0</v>
      </c>
      <c r="S46" s="271">
        <f>0.5*(Capex_F!S49+Capex_F!S45)</f>
        <v>0</v>
      </c>
      <c r="T46" s="271">
        <f>0.5*(Capex_F!T49+Capex_F!T45)</f>
        <v>0</v>
      </c>
      <c r="U46" s="271">
        <f>0.5*(Capex_F!U49+Capex_F!U45)</f>
        <v>0</v>
      </c>
      <c r="V46" s="271">
        <f>0.5*(Capex_F!V49+Capex_F!V45)</f>
        <v>0</v>
      </c>
      <c r="W46" s="271">
        <f>0.5*(Capex_F!W49+Capex_F!W45)</f>
        <v>0</v>
      </c>
      <c r="X46" s="271">
        <f>0.5*(Capex_F!X49+Capex_F!X45)</f>
        <v>0</v>
      </c>
      <c r="Y46" s="271">
        <f>0.5*(Capex_F!Y49+Capex_F!Y45)</f>
        <v>0</v>
      </c>
      <c r="Z46" s="271">
        <f>0.5*(Capex_F!Z49+Capex_F!Z45)</f>
        <v>0</v>
      </c>
      <c r="AA46" s="271">
        <f>0.5*(Capex_F!AA49+Capex_F!AA45)</f>
        <v>0</v>
      </c>
      <c r="AB46" s="272">
        <f>0.5*(Capex_F!AB49+Capex_F!AB45)</f>
        <v>0</v>
      </c>
      <c r="AC46" s="271">
        <f>0.5*(Capex_F!AC49+Capex_F!AC45)</f>
        <v>0</v>
      </c>
      <c r="AD46" s="271">
        <f>0.5*(Capex_F!AD49+Capex_F!AD45)</f>
        <v>0</v>
      </c>
      <c r="AE46" s="271">
        <f>0.5*(Capex_F!AE49+Capex_F!AE45)</f>
        <v>0</v>
      </c>
      <c r="AF46" s="271">
        <f>0.5*(Capex_F!AF49+Capex_F!AF45)</f>
        <v>0</v>
      </c>
      <c r="AG46" s="271">
        <f>0.5*(Capex_F!AG49+Capex_F!AG45)</f>
        <v>0</v>
      </c>
      <c r="AH46" s="271">
        <f>0.5*(Capex_F!AH49+Capex_F!AH45)</f>
        <v>0</v>
      </c>
      <c r="AI46" s="271">
        <f>0.5*(Capex_F!AI49+Capex_F!AI45)</f>
        <v>0</v>
      </c>
      <c r="AJ46" s="271">
        <f>0.5*(Capex_F!AJ49+Capex_F!AJ45)</f>
        <v>0</v>
      </c>
      <c r="AK46" s="271">
        <f>0.5*(Capex_F!AK49+Capex_F!AK45)</f>
        <v>0</v>
      </c>
      <c r="AL46" s="271">
        <f>0.5*(Capex_F!AL49+Capex_F!AL45)</f>
        <v>0</v>
      </c>
      <c r="AM46" s="271">
        <f>0.5*(Capex_F!AM49+Capex_F!AM45)</f>
        <v>0</v>
      </c>
      <c r="AN46" s="272">
        <f>0.5*(Capex_F!AN49+Capex_F!AN45)</f>
        <v>0</v>
      </c>
      <c r="AO46" s="271">
        <f>0.5*(Capex_F!AO49+Capex_F!AO45)</f>
        <v>0</v>
      </c>
      <c r="AP46" s="271">
        <f>0.5*(Capex_F!AP49+Capex_F!AP45)</f>
        <v>0</v>
      </c>
      <c r="AQ46" s="271">
        <f>0.5*(Capex_F!AQ49+Capex_F!AQ45)</f>
        <v>0</v>
      </c>
      <c r="AR46" s="271">
        <f>0.5*(Capex_F!AR49+Capex_F!AR45)</f>
        <v>0</v>
      </c>
      <c r="AS46" s="271">
        <f>0.5*(Capex_F!AS49+Capex_F!AS45)</f>
        <v>0</v>
      </c>
      <c r="AT46" s="271">
        <f>0.5*(Capex_F!AT49+Capex_F!AT45)</f>
        <v>0</v>
      </c>
      <c r="AU46" s="271">
        <f>0.5*(Capex_F!AU49+Capex_F!AU45)</f>
        <v>0</v>
      </c>
      <c r="AV46" s="271">
        <f>0.5*(Capex_F!AV49+Capex_F!AV45)</f>
        <v>0</v>
      </c>
      <c r="AW46" s="271">
        <f>0.5*(Capex_F!AW49+Capex_F!AW45)</f>
        <v>0</v>
      </c>
      <c r="AX46" s="271">
        <f>0.5*(Capex_F!AX49+Capex_F!AX45)</f>
        <v>0</v>
      </c>
      <c r="AY46" s="271">
        <f>0.5*(Capex_F!AY49+Capex_F!AY45)</f>
        <v>0</v>
      </c>
      <c r="AZ46" s="272">
        <f>0.5*(Capex_F!AZ49+Capex_F!AZ45)</f>
        <v>0</v>
      </c>
      <c r="BA46" s="271">
        <f>0.5*(Capex_F!BA49+Capex_F!BA45)</f>
        <v>0</v>
      </c>
      <c r="BB46" s="271">
        <f>0.5*(Capex_F!BB49+Capex_F!BB45)</f>
        <v>0</v>
      </c>
      <c r="BC46" s="271">
        <f>0.5*(Capex_F!BC49+Capex_F!BC45)</f>
        <v>0</v>
      </c>
      <c r="BD46" s="271">
        <f>0.5*(Capex_F!BD49+Capex_F!BD45)</f>
        <v>0</v>
      </c>
      <c r="BE46" s="271">
        <f>0.5*(Capex_F!BE49+Capex_F!BE45)</f>
        <v>0</v>
      </c>
      <c r="BF46" s="271">
        <f>0.5*(Capex_F!BF49+Capex_F!BF45)</f>
        <v>0</v>
      </c>
      <c r="BG46" s="271">
        <f>0.5*(Capex_F!BG49+Capex_F!BG45)</f>
        <v>0</v>
      </c>
      <c r="BH46" s="271">
        <f>0.5*(Capex_F!BH49+Capex_F!BH45)</f>
        <v>0</v>
      </c>
      <c r="BI46" s="271">
        <f>0.5*(Capex_F!BI49+Capex_F!BI45)</f>
        <v>0</v>
      </c>
      <c r="BJ46" s="271">
        <f>0.5*(Capex_F!BJ49+Capex_F!BJ45)</f>
        <v>0</v>
      </c>
      <c r="BK46" s="271">
        <f>0.5*(Capex_F!BK49+Capex_F!BK45)</f>
        <v>0</v>
      </c>
      <c r="BL46" s="272">
        <f>0.5*(Capex_F!BL49+Capex_F!BL45)</f>
        <v>0</v>
      </c>
      <c r="BM46" s="271">
        <f>0.5*(Capex_F!BM49+Capex_F!BM45)</f>
        <v>0</v>
      </c>
      <c r="BN46" s="271">
        <f>0.5*(Capex_F!BN49+Capex_F!BN45)</f>
        <v>0</v>
      </c>
      <c r="BO46" s="271">
        <f>0.5*(Capex_F!BO49+Capex_F!BO45)</f>
        <v>0</v>
      </c>
      <c r="BP46" s="271">
        <f>0.5*(Capex_F!BP49+Capex_F!BP45)</f>
        <v>0</v>
      </c>
      <c r="BQ46" s="271">
        <f>0.5*(Capex_F!BQ49+Capex_F!BQ45)</f>
        <v>0</v>
      </c>
      <c r="BR46" s="271">
        <f>0.5*(Capex_F!BR49+Capex_F!BR45)</f>
        <v>0</v>
      </c>
      <c r="BS46" s="271">
        <f>0.5*(Capex_F!BS49+Capex_F!BS45)</f>
        <v>0</v>
      </c>
      <c r="BT46" s="271">
        <f>0.5*(Capex_F!BT49+Capex_F!BT45)</f>
        <v>0</v>
      </c>
      <c r="BU46" s="271">
        <f>0.5*(Capex_F!BU49+Capex_F!BU45)</f>
        <v>0</v>
      </c>
      <c r="BV46" s="271">
        <f>0.5*(Capex_F!BV49+Capex_F!BV45)</f>
        <v>0</v>
      </c>
      <c r="BW46" s="271">
        <f>0.5*(Capex_F!BW49+Capex_F!BW45)</f>
        <v>0</v>
      </c>
      <c r="BX46" s="272">
        <f>0.5*(Capex_F!BX49+Capex_F!BX45)</f>
        <v>0</v>
      </c>
      <c r="BY46" s="271">
        <f>0.5*(Capex_F!BY49+Capex_F!BY45)</f>
        <v>0</v>
      </c>
      <c r="BZ46" s="271">
        <f>0.5*(Capex_F!BZ49+Capex_F!BZ45)</f>
        <v>0</v>
      </c>
      <c r="CA46" s="271">
        <f>0.5*(Capex_F!CA49+Capex_F!CA45)</f>
        <v>0</v>
      </c>
      <c r="CB46" s="271">
        <f>0.5*(Capex_F!CB49+Capex_F!CB45)</f>
        <v>0</v>
      </c>
      <c r="CC46" s="271">
        <f>0.5*(Capex_F!CC49+Capex_F!CC45)</f>
        <v>0</v>
      </c>
      <c r="CD46" s="271">
        <f>0.5*(Capex_F!CD49+Capex_F!CD45)</f>
        <v>0</v>
      </c>
      <c r="CE46" s="271">
        <f>0.5*(Capex_F!CE49+Capex_F!CE45)</f>
        <v>0</v>
      </c>
      <c r="CF46" s="271">
        <f>0.5*(Capex_F!CF49+Capex_F!CF45)</f>
        <v>0</v>
      </c>
      <c r="CG46" s="271">
        <f>0.5*(Capex_F!CG49+Capex_F!CG45)</f>
        <v>0</v>
      </c>
      <c r="CH46" s="271">
        <f>0.5*(Capex_F!CH49+Capex_F!CH45)</f>
        <v>0</v>
      </c>
      <c r="CI46" s="271">
        <f>0.5*(Capex_F!CI49+Capex_F!CI45)</f>
        <v>0</v>
      </c>
      <c r="CJ46" s="272">
        <f>0.5*(Capex_F!CJ49+Capex_F!CJ45)</f>
        <v>0</v>
      </c>
      <c r="CK46" s="271">
        <f>0.5*(Capex_F!CK49+Capex_F!CK45)</f>
        <v>0</v>
      </c>
      <c r="CL46" s="271">
        <f>0.5*(Capex_F!CL49+Capex_F!CL45)</f>
        <v>0</v>
      </c>
      <c r="CM46" s="271">
        <f>0.5*(Capex_F!CM49+Capex_F!CM45)</f>
        <v>0</v>
      </c>
      <c r="CN46" s="271">
        <f>0.5*(Capex_F!CN49+Capex_F!CN45)</f>
        <v>0</v>
      </c>
      <c r="CO46" s="271">
        <f>0.5*(Capex_F!CO49+Capex_F!CO45)</f>
        <v>0</v>
      </c>
      <c r="CP46" s="271">
        <f>0.5*(Capex_F!CP49+Capex_F!CP45)</f>
        <v>0</v>
      </c>
      <c r="CQ46" s="271">
        <f>0.5*(Capex_F!CQ49+Capex_F!CQ45)</f>
        <v>0</v>
      </c>
      <c r="CR46" s="271">
        <f>0.5*(Capex_F!CR49+Capex_F!CR45)</f>
        <v>0</v>
      </c>
      <c r="CS46" s="271">
        <f>0.5*(Capex_F!CS49+Capex_F!CS45)</f>
        <v>0</v>
      </c>
      <c r="CT46" s="271">
        <f>0.5*(Capex_F!CT49+Capex_F!CT45)</f>
        <v>0</v>
      </c>
      <c r="CU46" s="271">
        <f>0.5*(Capex_F!CU49+Capex_F!CU45)</f>
        <v>0</v>
      </c>
      <c r="CV46" s="272">
        <f>0.5*(Capex_F!CV49+Capex_F!CV45)</f>
        <v>0</v>
      </c>
      <c r="CW46" s="271">
        <f>0.5*(Capex_F!CW49+Capex_F!CW45)</f>
        <v>0</v>
      </c>
      <c r="CX46" s="271">
        <f>0.5*(Capex_F!CX49+Capex_F!CX45)</f>
        <v>0</v>
      </c>
      <c r="CY46" s="271">
        <f>0.5*(Capex_F!CY49+Capex_F!CY45)</f>
        <v>0</v>
      </c>
      <c r="CZ46" s="271">
        <f>0.5*(Capex_F!CZ49+Capex_F!CZ45)</f>
        <v>0</v>
      </c>
      <c r="DA46" s="271">
        <f>0.5*(Capex_F!DA49+Capex_F!DA45)</f>
        <v>0</v>
      </c>
      <c r="DB46" s="271">
        <f>0.5*(Capex_F!DB49+Capex_F!DB45)</f>
        <v>0</v>
      </c>
      <c r="DC46" s="271">
        <f>0.5*(Capex_F!DC49+Capex_F!DC45)</f>
        <v>0</v>
      </c>
      <c r="DD46" s="271">
        <f>0.5*(Capex_F!DD49+Capex_F!DD45)</f>
        <v>0</v>
      </c>
      <c r="DE46" s="271">
        <f>0.5*(Capex_F!DE49+Capex_F!DE45)</f>
        <v>0</v>
      </c>
      <c r="DF46" s="271">
        <f>0.5*(Capex_F!DF49+Capex_F!DF45)</f>
        <v>0</v>
      </c>
      <c r="DG46" s="271">
        <f>0.5*(Capex_F!DG49+Capex_F!DG45)</f>
        <v>0</v>
      </c>
      <c r="DH46" s="272">
        <f>0.5*(Capex_F!DH49+Capex_F!DH45)</f>
        <v>0</v>
      </c>
      <c r="DI46" s="271">
        <f>0.5*(Capex_F!DI49+Capex_F!DI45)</f>
        <v>0</v>
      </c>
      <c r="DJ46" s="271">
        <f>0.5*(Capex_F!DJ49+Capex_F!DJ45)</f>
        <v>0</v>
      </c>
      <c r="DK46" s="271">
        <f>0.5*(Capex_F!DK49+Capex_F!DK45)</f>
        <v>0</v>
      </c>
      <c r="DL46" s="271">
        <f>0.5*(Capex_F!DL49+Capex_F!DL45)</f>
        <v>0</v>
      </c>
      <c r="DM46" s="271">
        <f>0.5*(Capex_F!DM49+Capex_F!DM45)</f>
        <v>0</v>
      </c>
      <c r="DN46" s="271">
        <f>0.5*(Capex_F!DN49+Capex_F!DN45)</f>
        <v>0</v>
      </c>
      <c r="DO46" s="271">
        <f>0.5*(Capex_F!DO49+Capex_F!DO45)</f>
        <v>0</v>
      </c>
      <c r="DP46" s="271">
        <f>0.5*(Capex_F!DP49+Capex_F!DP45)</f>
        <v>0</v>
      </c>
      <c r="DQ46" s="271">
        <f>0.5*(Capex_F!DQ49+Capex_F!DQ45)</f>
        <v>0</v>
      </c>
      <c r="DR46" s="271">
        <f>0.5*(Capex_F!DR49+Capex_F!DR45)</f>
        <v>0</v>
      </c>
      <c r="DS46" s="271">
        <f>0.5*(Capex_F!DS49+Capex_F!DS45)</f>
        <v>0</v>
      </c>
      <c r="DT46" s="273">
        <f>0.5*(Capex_F!DT49+Capex_F!DT45)</f>
        <v>0</v>
      </c>
      <c r="DU46" s="125">
        <f t="shared" si="31"/>
        <v>0</v>
      </c>
      <c r="DV46" s="125">
        <f t="shared" si="31"/>
        <v>0</v>
      </c>
      <c r="DW46" s="125">
        <f t="shared" si="31"/>
        <v>0</v>
      </c>
      <c r="DX46" s="125">
        <f t="shared" si="31"/>
        <v>0</v>
      </c>
      <c r="DY46" s="125">
        <f t="shared" si="31"/>
        <v>0</v>
      </c>
      <c r="DZ46" s="125">
        <f t="shared" si="31"/>
        <v>0</v>
      </c>
      <c r="EA46" s="125">
        <f t="shared" si="31"/>
        <v>0</v>
      </c>
      <c r="EB46" s="125">
        <f t="shared" si="31"/>
        <v>0</v>
      </c>
      <c r="EC46" s="125">
        <f t="shared" si="31"/>
        <v>0</v>
      </c>
      <c r="ED46" s="126">
        <f t="shared" si="31"/>
        <v>0</v>
      </c>
    </row>
    <row r="47" spans="2:134">
      <c r="B47" s="291" t="s">
        <v>193</v>
      </c>
      <c r="C47" s="292"/>
      <c r="D47" s="292"/>
      <c r="E47" s="293">
        <f>SUBTOTAL(9,E44:E46)</f>
        <v>0</v>
      </c>
      <c r="F47" s="293">
        <f t="shared" ref="F47:BQ47" si="32">SUBTOTAL(9,F44:F46)</f>
        <v>0</v>
      </c>
      <c r="G47" s="293">
        <f t="shared" si="32"/>
        <v>0</v>
      </c>
      <c r="H47" s="293">
        <f t="shared" si="32"/>
        <v>2350.7830830630633</v>
      </c>
      <c r="I47" s="293">
        <f t="shared" si="32"/>
        <v>3256.3724974774777</v>
      </c>
      <c r="J47" s="293">
        <f t="shared" si="32"/>
        <v>3261.475875855856</v>
      </c>
      <c r="K47" s="293">
        <f t="shared" si="32"/>
        <v>3382.5699336257517</v>
      </c>
      <c r="L47" s="293">
        <f t="shared" si="32"/>
        <v>3412.7827284130381</v>
      </c>
      <c r="M47" s="293">
        <f t="shared" si="32"/>
        <v>3460.0454081252487</v>
      </c>
      <c r="N47" s="293">
        <f t="shared" si="32"/>
        <v>3505.1209256752977</v>
      </c>
      <c r="O47" s="293">
        <f t="shared" si="32"/>
        <v>2646.5511729550763</v>
      </c>
      <c r="P47" s="294">
        <f t="shared" si="32"/>
        <v>2687.9814202348548</v>
      </c>
      <c r="Q47" s="293">
        <f t="shared" si="32"/>
        <v>2700.4154476227441</v>
      </c>
      <c r="R47" s="293">
        <f t="shared" si="32"/>
        <v>2721.1305712626331</v>
      </c>
      <c r="S47" s="293">
        <f t="shared" si="32"/>
        <v>2741.8456949025226</v>
      </c>
      <c r="T47" s="293">
        <f t="shared" si="32"/>
        <v>2762.5608185424117</v>
      </c>
      <c r="U47" s="293">
        <f t="shared" si="32"/>
        <v>2783.2759421823012</v>
      </c>
      <c r="V47" s="293">
        <f t="shared" si="32"/>
        <v>2803.9910658221902</v>
      </c>
      <c r="W47" s="293">
        <f t="shared" si="32"/>
        <v>2824.7061894620797</v>
      </c>
      <c r="X47" s="293">
        <f t="shared" si="32"/>
        <v>2845.4213131019687</v>
      </c>
      <c r="Y47" s="293">
        <f t="shared" si="32"/>
        <v>2866.1364367418578</v>
      </c>
      <c r="Z47" s="293">
        <f t="shared" si="32"/>
        <v>2886.8515603817473</v>
      </c>
      <c r="AA47" s="293">
        <f t="shared" si="32"/>
        <v>2907.5666840216363</v>
      </c>
      <c r="AB47" s="294">
        <f t="shared" si="32"/>
        <v>2928.2818076615254</v>
      </c>
      <c r="AC47" s="293">
        <f t="shared" si="32"/>
        <v>2939.3315246707848</v>
      </c>
      <c r="AD47" s="293">
        <f t="shared" si="32"/>
        <v>2953.1416070973773</v>
      </c>
      <c r="AE47" s="293">
        <f t="shared" si="32"/>
        <v>2966.9516895239703</v>
      </c>
      <c r="AF47" s="293">
        <f t="shared" si="32"/>
        <v>2980.7617719505633</v>
      </c>
      <c r="AG47" s="293">
        <f t="shared" si="32"/>
        <v>2994.5718543771559</v>
      </c>
      <c r="AH47" s="293">
        <f t="shared" si="32"/>
        <v>3008.3819368037489</v>
      </c>
      <c r="AI47" s="293">
        <f t="shared" si="32"/>
        <v>3022.1920192303414</v>
      </c>
      <c r="AJ47" s="293">
        <f t="shared" si="32"/>
        <v>3016.6712883956752</v>
      </c>
      <c r="AK47" s="293">
        <f t="shared" si="32"/>
        <v>3016.6712883956752</v>
      </c>
      <c r="AL47" s="293">
        <f t="shared" si="32"/>
        <v>3016.6712883956752</v>
      </c>
      <c r="AM47" s="293">
        <f t="shared" si="32"/>
        <v>3016.6712883956752</v>
      </c>
      <c r="AN47" s="294">
        <f t="shared" si="32"/>
        <v>3016.6712883956752</v>
      </c>
      <c r="AO47" s="293">
        <f t="shared" si="32"/>
        <v>3016.6712883956752</v>
      </c>
      <c r="AP47" s="293">
        <f t="shared" si="32"/>
        <v>3016.6712883956752</v>
      </c>
      <c r="AQ47" s="293">
        <f t="shared" si="32"/>
        <v>3016.6712883956752</v>
      </c>
      <c r="AR47" s="293">
        <f t="shared" si="32"/>
        <v>3016.6712883956752</v>
      </c>
      <c r="AS47" s="293">
        <f t="shared" si="32"/>
        <v>3016.6712883956752</v>
      </c>
      <c r="AT47" s="293">
        <f t="shared" si="32"/>
        <v>3016.6712883956752</v>
      </c>
      <c r="AU47" s="293">
        <f t="shared" si="32"/>
        <v>3016.6712883956752</v>
      </c>
      <c r="AV47" s="293">
        <f t="shared" si="32"/>
        <v>3016.6712883956752</v>
      </c>
      <c r="AW47" s="293">
        <f t="shared" si="32"/>
        <v>3016.6712883956752</v>
      </c>
      <c r="AX47" s="293">
        <f t="shared" si="32"/>
        <v>3016.6712883956752</v>
      </c>
      <c r="AY47" s="293">
        <f t="shared" si="32"/>
        <v>3016.6712883956752</v>
      </c>
      <c r="AZ47" s="294">
        <f t="shared" si="32"/>
        <v>3016.6712883956752</v>
      </c>
      <c r="BA47" s="293">
        <f t="shared" si="32"/>
        <v>3016.6712883956752</v>
      </c>
      <c r="BB47" s="293">
        <f t="shared" si="32"/>
        <v>3016.6712883956752</v>
      </c>
      <c r="BC47" s="293">
        <f t="shared" si="32"/>
        <v>3016.6712883956752</v>
      </c>
      <c r="BD47" s="293">
        <f t="shared" si="32"/>
        <v>3016.6712883956752</v>
      </c>
      <c r="BE47" s="293">
        <f t="shared" si="32"/>
        <v>3016.6712883956752</v>
      </c>
      <c r="BF47" s="293">
        <f t="shared" si="32"/>
        <v>3016.6712883956752</v>
      </c>
      <c r="BG47" s="293">
        <f t="shared" si="32"/>
        <v>3016.6712883956752</v>
      </c>
      <c r="BH47" s="293">
        <f t="shared" si="32"/>
        <v>3016.6712883956752</v>
      </c>
      <c r="BI47" s="293">
        <f t="shared" si="32"/>
        <v>3016.6712883956752</v>
      </c>
      <c r="BJ47" s="293">
        <f t="shared" si="32"/>
        <v>3016.6712883956752</v>
      </c>
      <c r="BK47" s="293">
        <f t="shared" si="32"/>
        <v>3016.6712883956752</v>
      </c>
      <c r="BL47" s="294">
        <f t="shared" si="32"/>
        <v>3016.6712883956752</v>
      </c>
      <c r="BM47" s="293">
        <f t="shared" si="32"/>
        <v>3016.6712883956752</v>
      </c>
      <c r="BN47" s="293">
        <f t="shared" si="32"/>
        <v>3016.6712883956752</v>
      </c>
      <c r="BO47" s="293">
        <f t="shared" si="32"/>
        <v>3016.6712883956752</v>
      </c>
      <c r="BP47" s="293">
        <f t="shared" si="32"/>
        <v>3016.6712883956752</v>
      </c>
      <c r="BQ47" s="293">
        <f t="shared" si="32"/>
        <v>3016.6712883956752</v>
      </c>
      <c r="BR47" s="293">
        <f t="shared" ref="BR47:DT47" si="33">SUBTOTAL(9,BR44:BR46)</f>
        <v>3016.6712883956752</v>
      </c>
      <c r="BS47" s="293">
        <f t="shared" si="33"/>
        <v>3016.6712883956752</v>
      </c>
      <c r="BT47" s="293">
        <f t="shared" si="33"/>
        <v>3016.6712883956752</v>
      </c>
      <c r="BU47" s="293">
        <f t="shared" si="33"/>
        <v>3016.6712883956752</v>
      </c>
      <c r="BV47" s="293">
        <f t="shared" si="33"/>
        <v>3016.6712883956752</v>
      </c>
      <c r="BW47" s="293">
        <f t="shared" si="33"/>
        <v>3016.6712883956752</v>
      </c>
      <c r="BX47" s="294">
        <f t="shared" si="33"/>
        <v>3016.6712883956752</v>
      </c>
      <c r="BY47" s="293">
        <f t="shared" si="33"/>
        <v>3016.6712883956752</v>
      </c>
      <c r="BZ47" s="293">
        <f t="shared" si="33"/>
        <v>3016.6712883956752</v>
      </c>
      <c r="CA47" s="293">
        <f t="shared" si="33"/>
        <v>3016.6712883956752</v>
      </c>
      <c r="CB47" s="293">
        <f t="shared" si="33"/>
        <v>3016.6712883956752</v>
      </c>
      <c r="CC47" s="293">
        <f t="shared" si="33"/>
        <v>3016.6712883956752</v>
      </c>
      <c r="CD47" s="293">
        <f t="shared" si="33"/>
        <v>3016.6712883956752</v>
      </c>
      <c r="CE47" s="293">
        <f t="shared" si="33"/>
        <v>3016.6712883956752</v>
      </c>
      <c r="CF47" s="293">
        <f t="shared" si="33"/>
        <v>3016.6712883956752</v>
      </c>
      <c r="CG47" s="293">
        <f t="shared" si="33"/>
        <v>3016.6712883956752</v>
      </c>
      <c r="CH47" s="293">
        <f t="shared" si="33"/>
        <v>3016.6712883956752</v>
      </c>
      <c r="CI47" s="293">
        <f t="shared" si="33"/>
        <v>3016.6712883956752</v>
      </c>
      <c r="CJ47" s="294">
        <f t="shared" si="33"/>
        <v>3016.6712883956752</v>
      </c>
      <c r="CK47" s="293">
        <f t="shared" si="33"/>
        <v>3016.6712883956752</v>
      </c>
      <c r="CL47" s="293">
        <f t="shared" si="33"/>
        <v>3016.6712883956752</v>
      </c>
      <c r="CM47" s="293">
        <f t="shared" si="33"/>
        <v>3016.6712883956752</v>
      </c>
      <c r="CN47" s="293">
        <f t="shared" si="33"/>
        <v>3016.6712883956752</v>
      </c>
      <c r="CO47" s="293">
        <f t="shared" si="33"/>
        <v>3016.6712883956752</v>
      </c>
      <c r="CP47" s="293">
        <f t="shared" si="33"/>
        <v>3016.6712883956752</v>
      </c>
      <c r="CQ47" s="293">
        <f t="shared" si="33"/>
        <v>3016.6712883956752</v>
      </c>
      <c r="CR47" s="293">
        <f t="shared" si="33"/>
        <v>3016.6712883956752</v>
      </c>
      <c r="CS47" s="293">
        <f t="shared" si="33"/>
        <v>3016.6712883956752</v>
      </c>
      <c r="CT47" s="293">
        <f t="shared" si="33"/>
        <v>3016.6712883956752</v>
      </c>
      <c r="CU47" s="293">
        <f t="shared" si="33"/>
        <v>3016.6712883956752</v>
      </c>
      <c r="CV47" s="294">
        <f t="shared" si="33"/>
        <v>3016.6712883956752</v>
      </c>
      <c r="CW47" s="293">
        <f t="shared" si="33"/>
        <v>3016.6712883956752</v>
      </c>
      <c r="CX47" s="293">
        <f t="shared" si="33"/>
        <v>3016.6712883956752</v>
      </c>
      <c r="CY47" s="293">
        <f t="shared" si="33"/>
        <v>3016.6712883956752</v>
      </c>
      <c r="CZ47" s="293">
        <f t="shared" si="33"/>
        <v>3016.6712883956752</v>
      </c>
      <c r="DA47" s="293">
        <f t="shared" si="33"/>
        <v>3016.6712883956752</v>
      </c>
      <c r="DB47" s="293">
        <f t="shared" si="33"/>
        <v>3016.6712883956752</v>
      </c>
      <c r="DC47" s="293">
        <f t="shared" si="33"/>
        <v>3016.6712883956752</v>
      </c>
      <c r="DD47" s="293">
        <f t="shared" si="33"/>
        <v>3016.6712883956752</v>
      </c>
      <c r="DE47" s="293">
        <f t="shared" si="33"/>
        <v>3016.6712883956752</v>
      </c>
      <c r="DF47" s="293">
        <f t="shared" si="33"/>
        <v>3016.6712883956752</v>
      </c>
      <c r="DG47" s="293">
        <f t="shared" si="33"/>
        <v>3016.6712883956752</v>
      </c>
      <c r="DH47" s="294">
        <f t="shared" si="33"/>
        <v>3016.6712883956752</v>
      </c>
      <c r="DI47" s="293">
        <f t="shared" si="33"/>
        <v>3016.6712883956752</v>
      </c>
      <c r="DJ47" s="293">
        <f t="shared" si="33"/>
        <v>3016.6712883956752</v>
      </c>
      <c r="DK47" s="293">
        <f t="shared" si="33"/>
        <v>3016.6712883956752</v>
      </c>
      <c r="DL47" s="293">
        <f t="shared" si="33"/>
        <v>3016.6712883956752</v>
      </c>
      <c r="DM47" s="293">
        <f t="shared" si="33"/>
        <v>3016.6712883956752</v>
      </c>
      <c r="DN47" s="293">
        <f t="shared" si="33"/>
        <v>3016.6712883956752</v>
      </c>
      <c r="DO47" s="293">
        <f t="shared" si="33"/>
        <v>3016.6712883956752</v>
      </c>
      <c r="DP47" s="293">
        <f t="shared" si="33"/>
        <v>3016.6712883956752</v>
      </c>
      <c r="DQ47" s="293">
        <f t="shared" si="33"/>
        <v>3016.6712883956752</v>
      </c>
      <c r="DR47" s="293">
        <f t="shared" si="33"/>
        <v>3016.6712883956752</v>
      </c>
      <c r="DS47" s="293">
        <f t="shared" si="33"/>
        <v>3016.6712883956752</v>
      </c>
      <c r="DT47" s="295">
        <f t="shared" si="33"/>
        <v>3016.6712883956752</v>
      </c>
      <c r="DU47" s="165">
        <f t="shared" si="31"/>
        <v>2687.9814202348548</v>
      </c>
      <c r="DV47" s="165">
        <f t="shared" si="31"/>
        <v>2928.2818076615254</v>
      </c>
      <c r="DW47" s="165">
        <f t="shared" si="31"/>
        <v>3016.6712883956752</v>
      </c>
      <c r="DX47" s="165">
        <f t="shared" si="31"/>
        <v>3016.6712883956752</v>
      </c>
      <c r="DY47" s="165">
        <f t="shared" si="31"/>
        <v>3016.6712883956752</v>
      </c>
      <c r="DZ47" s="165">
        <f t="shared" si="31"/>
        <v>3016.6712883956752</v>
      </c>
      <c r="EA47" s="165">
        <f t="shared" si="31"/>
        <v>3016.6712883956752</v>
      </c>
      <c r="EB47" s="165">
        <f t="shared" si="31"/>
        <v>3016.6712883956752</v>
      </c>
      <c r="EC47" s="165">
        <f t="shared" si="31"/>
        <v>3016.6712883956752</v>
      </c>
      <c r="ED47" s="166">
        <f t="shared" si="31"/>
        <v>3016.6712883956752</v>
      </c>
    </row>
    <row r="48" spans="2:134">
      <c r="B48" s="260" t="s">
        <v>194</v>
      </c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2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2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2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2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2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2"/>
      <c r="BY48" s="261"/>
      <c r="BZ48" s="261"/>
      <c r="CA48" s="261"/>
      <c r="CB48" s="261"/>
      <c r="CC48" s="261"/>
      <c r="CD48" s="261"/>
      <c r="CE48" s="261"/>
      <c r="CF48" s="261"/>
      <c r="CG48" s="261"/>
      <c r="CH48" s="261"/>
      <c r="CI48" s="261"/>
      <c r="CJ48" s="262"/>
      <c r="CK48" s="261"/>
      <c r="CL48" s="261"/>
      <c r="CM48" s="261"/>
      <c r="CN48" s="261"/>
      <c r="CO48" s="261"/>
      <c r="CP48" s="261"/>
      <c r="CQ48" s="261"/>
      <c r="CR48" s="261"/>
      <c r="CS48" s="261"/>
      <c r="CT48" s="261"/>
      <c r="CU48" s="261"/>
      <c r="CV48" s="262"/>
      <c r="CW48" s="261"/>
      <c r="CX48" s="261"/>
      <c r="CY48" s="261"/>
      <c r="CZ48" s="261"/>
      <c r="DA48" s="261"/>
      <c r="DB48" s="261"/>
      <c r="DC48" s="261"/>
      <c r="DD48" s="261"/>
      <c r="DE48" s="261"/>
      <c r="DF48" s="261"/>
      <c r="DG48" s="261"/>
      <c r="DH48" s="262"/>
      <c r="DI48" s="261"/>
      <c r="DJ48" s="261"/>
      <c r="DK48" s="261"/>
      <c r="DL48" s="261"/>
      <c r="DM48" s="261"/>
      <c r="DN48" s="261"/>
      <c r="DO48" s="261"/>
      <c r="DP48" s="261"/>
      <c r="DQ48" s="261"/>
      <c r="DR48" s="261"/>
      <c r="DS48" s="261"/>
      <c r="DT48" s="263"/>
      <c r="DU48" s="279"/>
      <c r="DV48" s="279"/>
      <c r="DW48" s="279"/>
      <c r="DX48" s="279"/>
      <c r="DY48" s="279"/>
      <c r="DZ48" s="279"/>
      <c r="EA48" s="279"/>
      <c r="EB48" s="279"/>
      <c r="EC48" s="279"/>
      <c r="ED48" s="280"/>
    </row>
    <row r="49" spans="2:134">
      <c r="B49" s="266" t="s">
        <v>175</v>
      </c>
      <c r="C49" s="267"/>
      <c r="D49" s="267"/>
      <c r="E49" s="296">
        <f>IF(PF_SCF_F!E44&gt;-(PF_SCF_F!E38+PF_SCF_F!E42),0,-(PF_SCF_F!E38+PF_SCF_F!E42)-PF_SCF_F!E44)</f>
        <v>0</v>
      </c>
      <c r="F49" s="296">
        <f>-F71-F72+E49</f>
        <v>0</v>
      </c>
      <c r="G49" s="271">
        <v>0</v>
      </c>
      <c r="H49" s="271">
        <v>0</v>
      </c>
      <c r="I49" s="271">
        <v>0</v>
      </c>
      <c r="J49" s="271">
        <v>0</v>
      </c>
      <c r="K49" s="271">
        <v>0</v>
      </c>
      <c r="L49" s="271">
        <v>0</v>
      </c>
      <c r="M49" s="271">
        <v>0</v>
      </c>
      <c r="N49" s="271">
        <v>0</v>
      </c>
      <c r="O49" s="271">
        <v>0</v>
      </c>
      <c r="P49" s="272">
        <v>0</v>
      </c>
      <c r="Q49" s="271">
        <v>0</v>
      </c>
      <c r="R49" s="271">
        <v>0</v>
      </c>
      <c r="S49" s="271">
        <v>0</v>
      </c>
      <c r="T49" s="271">
        <v>0</v>
      </c>
      <c r="U49" s="271">
        <v>0</v>
      </c>
      <c r="V49" s="271">
        <v>0</v>
      </c>
      <c r="W49" s="271">
        <v>0</v>
      </c>
      <c r="X49" s="271">
        <v>0</v>
      </c>
      <c r="Y49" s="271">
        <v>0</v>
      </c>
      <c r="Z49" s="271">
        <v>0</v>
      </c>
      <c r="AA49" s="271">
        <v>0</v>
      </c>
      <c r="AB49" s="272">
        <v>0</v>
      </c>
      <c r="AC49" s="271">
        <v>0</v>
      </c>
      <c r="AD49" s="297">
        <v>0</v>
      </c>
      <c r="AE49" s="297">
        <v>0</v>
      </c>
      <c r="AF49" s="271">
        <v>0</v>
      </c>
      <c r="AG49" s="271">
        <v>0</v>
      </c>
      <c r="AH49" s="271">
        <v>0</v>
      </c>
      <c r="AI49" s="271">
        <v>0</v>
      </c>
      <c r="AJ49" s="271">
        <v>0</v>
      </c>
      <c r="AK49" s="271">
        <v>0</v>
      </c>
      <c r="AL49" s="271">
        <v>0</v>
      </c>
      <c r="AM49" s="271">
        <v>0</v>
      </c>
      <c r="AN49" s="272">
        <v>0</v>
      </c>
      <c r="AO49" s="271">
        <v>0</v>
      </c>
      <c r="AP49" s="271">
        <v>0</v>
      </c>
      <c r="AQ49" s="271">
        <v>0</v>
      </c>
      <c r="AR49" s="271">
        <v>0</v>
      </c>
      <c r="AS49" s="271">
        <v>0</v>
      </c>
      <c r="AT49" s="271">
        <v>0</v>
      </c>
      <c r="AU49" s="271">
        <v>0</v>
      </c>
      <c r="AV49" s="271">
        <v>0</v>
      </c>
      <c r="AW49" s="271">
        <v>0</v>
      </c>
      <c r="AX49" s="271">
        <v>0</v>
      </c>
      <c r="AY49" s="271">
        <v>0</v>
      </c>
      <c r="AZ49" s="272">
        <v>0</v>
      </c>
      <c r="BA49" s="271">
        <v>0</v>
      </c>
      <c r="BB49" s="271">
        <v>0</v>
      </c>
      <c r="BC49" s="271">
        <v>0</v>
      </c>
      <c r="BD49" s="271">
        <v>0</v>
      </c>
      <c r="BE49" s="271">
        <v>0</v>
      </c>
      <c r="BF49" s="271">
        <v>0</v>
      </c>
      <c r="BG49" s="271">
        <v>0</v>
      </c>
      <c r="BH49" s="271">
        <v>0</v>
      </c>
      <c r="BI49" s="271">
        <v>0</v>
      </c>
      <c r="BJ49" s="271">
        <v>0</v>
      </c>
      <c r="BK49" s="271">
        <v>0</v>
      </c>
      <c r="BL49" s="272">
        <v>0</v>
      </c>
      <c r="BM49" s="271">
        <v>0</v>
      </c>
      <c r="BN49" s="271">
        <v>0</v>
      </c>
      <c r="BO49" s="271">
        <v>0</v>
      </c>
      <c r="BP49" s="271">
        <v>0</v>
      </c>
      <c r="BQ49" s="271">
        <v>0</v>
      </c>
      <c r="BR49" s="271">
        <v>0</v>
      </c>
      <c r="BS49" s="271">
        <v>0</v>
      </c>
      <c r="BT49" s="271">
        <v>0</v>
      </c>
      <c r="BU49" s="271">
        <v>0</v>
      </c>
      <c r="BV49" s="271">
        <v>0</v>
      </c>
      <c r="BW49" s="271">
        <v>0</v>
      </c>
      <c r="BX49" s="272">
        <v>0</v>
      </c>
      <c r="BY49" s="271">
        <v>0</v>
      </c>
      <c r="BZ49" s="271">
        <v>0</v>
      </c>
      <c r="CA49" s="271">
        <v>0</v>
      </c>
      <c r="CB49" s="271">
        <v>0</v>
      </c>
      <c r="CC49" s="271">
        <v>0</v>
      </c>
      <c r="CD49" s="271">
        <v>0</v>
      </c>
      <c r="CE49" s="271">
        <v>0</v>
      </c>
      <c r="CF49" s="271">
        <v>0</v>
      </c>
      <c r="CG49" s="271">
        <v>0</v>
      </c>
      <c r="CH49" s="271">
        <v>0</v>
      </c>
      <c r="CI49" s="271">
        <v>0</v>
      </c>
      <c r="CJ49" s="272">
        <v>0</v>
      </c>
      <c r="CK49" s="271">
        <v>0</v>
      </c>
      <c r="CL49" s="271">
        <v>0</v>
      </c>
      <c r="CM49" s="271">
        <v>0</v>
      </c>
      <c r="CN49" s="271">
        <v>0</v>
      </c>
      <c r="CO49" s="271">
        <v>0</v>
      </c>
      <c r="CP49" s="271">
        <v>0</v>
      </c>
      <c r="CQ49" s="271">
        <v>0</v>
      </c>
      <c r="CR49" s="271">
        <v>0</v>
      </c>
      <c r="CS49" s="271">
        <v>0</v>
      </c>
      <c r="CT49" s="271">
        <v>0</v>
      </c>
      <c r="CU49" s="271">
        <v>0</v>
      </c>
      <c r="CV49" s="272">
        <v>0</v>
      </c>
      <c r="CW49" s="271">
        <v>0</v>
      </c>
      <c r="CX49" s="271">
        <v>0</v>
      </c>
      <c r="CY49" s="271">
        <v>0</v>
      </c>
      <c r="CZ49" s="271">
        <v>0</v>
      </c>
      <c r="DA49" s="271">
        <v>0</v>
      </c>
      <c r="DB49" s="271">
        <v>0</v>
      </c>
      <c r="DC49" s="271">
        <v>0</v>
      </c>
      <c r="DD49" s="271">
        <v>0</v>
      </c>
      <c r="DE49" s="271">
        <v>0</v>
      </c>
      <c r="DF49" s="271">
        <v>0</v>
      </c>
      <c r="DG49" s="271">
        <v>0</v>
      </c>
      <c r="DH49" s="272">
        <v>0</v>
      </c>
      <c r="DI49" s="271">
        <v>0</v>
      </c>
      <c r="DJ49" s="271">
        <v>0</v>
      </c>
      <c r="DK49" s="271">
        <v>0</v>
      </c>
      <c r="DL49" s="271">
        <v>0</v>
      </c>
      <c r="DM49" s="271">
        <v>0</v>
      </c>
      <c r="DN49" s="271">
        <v>0</v>
      </c>
      <c r="DO49" s="271">
        <v>0</v>
      </c>
      <c r="DP49" s="271">
        <v>0</v>
      </c>
      <c r="DQ49" s="271">
        <v>0</v>
      </c>
      <c r="DR49" s="271">
        <v>0</v>
      </c>
      <c r="DS49" s="271">
        <v>0</v>
      </c>
      <c r="DT49" s="273">
        <v>0</v>
      </c>
      <c r="DU49" s="125">
        <f t="shared" ref="DU49:ED51" si="34">SUMIF($E$22:$DT$22,DU$24,$E49:$DT49)</f>
        <v>0</v>
      </c>
      <c r="DV49" s="125">
        <f t="shared" si="34"/>
        <v>0</v>
      </c>
      <c r="DW49" s="125">
        <f t="shared" si="34"/>
        <v>0</v>
      </c>
      <c r="DX49" s="125">
        <f t="shared" si="34"/>
        <v>0</v>
      </c>
      <c r="DY49" s="125">
        <f t="shared" si="34"/>
        <v>0</v>
      </c>
      <c r="DZ49" s="125">
        <f t="shared" si="34"/>
        <v>0</v>
      </c>
      <c r="EA49" s="125">
        <f t="shared" si="34"/>
        <v>0</v>
      </c>
      <c r="EB49" s="125">
        <f t="shared" si="34"/>
        <v>0</v>
      </c>
      <c r="EC49" s="125">
        <f t="shared" si="34"/>
        <v>0</v>
      </c>
      <c r="ED49" s="126">
        <f t="shared" si="34"/>
        <v>0</v>
      </c>
    </row>
    <row r="50" spans="2:134">
      <c r="B50" s="291" t="s">
        <v>195</v>
      </c>
      <c r="C50" s="292"/>
      <c r="D50" s="292"/>
      <c r="E50" s="293">
        <f>SUBTOTAL(9,E49)</f>
        <v>0</v>
      </c>
      <c r="F50" s="293">
        <f t="shared" ref="F50:BQ50" si="35">SUBTOTAL(9,F49)</f>
        <v>0</v>
      </c>
      <c r="G50" s="293">
        <f t="shared" si="35"/>
        <v>0</v>
      </c>
      <c r="H50" s="293">
        <f t="shared" si="35"/>
        <v>0</v>
      </c>
      <c r="I50" s="293">
        <f t="shared" si="35"/>
        <v>0</v>
      </c>
      <c r="J50" s="293">
        <f t="shared" si="35"/>
        <v>0</v>
      </c>
      <c r="K50" s="293">
        <f t="shared" si="35"/>
        <v>0</v>
      </c>
      <c r="L50" s="293">
        <f t="shared" si="35"/>
        <v>0</v>
      </c>
      <c r="M50" s="293">
        <f t="shared" si="35"/>
        <v>0</v>
      </c>
      <c r="N50" s="293">
        <f t="shared" si="35"/>
        <v>0</v>
      </c>
      <c r="O50" s="293">
        <f t="shared" si="35"/>
        <v>0</v>
      </c>
      <c r="P50" s="294">
        <f t="shared" si="35"/>
        <v>0</v>
      </c>
      <c r="Q50" s="293">
        <f t="shared" si="35"/>
        <v>0</v>
      </c>
      <c r="R50" s="293">
        <f t="shared" si="35"/>
        <v>0</v>
      </c>
      <c r="S50" s="293">
        <f t="shared" si="35"/>
        <v>0</v>
      </c>
      <c r="T50" s="293">
        <f t="shared" si="35"/>
        <v>0</v>
      </c>
      <c r="U50" s="293">
        <f t="shared" si="35"/>
        <v>0</v>
      </c>
      <c r="V50" s="293">
        <f t="shared" si="35"/>
        <v>0</v>
      </c>
      <c r="W50" s="293">
        <f t="shared" si="35"/>
        <v>0</v>
      </c>
      <c r="X50" s="293">
        <f t="shared" si="35"/>
        <v>0</v>
      </c>
      <c r="Y50" s="293">
        <f t="shared" si="35"/>
        <v>0</v>
      </c>
      <c r="Z50" s="293">
        <f t="shared" si="35"/>
        <v>0</v>
      </c>
      <c r="AA50" s="293">
        <f t="shared" si="35"/>
        <v>0</v>
      </c>
      <c r="AB50" s="294">
        <f t="shared" si="35"/>
        <v>0</v>
      </c>
      <c r="AC50" s="293">
        <f t="shared" si="35"/>
        <v>0</v>
      </c>
      <c r="AD50" s="293">
        <f t="shared" si="35"/>
        <v>0</v>
      </c>
      <c r="AE50" s="293">
        <f t="shared" si="35"/>
        <v>0</v>
      </c>
      <c r="AF50" s="293">
        <f t="shared" si="35"/>
        <v>0</v>
      </c>
      <c r="AG50" s="293">
        <f t="shared" si="35"/>
        <v>0</v>
      </c>
      <c r="AH50" s="293">
        <f t="shared" si="35"/>
        <v>0</v>
      </c>
      <c r="AI50" s="293">
        <f t="shared" si="35"/>
        <v>0</v>
      </c>
      <c r="AJ50" s="293">
        <f t="shared" si="35"/>
        <v>0</v>
      </c>
      <c r="AK50" s="293">
        <f t="shared" si="35"/>
        <v>0</v>
      </c>
      <c r="AL50" s="293">
        <f t="shared" si="35"/>
        <v>0</v>
      </c>
      <c r="AM50" s="293">
        <f t="shared" si="35"/>
        <v>0</v>
      </c>
      <c r="AN50" s="294">
        <f t="shared" si="35"/>
        <v>0</v>
      </c>
      <c r="AO50" s="293">
        <f t="shared" si="35"/>
        <v>0</v>
      </c>
      <c r="AP50" s="293">
        <f t="shared" si="35"/>
        <v>0</v>
      </c>
      <c r="AQ50" s="293">
        <f t="shared" si="35"/>
        <v>0</v>
      </c>
      <c r="AR50" s="293">
        <f t="shared" si="35"/>
        <v>0</v>
      </c>
      <c r="AS50" s="293">
        <f t="shared" si="35"/>
        <v>0</v>
      </c>
      <c r="AT50" s="293">
        <f t="shared" si="35"/>
        <v>0</v>
      </c>
      <c r="AU50" s="293">
        <f t="shared" si="35"/>
        <v>0</v>
      </c>
      <c r="AV50" s="293">
        <f t="shared" si="35"/>
        <v>0</v>
      </c>
      <c r="AW50" s="293">
        <f t="shared" si="35"/>
        <v>0</v>
      </c>
      <c r="AX50" s="293">
        <f t="shared" si="35"/>
        <v>0</v>
      </c>
      <c r="AY50" s="293">
        <f t="shared" si="35"/>
        <v>0</v>
      </c>
      <c r="AZ50" s="294">
        <f t="shared" si="35"/>
        <v>0</v>
      </c>
      <c r="BA50" s="293">
        <f t="shared" si="35"/>
        <v>0</v>
      </c>
      <c r="BB50" s="293">
        <f t="shared" si="35"/>
        <v>0</v>
      </c>
      <c r="BC50" s="293">
        <f t="shared" si="35"/>
        <v>0</v>
      </c>
      <c r="BD50" s="293">
        <f t="shared" si="35"/>
        <v>0</v>
      </c>
      <c r="BE50" s="293">
        <f t="shared" si="35"/>
        <v>0</v>
      </c>
      <c r="BF50" s="293">
        <f t="shared" si="35"/>
        <v>0</v>
      </c>
      <c r="BG50" s="293">
        <f t="shared" si="35"/>
        <v>0</v>
      </c>
      <c r="BH50" s="293">
        <f t="shared" si="35"/>
        <v>0</v>
      </c>
      <c r="BI50" s="293">
        <f t="shared" si="35"/>
        <v>0</v>
      </c>
      <c r="BJ50" s="293">
        <f t="shared" si="35"/>
        <v>0</v>
      </c>
      <c r="BK50" s="293">
        <f t="shared" si="35"/>
        <v>0</v>
      </c>
      <c r="BL50" s="294">
        <f t="shared" si="35"/>
        <v>0</v>
      </c>
      <c r="BM50" s="293">
        <f t="shared" si="35"/>
        <v>0</v>
      </c>
      <c r="BN50" s="293">
        <f t="shared" si="35"/>
        <v>0</v>
      </c>
      <c r="BO50" s="293">
        <f t="shared" si="35"/>
        <v>0</v>
      </c>
      <c r="BP50" s="293">
        <f t="shared" si="35"/>
        <v>0</v>
      </c>
      <c r="BQ50" s="293">
        <f t="shared" si="35"/>
        <v>0</v>
      </c>
      <c r="BR50" s="293">
        <f t="shared" ref="BR50:DT50" si="36">SUBTOTAL(9,BR49)</f>
        <v>0</v>
      </c>
      <c r="BS50" s="293">
        <f t="shared" si="36"/>
        <v>0</v>
      </c>
      <c r="BT50" s="293">
        <f t="shared" si="36"/>
        <v>0</v>
      </c>
      <c r="BU50" s="293">
        <f t="shared" si="36"/>
        <v>0</v>
      </c>
      <c r="BV50" s="293">
        <f t="shared" si="36"/>
        <v>0</v>
      </c>
      <c r="BW50" s="293">
        <f t="shared" si="36"/>
        <v>0</v>
      </c>
      <c r="BX50" s="294">
        <f t="shared" si="36"/>
        <v>0</v>
      </c>
      <c r="BY50" s="293">
        <f t="shared" si="36"/>
        <v>0</v>
      </c>
      <c r="BZ50" s="293">
        <f t="shared" si="36"/>
        <v>0</v>
      </c>
      <c r="CA50" s="293">
        <f t="shared" si="36"/>
        <v>0</v>
      </c>
      <c r="CB50" s="293">
        <f t="shared" si="36"/>
        <v>0</v>
      </c>
      <c r="CC50" s="293">
        <f t="shared" si="36"/>
        <v>0</v>
      </c>
      <c r="CD50" s="293">
        <f t="shared" si="36"/>
        <v>0</v>
      </c>
      <c r="CE50" s="293">
        <f t="shared" si="36"/>
        <v>0</v>
      </c>
      <c r="CF50" s="293">
        <f t="shared" si="36"/>
        <v>0</v>
      </c>
      <c r="CG50" s="293">
        <f t="shared" si="36"/>
        <v>0</v>
      </c>
      <c r="CH50" s="293">
        <f t="shared" si="36"/>
        <v>0</v>
      </c>
      <c r="CI50" s="293">
        <f t="shared" si="36"/>
        <v>0</v>
      </c>
      <c r="CJ50" s="294">
        <f t="shared" si="36"/>
        <v>0</v>
      </c>
      <c r="CK50" s="293">
        <f t="shared" si="36"/>
        <v>0</v>
      </c>
      <c r="CL50" s="293">
        <f t="shared" si="36"/>
        <v>0</v>
      </c>
      <c r="CM50" s="293">
        <f t="shared" si="36"/>
        <v>0</v>
      </c>
      <c r="CN50" s="293">
        <f t="shared" si="36"/>
        <v>0</v>
      </c>
      <c r="CO50" s="293">
        <f t="shared" si="36"/>
        <v>0</v>
      </c>
      <c r="CP50" s="293">
        <f t="shared" si="36"/>
        <v>0</v>
      </c>
      <c r="CQ50" s="293">
        <f t="shared" si="36"/>
        <v>0</v>
      </c>
      <c r="CR50" s="293">
        <f t="shared" si="36"/>
        <v>0</v>
      </c>
      <c r="CS50" s="293">
        <f t="shared" si="36"/>
        <v>0</v>
      </c>
      <c r="CT50" s="293">
        <f t="shared" si="36"/>
        <v>0</v>
      </c>
      <c r="CU50" s="293">
        <f t="shared" si="36"/>
        <v>0</v>
      </c>
      <c r="CV50" s="294">
        <f t="shared" si="36"/>
        <v>0</v>
      </c>
      <c r="CW50" s="293">
        <f t="shared" si="36"/>
        <v>0</v>
      </c>
      <c r="CX50" s="293">
        <f t="shared" si="36"/>
        <v>0</v>
      </c>
      <c r="CY50" s="293">
        <f t="shared" si="36"/>
        <v>0</v>
      </c>
      <c r="CZ50" s="293">
        <f t="shared" si="36"/>
        <v>0</v>
      </c>
      <c r="DA50" s="293">
        <f t="shared" si="36"/>
        <v>0</v>
      </c>
      <c r="DB50" s="293">
        <f t="shared" si="36"/>
        <v>0</v>
      </c>
      <c r="DC50" s="293">
        <f t="shared" si="36"/>
        <v>0</v>
      </c>
      <c r="DD50" s="293">
        <f t="shared" si="36"/>
        <v>0</v>
      </c>
      <c r="DE50" s="293">
        <f t="shared" si="36"/>
        <v>0</v>
      </c>
      <c r="DF50" s="293">
        <f t="shared" si="36"/>
        <v>0</v>
      </c>
      <c r="DG50" s="293">
        <f t="shared" si="36"/>
        <v>0</v>
      </c>
      <c r="DH50" s="294">
        <f t="shared" si="36"/>
        <v>0</v>
      </c>
      <c r="DI50" s="293">
        <f t="shared" si="36"/>
        <v>0</v>
      </c>
      <c r="DJ50" s="293">
        <f t="shared" si="36"/>
        <v>0</v>
      </c>
      <c r="DK50" s="293">
        <f t="shared" si="36"/>
        <v>0</v>
      </c>
      <c r="DL50" s="293">
        <f t="shared" si="36"/>
        <v>0</v>
      </c>
      <c r="DM50" s="293">
        <f t="shared" si="36"/>
        <v>0</v>
      </c>
      <c r="DN50" s="293">
        <f t="shared" si="36"/>
        <v>0</v>
      </c>
      <c r="DO50" s="293">
        <f t="shared" si="36"/>
        <v>0</v>
      </c>
      <c r="DP50" s="293">
        <f t="shared" si="36"/>
        <v>0</v>
      </c>
      <c r="DQ50" s="293">
        <f t="shared" si="36"/>
        <v>0</v>
      </c>
      <c r="DR50" s="293">
        <f t="shared" si="36"/>
        <v>0</v>
      </c>
      <c r="DS50" s="293">
        <f t="shared" si="36"/>
        <v>0</v>
      </c>
      <c r="DT50" s="295">
        <f t="shared" si="36"/>
        <v>0</v>
      </c>
      <c r="DU50" s="165">
        <f t="shared" si="34"/>
        <v>0</v>
      </c>
      <c r="DV50" s="165">
        <f t="shared" si="34"/>
        <v>0</v>
      </c>
      <c r="DW50" s="165">
        <f t="shared" si="34"/>
        <v>0</v>
      </c>
      <c r="DX50" s="165">
        <f t="shared" si="34"/>
        <v>0</v>
      </c>
      <c r="DY50" s="165">
        <f t="shared" si="34"/>
        <v>0</v>
      </c>
      <c r="DZ50" s="165">
        <f t="shared" si="34"/>
        <v>0</v>
      </c>
      <c r="EA50" s="165">
        <f t="shared" si="34"/>
        <v>0</v>
      </c>
      <c r="EB50" s="165">
        <f t="shared" si="34"/>
        <v>0</v>
      </c>
      <c r="EC50" s="165">
        <f t="shared" si="34"/>
        <v>0</v>
      </c>
      <c r="ED50" s="166">
        <f t="shared" si="34"/>
        <v>0</v>
      </c>
    </row>
    <row r="51" spans="2:134">
      <c r="B51" s="298" t="s">
        <v>196</v>
      </c>
      <c r="C51" s="299"/>
      <c r="D51" s="299"/>
      <c r="E51" s="300">
        <f>SUBTOTAL(9,E45:E50)</f>
        <v>0</v>
      </c>
      <c r="F51" s="300">
        <f t="shared" ref="F51:BQ51" si="37">SUBTOTAL(9,F45:F50)</f>
        <v>0</v>
      </c>
      <c r="G51" s="300">
        <f t="shared" si="37"/>
        <v>0</v>
      </c>
      <c r="H51" s="300">
        <f t="shared" si="37"/>
        <v>2350.7830830630633</v>
      </c>
      <c r="I51" s="300">
        <f t="shared" si="37"/>
        <v>3256.3724974774777</v>
      </c>
      <c r="J51" s="300">
        <f t="shared" si="37"/>
        <v>3261.475875855856</v>
      </c>
      <c r="K51" s="300">
        <f t="shared" si="37"/>
        <v>3382.5699336257517</v>
      </c>
      <c r="L51" s="300">
        <f t="shared" si="37"/>
        <v>3412.7827284130381</v>
      </c>
      <c r="M51" s="300">
        <f t="shared" si="37"/>
        <v>3460.0454081252487</v>
      </c>
      <c r="N51" s="300">
        <f t="shared" si="37"/>
        <v>3505.1209256752977</v>
      </c>
      <c r="O51" s="300">
        <f t="shared" si="37"/>
        <v>2646.5511729550763</v>
      </c>
      <c r="P51" s="301">
        <f t="shared" si="37"/>
        <v>2687.9814202348548</v>
      </c>
      <c r="Q51" s="300">
        <f t="shared" si="37"/>
        <v>2700.4154476227441</v>
      </c>
      <c r="R51" s="300">
        <f t="shared" si="37"/>
        <v>2721.1305712626331</v>
      </c>
      <c r="S51" s="300">
        <f t="shared" si="37"/>
        <v>2741.8456949025226</v>
      </c>
      <c r="T51" s="300">
        <f t="shared" si="37"/>
        <v>2762.5608185424117</v>
      </c>
      <c r="U51" s="300">
        <f t="shared" si="37"/>
        <v>2783.2759421823012</v>
      </c>
      <c r="V51" s="300">
        <f t="shared" si="37"/>
        <v>2803.9910658221902</v>
      </c>
      <c r="W51" s="300">
        <f t="shared" si="37"/>
        <v>2824.7061894620797</v>
      </c>
      <c r="X51" s="300">
        <f t="shared" si="37"/>
        <v>2845.4213131019687</v>
      </c>
      <c r="Y51" s="300">
        <f t="shared" si="37"/>
        <v>2866.1364367418578</v>
      </c>
      <c r="Z51" s="300">
        <f t="shared" si="37"/>
        <v>2886.8515603817473</v>
      </c>
      <c r="AA51" s="300">
        <f t="shared" si="37"/>
        <v>2907.5666840216363</v>
      </c>
      <c r="AB51" s="301">
        <f t="shared" si="37"/>
        <v>2928.2818076615254</v>
      </c>
      <c r="AC51" s="300">
        <f t="shared" si="37"/>
        <v>2939.3315246707848</v>
      </c>
      <c r="AD51" s="300">
        <f t="shared" si="37"/>
        <v>2953.1416070973773</v>
      </c>
      <c r="AE51" s="300">
        <f t="shared" si="37"/>
        <v>2966.9516895239703</v>
      </c>
      <c r="AF51" s="300">
        <f t="shared" si="37"/>
        <v>2980.7617719505633</v>
      </c>
      <c r="AG51" s="300">
        <f t="shared" si="37"/>
        <v>2994.5718543771559</v>
      </c>
      <c r="AH51" s="300">
        <f t="shared" si="37"/>
        <v>3008.3819368037489</v>
      </c>
      <c r="AI51" s="300">
        <f t="shared" si="37"/>
        <v>3022.1920192303414</v>
      </c>
      <c r="AJ51" s="300">
        <f t="shared" si="37"/>
        <v>3016.6712883956752</v>
      </c>
      <c r="AK51" s="300">
        <f t="shared" si="37"/>
        <v>3016.6712883956752</v>
      </c>
      <c r="AL51" s="300">
        <f t="shared" si="37"/>
        <v>3016.6712883956752</v>
      </c>
      <c r="AM51" s="300">
        <f t="shared" si="37"/>
        <v>3016.6712883956752</v>
      </c>
      <c r="AN51" s="301">
        <f t="shared" si="37"/>
        <v>3016.6712883956752</v>
      </c>
      <c r="AO51" s="300">
        <f t="shared" si="37"/>
        <v>3016.6712883956752</v>
      </c>
      <c r="AP51" s="300">
        <f t="shared" si="37"/>
        <v>3016.6712883956752</v>
      </c>
      <c r="AQ51" s="300">
        <f t="shared" si="37"/>
        <v>3016.6712883956752</v>
      </c>
      <c r="AR51" s="300">
        <f t="shared" si="37"/>
        <v>3016.6712883956752</v>
      </c>
      <c r="AS51" s="300">
        <f t="shared" si="37"/>
        <v>3016.6712883956752</v>
      </c>
      <c r="AT51" s="300">
        <f t="shared" si="37"/>
        <v>3016.6712883956752</v>
      </c>
      <c r="AU51" s="300">
        <f t="shared" si="37"/>
        <v>3016.6712883956752</v>
      </c>
      <c r="AV51" s="300">
        <f t="shared" si="37"/>
        <v>3016.6712883956752</v>
      </c>
      <c r="AW51" s="300">
        <f t="shared" si="37"/>
        <v>3016.6712883956752</v>
      </c>
      <c r="AX51" s="300">
        <f t="shared" si="37"/>
        <v>3016.6712883956752</v>
      </c>
      <c r="AY51" s="300">
        <f t="shared" si="37"/>
        <v>3016.6712883956752</v>
      </c>
      <c r="AZ51" s="301">
        <f t="shared" si="37"/>
        <v>3016.6712883956752</v>
      </c>
      <c r="BA51" s="300">
        <f t="shared" si="37"/>
        <v>3016.6712883956752</v>
      </c>
      <c r="BB51" s="300">
        <f t="shared" si="37"/>
        <v>3016.6712883956752</v>
      </c>
      <c r="BC51" s="300">
        <f t="shared" si="37"/>
        <v>3016.6712883956752</v>
      </c>
      <c r="BD51" s="300">
        <f t="shared" si="37"/>
        <v>3016.6712883956752</v>
      </c>
      <c r="BE51" s="300">
        <f t="shared" si="37"/>
        <v>3016.6712883956752</v>
      </c>
      <c r="BF51" s="300">
        <f t="shared" si="37"/>
        <v>3016.6712883956752</v>
      </c>
      <c r="BG51" s="300">
        <f t="shared" si="37"/>
        <v>3016.6712883956752</v>
      </c>
      <c r="BH51" s="300">
        <f t="shared" si="37"/>
        <v>3016.6712883956752</v>
      </c>
      <c r="BI51" s="300">
        <f t="shared" si="37"/>
        <v>3016.6712883956752</v>
      </c>
      <c r="BJ51" s="300">
        <f t="shared" si="37"/>
        <v>3016.6712883956752</v>
      </c>
      <c r="BK51" s="300">
        <f t="shared" si="37"/>
        <v>3016.6712883956752</v>
      </c>
      <c r="BL51" s="301">
        <f t="shared" si="37"/>
        <v>3016.6712883956752</v>
      </c>
      <c r="BM51" s="300">
        <f t="shared" si="37"/>
        <v>3016.6712883956752</v>
      </c>
      <c r="BN51" s="300">
        <f t="shared" si="37"/>
        <v>3016.6712883956752</v>
      </c>
      <c r="BO51" s="300">
        <f t="shared" si="37"/>
        <v>3016.6712883956752</v>
      </c>
      <c r="BP51" s="300">
        <f t="shared" si="37"/>
        <v>3016.6712883956752</v>
      </c>
      <c r="BQ51" s="300">
        <f t="shared" si="37"/>
        <v>3016.6712883956752</v>
      </c>
      <c r="BR51" s="300">
        <f t="shared" ref="BR51:DT51" si="38">SUBTOTAL(9,BR45:BR50)</f>
        <v>3016.6712883956752</v>
      </c>
      <c r="BS51" s="300">
        <f t="shared" si="38"/>
        <v>3016.6712883956752</v>
      </c>
      <c r="BT51" s="300">
        <f t="shared" si="38"/>
        <v>3016.6712883956752</v>
      </c>
      <c r="BU51" s="300">
        <f t="shared" si="38"/>
        <v>3016.6712883956752</v>
      </c>
      <c r="BV51" s="300">
        <f t="shared" si="38"/>
        <v>3016.6712883956752</v>
      </c>
      <c r="BW51" s="300">
        <f t="shared" si="38"/>
        <v>3016.6712883956752</v>
      </c>
      <c r="BX51" s="301">
        <f t="shared" si="38"/>
        <v>3016.6712883956752</v>
      </c>
      <c r="BY51" s="300">
        <f t="shared" si="38"/>
        <v>3016.6712883956752</v>
      </c>
      <c r="BZ51" s="300">
        <f t="shared" si="38"/>
        <v>3016.6712883956752</v>
      </c>
      <c r="CA51" s="300">
        <f t="shared" si="38"/>
        <v>3016.6712883956752</v>
      </c>
      <c r="CB51" s="300">
        <f t="shared" si="38"/>
        <v>3016.6712883956752</v>
      </c>
      <c r="CC51" s="300">
        <f t="shared" si="38"/>
        <v>3016.6712883956752</v>
      </c>
      <c r="CD51" s="300">
        <f t="shared" si="38"/>
        <v>3016.6712883956752</v>
      </c>
      <c r="CE51" s="300">
        <f t="shared" si="38"/>
        <v>3016.6712883956752</v>
      </c>
      <c r="CF51" s="300">
        <f t="shared" si="38"/>
        <v>3016.6712883956752</v>
      </c>
      <c r="CG51" s="300">
        <f t="shared" si="38"/>
        <v>3016.6712883956752</v>
      </c>
      <c r="CH51" s="300">
        <f t="shared" si="38"/>
        <v>3016.6712883956752</v>
      </c>
      <c r="CI51" s="300">
        <f t="shared" si="38"/>
        <v>3016.6712883956752</v>
      </c>
      <c r="CJ51" s="301">
        <f t="shared" si="38"/>
        <v>3016.6712883956752</v>
      </c>
      <c r="CK51" s="300">
        <f t="shared" si="38"/>
        <v>3016.6712883956752</v>
      </c>
      <c r="CL51" s="300">
        <f t="shared" si="38"/>
        <v>3016.6712883956752</v>
      </c>
      <c r="CM51" s="300">
        <f t="shared" si="38"/>
        <v>3016.6712883956752</v>
      </c>
      <c r="CN51" s="300">
        <f t="shared" si="38"/>
        <v>3016.6712883956752</v>
      </c>
      <c r="CO51" s="300">
        <f t="shared" si="38"/>
        <v>3016.6712883956752</v>
      </c>
      <c r="CP51" s="300">
        <f t="shared" si="38"/>
        <v>3016.6712883956752</v>
      </c>
      <c r="CQ51" s="300">
        <f t="shared" si="38"/>
        <v>3016.6712883956752</v>
      </c>
      <c r="CR51" s="300">
        <f t="shared" si="38"/>
        <v>3016.6712883956752</v>
      </c>
      <c r="CS51" s="300">
        <f t="shared" si="38"/>
        <v>3016.6712883956752</v>
      </c>
      <c r="CT51" s="300">
        <f t="shared" si="38"/>
        <v>3016.6712883956752</v>
      </c>
      <c r="CU51" s="300">
        <f t="shared" si="38"/>
        <v>3016.6712883956752</v>
      </c>
      <c r="CV51" s="301">
        <f t="shared" si="38"/>
        <v>3016.6712883956752</v>
      </c>
      <c r="CW51" s="300">
        <f t="shared" si="38"/>
        <v>3016.6712883956752</v>
      </c>
      <c r="CX51" s="300">
        <f t="shared" si="38"/>
        <v>3016.6712883956752</v>
      </c>
      <c r="CY51" s="300">
        <f t="shared" si="38"/>
        <v>3016.6712883956752</v>
      </c>
      <c r="CZ51" s="300">
        <f t="shared" si="38"/>
        <v>3016.6712883956752</v>
      </c>
      <c r="DA51" s="300">
        <f t="shared" si="38"/>
        <v>3016.6712883956752</v>
      </c>
      <c r="DB51" s="300">
        <f t="shared" si="38"/>
        <v>3016.6712883956752</v>
      </c>
      <c r="DC51" s="300">
        <f t="shared" si="38"/>
        <v>3016.6712883956752</v>
      </c>
      <c r="DD51" s="300">
        <f t="shared" si="38"/>
        <v>3016.6712883956752</v>
      </c>
      <c r="DE51" s="300">
        <f t="shared" si="38"/>
        <v>3016.6712883956752</v>
      </c>
      <c r="DF51" s="300">
        <f t="shared" si="38"/>
        <v>3016.6712883956752</v>
      </c>
      <c r="DG51" s="300">
        <f t="shared" si="38"/>
        <v>3016.6712883956752</v>
      </c>
      <c r="DH51" s="301">
        <f t="shared" si="38"/>
        <v>3016.6712883956752</v>
      </c>
      <c r="DI51" s="300">
        <f t="shared" si="38"/>
        <v>3016.6712883956752</v>
      </c>
      <c r="DJ51" s="300">
        <f t="shared" si="38"/>
        <v>3016.6712883956752</v>
      </c>
      <c r="DK51" s="300">
        <f t="shared" si="38"/>
        <v>3016.6712883956752</v>
      </c>
      <c r="DL51" s="300">
        <f t="shared" si="38"/>
        <v>3016.6712883956752</v>
      </c>
      <c r="DM51" s="300">
        <f t="shared" si="38"/>
        <v>3016.6712883956752</v>
      </c>
      <c r="DN51" s="300">
        <f t="shared" si="38"/>
        <v>3016.6712883956752</v>
      </c>
      <c r="DO51" s="300">
        <f t="shared" si="38"/>
        <v>3016.6712883956752</v>
      </c>
      <c r="DP51" s="300">
        <f t="shared" si="38"/>
        <v>3016.6712883956752</v>
      </c>
      <c r="DQ51" s="300">
        <f t="shared" si="38"/>
        <v>3016.6712883956752</v>
      </c>
      <c r="DR51" s="300">
        <f t="shared" si="38"/>
        <v>3016.6712883956752</v>
      </c>
      <c r="DS51" s="300">
        <f t="shared" si="38"/>
        <v>3016.6712883956752</v>
      </c>
      <c r="DT51" s="302">
        <f t="shared" si="38"/>
        <v>3016.6712883956752</v>
      </c>
      <c r="DU51" s="173">
        <f t="shared" si="34"/>
        <v>2687.9814202348548</v>
      </c>
      <c r="DV51" s="173">
        <f t="shared" si="34"/>
        <v>2928.2818076615254</v>
      </c>
      <c r="DW51" s="173">
        <f t="shared" si="34"/>
        <v>3016.6712883956752</v>
      </c>
      <c r="DX51" s="173">
        <f t="shared" si="34"/>
        <v>3016.6712883956752</v>
      </c>
      <c r="DY51" s="173">
        <f t="shared" si="34"/>
        <v>3016.6712883956752</v>
      </c>
      <c r="DZ51" s="173">
        <f t="shared" si="34"/>
        <v>3016.6712883956752</v>
      </c>
      <c r="EA51" s="173">
        <f t="shared" si="34"/>
        <v>3016.6712883956752</v>
      </c>
      <c r="EB51" s="173">
        <f t="shared" si="34"/>
        <v>3016.6712883956752</v>
      </c>
      <c r="EC51" s="173">
        <f t="shared" si="34"/>
        <v>3016.6712883956752</v>
      </c>
      <c r="ED51" s="174">
        <f t="shared" si="34"/>
        <v>3016.6712883956752</v>
      </c>
    </row>
    <row r="52" spans="2:134">
      <c r="B52" s="260" t="s">
        <v>197</v>
      </c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2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2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2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2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2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1"/>
      <c r="BX52" s="262"/>
      <c r="BY52" s="261"/>
      <c r="BZ52" s="261"/>
      <c r="CA52" s="261"/>
      <c r="CB52" s="261"/>
      <c r="CC52" s="261"/>
      <c r="CD52" s="261"/>
      <c r="CE52" s="261"/>
      <c r="CF52" s="261"/>
      <c r="CG52" s="261"/>
      <c r="CH52" s="261"/>
      <c r="CI52" s="261"/>
      <c r="CJ52" s="262"/>
      <c r="CK52" s="261"/>
      <c r="CL52" s="261"/>
      <c r="CM52" s="261"/>
      <c r="CN52" s="261"/>
      <c r="CO52" s="261"/>
      <c r="CP52" s="261"/>
      <c r="CQ52" s="261"/>
      <c r="CR52" s="261"/>
      <c r="CS52" s="261"/>
      <c r="CT52" s="261"/>
      <c r="CU52" s="261"/>
      <c r="CV52" s="262"/>
      <c r="CW52" s="261"/>
      <c r="CX52" s="261"/>
      <c r="CY52" s="261"/>
      <c r="CZ52" s="261"/>
      <c r="DA52" s="261"/>
      <c r="DB52" s="261"/>
      <c r="DC52" s="261"/>
      <c r="DD52" s="261"/>
      <c r="DE52" s="261"/>
      <c r="DF52" s="261"/>
      <c r="DG52" s="261"/>
      <c r="DH52" s="262"/>
      <c r="DI52" s="261"/>
      <c r="DJ52" s="261"/>
      <c r="DK52" s="261"/>
      <c r="DL52" s="261"/>
      <c r="DM52" s="261"/>
      <c r="DN52" s="261"/>
      <c r="DO52" s="261"/>
      <c r="DP52" s="261"/>
      <c r="DQ52" s="261"/>
      <c r="DR52" s="261"/>
      <c r="DS52" s="261"/>
      <c r="DT52" s="263"/>
      <c r="DU52" s="279"/>
      <c r="DV52" s="279"/>
      <c r="DW52" s="279"/>
      <c r="DX52" s="279"/>
      <c r="DY52" s="279"/>
      <c r="DZ52" s="279"/>
      <c r="EA52" s="279"/>
      <c r="EB52" s="279"/>
      <c r="EC52" s="279"/>
      <c r="ED52" s="280"/>
    </row>
    <row r="53" spans="2:134">
      <c r="B53" s="266" t="s">
        <v>198</v>
      </c>
      <c r="C53" s="267"/>
      <c r="D53" s="267"/>
      <c r="E53" s="296">
        <v>0</v>
      </c>
      <c r="F53" s="296">
        <f>E53</f>
        <v>0</v>
      </c>
      <c r="G53" s="271">
        <f t="shared" ref="G53:BR53" si="39">F53</f>
        <v>0</v>
      </c>
      <c r="H53" s="271">
        <f t="shared" si="39"/>
        <v>0</v>
      </c>
      <c r="I53" s="271">
        <f t="shared" si="39"/>
        <v>0</v>
      </c>
      <c r="J53" s="271">
        <f t="shared" si="39"/>
        <v>0</v>
      </c>
      <c r="K53" s="271">
        <f t="shared" si="39"/>
        <v>0</v>
      </c>
      <c r="L53" s="271">
        <f t="shared" si="39"/>
        <v>0</v>
      </c>
      <c r="M53" s="271">
        <f t="shared" si="39"/>
        <v>0</v>
      </c>
      <c r="N53" s="271">
        <f t="shared" si="39"/>
        <v>0</v>
      </c>
      <c r="O53" s="271">
        <f t="shared" si="39"/>
        <v>0</v>
      </c>
      <c r="P53" s="272">
        <f t="shared" si="39"/>
        <v>0</v>
      </c>
      <c r="Q53" s="271">
        <f t="shared" si="39"/>
        <v>0</v>
      </c>
      <c r="R53" s="271">
        <f t="shared" si="39"/>
        <v>0</v>
      </c>
      <c r="S53" s="271">
        <f t="shared" si="39"/>
        <v>0</v>
      </c>
      <c r="T53" s="271">
        <f t="shared" si="39"/>
        <v>0</v>
      </c>
      <c r="U53" s="271">
        <f t="shared" si="39"/>
        <v>0</v>
      </c>
      <c r="V53" s="271">
        <f t="shared" si="39"/>
        <v>0</v>
      </c>
      <c r="W53" s="271">
        <f t="shared" si="39"/>
        <v>0</v>
      </c>
      <c r="X53" s="271">
        <f t="shared" si="39"/>
        <v>0</v>
      </c>
      <c r="Y53" s="271">
        <f t="shared" si="39"/>
        <v>0</v>
      </c>
      <c r="Z53" s="271">
        <f t="shared" si="39"/>
        <v>0</v>
      </c>
      <c r="AA53" s="271">
        <f t="shared" si="39"/>
        <v>0</v>
      </c>
      <c r="AB53" s="272">
        <f t="shared" si="39"/>
        <v>0</v>
      </c>
      <c r="AC53" s="271">
        <f t="shared" si="39"/>
        <v>0</v>
      </c>
      <c r="AD53" s="271">
        <f t="shared" si="39"/>
        <v>0</v>
      </c>
      <c r="AE53" s="271">
        <f t="shared" si="39"/>
        <v>0</v>
      </c>
      <c r="AF53" s="271">
        <f t="shared" si="39"/>
        <v>0</v>
      </c>
      <c r="AG53" s="271">
        <f t="shared" si="39"/>
        <v>0</v>
      </c>
      <c r="AH53" s="271">
        <f t="shared" si="39"/>
        <v>0</v>
      </c>
      <c r="AI53" s="271">
        <f t="shared" si="39"/>
        <v>0</v>
      </c>
      <c r="AJ53" s="271">
        <f t="shared" si="39"/>
        <v>0</v>
      </c>
      <c r="AK53" s="271">
        <f t="shared" si="39"/>
        <v>0</v>
      </c>
      <c r="AL53" s="271">
        <f t="shared" si="39"/>
        <v>0</v>
      </c>
      <c r="AM53" s="271">
        <f t="shared" si="39"/>
        <v>0</v>
      </c>
      <c r="AN53" s="272">
        <f t="shared" si="39"/>
        <v>0</v>
      </c>
      <c r="AO53" s="271">
        <f t="shared" si="39"/>
        <v>0</v>
      </c>
      <c r="AP53" s="271">
        <f t="shared" si="39"/>
        <v>0</v>
      </c>
      <c r="AQ53" s="271">
        <f t="shared" si="39"/>
        <v>0</v>
      </c>
      <c r="AR53" s="271">
        <f t="shared" si="39"/>
        <v>0</v>
      </c>
      <c r="AS53" s="271">
        <f t="shared" si="39"/>
        <v>0</v>
      </c>
      <c r="AT53" s="271">
        <f t="shared" si="39"/>
        <v>0</v>
      </c>
      <c r="AU53" s="271">
        <f t="shared" si="39"/>
        <v>0</v>
      </c>
      <c r="AV53" s="271">
        <f t="shared" si="39"/>
        <v>0</v>
      </c>
      <c r="AW53" s="271">
        <f t="shared" si="39"/>
        <v>0</v>
      </c>
      <c r="AX53" s="271">
        <f t="shared" si="39"/>
        <v>0</v>
      </c>
      <c r="AY53" s="271">
        <f t="shared" si="39"/>
        <v>0</v>
      </c>
      <c r="AZ53" s="272">
        <f t="shared" si="39"/>
        <v>0</v>
      </c>
      <c r="BA53" s="271">
        <f t="shared" si="39"/>
        <v>0</v>
      </c>
      <c r="BB53" s="271">
        <f t="shared" si="39"/>
        <v>0</v>
      </c>
      <c r="BC53" s="271">
        <f t="shared" si="39"/>
        <v>0</v>
      </c>
      <c r="BD53" s="271">
        <f t="shared" si="39"/>
        <v>0</v>
      </c>
      <c r="BE53" s="271">
        <f t="shared" si="39"/>
        <v>0</v>
      </c>
      <c r="BF53" s="271">
        <f t="shared" si="39"/>
        <v>0</v>
      </c>
      <c r="BG53" s="271">
        <f t="shared" si="39"/>
        <v>0</v>
      </c>
      <c r="BH53" s="271">
        <f t="shared" si="39"/>
        <v>0</v>
      </c>
      <c r="BI53" s="271">
        <f t="shared" si="39"/>
        <v>0</v>
      </c>
      <c r="BJ53" s="271">
        <f t="shared" si="39"/>
        <v>0</v>
      </c>
      <c r="BK53" s="271">
        <f t="shared" si="39"/>
        <v>0</v>
      </c>
      <c r="BL53" s="272">
        <f t="shared" si="39"/>
        <v>0</v>
      </c>
      <c r="BM53" s="271">
        <f t="shared" si="39"/>
        <v>0</v>
      </c>
      <c r="BN53" s="271">
        <f t="shared" si="39"/>
        <v>0</v>
      </c>
      <c r="BO53" s="271">
        <f t="shared" si="39"/>
        <v>0</v>
      </c>
      <c r="BP53" s="271">
        <f t="shared" si="39"/>
        <v>0</v>
      </c>
      <c r="BQ53" s="271">
        <f t="shared" si="39"/>
        <v>0</v>
      </c>
      <c r="BR53" s="271">
        <f t="shared" si="39"/>
        <v>0</v>
      </c>
      <c r="BS53" s="271">
        <f t="shared" ref="BS53:DT53" si="40">BR53</f>
        <v>0</v>
      </c>
      <c r="BT53" s="271">
        <f t="shared" si="40"/>
        <v>0</v>
      </c>
      <c r="BU53" s="271">
        <f t="shared" si="40"/>
        <v>0</v>
      </c>
      <c r="BV53" s="271">
        <f t="shared" si="40"/>
        <v>0</v>
      </c>
      <c r="BW53" s="271">
        <f t="shared" si="40"/>
        <v>0</v>
      </c>
      <c r="BX53" s="272">
        <f t="shared" si="40"/>
        <v>0</v>
      </c>
      <c r="BY53" s="271">
        <f t="shared" si="40"/>
        <v>0</v>
      </c>
      <c r="BZ53" s="271">
        <f t="shared" si="40"/>
        <v>0</v>
      </c>
      <c r="CA53" s="271">
        <f t="shared" si="40"/>
        <v>0</v>
      </c>
      <c r="CB53" s="271">
        <f t="shared" si="40"/>
        <v>0</v>
      </c>
      <c r="CC53" s="271">
        <f t="shared" si="40"/>
        <v>0</v>
      </c>
      <c r="CD53" s="271">
        <f t="shared" si="40"/>
        <v>0</v>
      </c>
      <c r="CE53" s="271">
        <f t="shared" si="40"/>
        <v>0</v>
      </c>
      <c r="CF53" s="271">
        <f t="shared" si="40"/>
        <v>0</v>
      </c>
      <c r="CG53" s="271">
        <f t="shared" si="40"/>
        <v>0</v>
      </c>
      <c r="CH53" s="271">
        <f t="shared" si="40"/>
        <v>0</v>
      </c>
      <c r="CI53" s="271">
        <f t="shared" si="40"/>
        <v>0</v>
      </c>
      <c r="CJ53" s="272">
        <f t="shared" si="40"/>
        <v>0</v>
      </c>
      <c r="CK53" s="271">
        <f t="shared" si="40"/>
        <v>0</v>
      </c>
      <c r="CL53" s="271">
        <f t="shared" si="40"/>
        <v>0</v>
      </c>
      <c r="CM53" s="271">
        <f t="shared" si="40"/>
        <v>0</v>
      </c>
      <c r="CN53" s="271">
        <f t="shared" si="40"/>
        <v>0</v>
      </c>
      <c r="CO53" s="271">
        <f t="shared" si="40"/>
        <v>0</v>
      </c>
      <c r="CP53" s="271">
        <f t="shared" si="40"/>
        <v>0</v>
      </c>
      <c r="CQ53" s="271">
        <f t="shared" si="40"/>
        <v>0</v>
      </c>
      <c r="CR53" s="271">
        <f t="shared" si="40"/>
        <v>0</v>
      </c>
      <c r="CS53" s="271">
        <f t="shared" si="40"/>
        <v>0</v>
      </c>
      <c r="CT53" s="271">
        <f t="shared" si="40"/>
        <v>0</v>
      </c>
      <c r="CU53" s="271">
        <f t="shared" si="40"/>
        <v>0</v>
      </c>
      <c r="CV53" s="272">
        <f t="shared" si="40"/>
        <v>0</v>
      </c>
      <c r="CW53" s="271">
        <f t="shared" si="40"/>
        <v>0</v>
      </c>
      <c r="CX53" s="271">
        <f t="shared" si="40"/>
        <v>0</v>
      </c>
      <c r="CY53" s="271">
        <f t="shared" si="40"/>
        <v>0</v>
      </c>
      <c r="CZ53" s="271">
        <f t="shared" si="40"/>
        <v>0</v>
      </c>
      <c r="DA53" s="271">
        <f t="shared" si="40"/>
        <v>0</v>
      </c>
      <c r="DB53" s="271">
        <f t="shared" si="40"/>
        <v>0</v>
      </c>
      <c r="DC53" s="271">
        <f t="shared" si="40"/>
        <v>0</v>
      </c>
      <c r="DD53" s="271">
        <f t="shared" si="40"/>
        <v>0</v>
      </c>
      <c r="DE53" s="271">
        <f t="shared" si="40"/>
        <v>0</v>
      </c>
      <c r="DF53" s="271">
        <f t="shared" si="40"/>
        <v>0</v>
      </c>
      <c r="DG53" s="271">
        <f t="shared" si="40"/>
        <v>0</v>
      </c>
      <c r="DH53" s="272">
        <f t="shared" si="40"/>
        <v>0</v>
      </c>
      <c r="DI53" s="271">
        <f t="shared" si="40"/>
        <v>0</v>
      </c>
      <c r="DJ53" s="271">
        <f t="shared" si="40"/>
        <v>0</v>
      </c>
      <c r="DK53" s="271">
        <f t="shared" si="40"/>
        <v>0</v>
      </c>
      <c r="DL53" s="271">
        <f t="shared" si="40"/>
        <v>0</v>
      </c>
      <c r="DM53" s="271">
        <f t="shared" si="40"/>
        <v>0</v>
      </c>
      <c r="DN53" s="271">
        <f t="shared" si="40"/>
        <v>0</v>
      </c>
      <c r="DO53" s="271">
        <f t="shared" si="40"/>
        <v>0</v>
      </c>
      <c r="DP53" s="271">
        <f t="shared" si="40"/>
        <v>0</v>
      </c>
      <c r="DQ53" s="271">
        <f t="shared" si="40"/>
        <v>0</v>
      </c>
      <c r="DR53" s="271">
        <f t="shared" si="40"/>
        <v>0</v>
      </c>
      <c r="DS53" s="271">
        <f t="shared" si="40"/>
        <v>0</v>
      </c>
      <c r="DT53" s="273">
        <f t="shared" si="40"/>
        <v>0</v>
      </c>
      <c r="DU53" s="125">
        <f t="shared" ref="DU53:ED59" si="41">SUMIF($E$22:$DT$22,DU$24,$E53:$DT53)</f>
        <v>0</v>
      </c>
      <c r="DV53" s="125">
        <f t="shared" si="41"/>
        <v>0</v>
      </c>
      <c r="DW53" s="125">
        <f t="shared" si="41"/>
        <v>0</v>
      </c>
      <c r="DX53" s="125">
        <f t="shared" si="41"/>
        <v>0</v>
      </c>
      <c r="DY53" s="125">
        <f t="shared" si="41"/>
        <v>0</v>
      </c>
      <c r="DZ53" s="125">
        <f t="shared" si="41"/>
        <v>0</v>
      </c>
      <c r="EA53" s="125">
        <f t="shared" si="41"/>
        <v>0</v>
      </c>
      <c r="EB53" s="125">
        <f t="shared" si="41"/>
        <v>0</v>
      </c>
      <c r="EC53" s="125">
        <f t="shared" si="41"/>
        <v>0</v>
      </c>
      <c r="ED53" s="126">
        <f t="shared" si="41"/>
        <v>0</v>
      </c>
    </row>
    <row r="54" spans="2:134">
      <c r="B54" s="266" t="s">
        <v>199</v>
      </c>
      <c r="C54" s="267"/>
      <c r="D54" s="267"/>
      <c r="E54" s="296"/>
      <c r="F54" s="296">
        <f>E54-F67-F68</f>
        <v>0</v>
      </c>
      <c r="G54" s="271">
        <f t="shared" ref="G54:BR54" si="42">F54-G67-G68</f>
        <v>0</v>
      </c>
      <c r="H54" s="271">
        <f t="shared" si="42"/>
        <v>70953.985108101391</v>
      </c>
      <c r="I54" s="271">
        <f t="shared" si="42"/>
        <v>111027.28181705998</v>
      </c>
      <c r="J54" s="271">
        <f t="shared" si="42"/>
        <v>144136.66406505066</v>
      </c>
      <c r="K54" s="271">
        <f t="shared" si="42"/>
        <v>102614.93709650513</v>
      </c>
      <c r="L54" s="271">
        <f t="shared" si="42"/>
        <v>137642.44306659978</v>
      </c>
      <c r="M54" s="271">
        <f t="shared" si="42"/>
        <v>177795.53482529963</v>
      </c>
      <c r="N54" s="271">
        <f t="shared" si="42"/>
        <v>105527.73625800117</v>
      </c>
      <c r="O54" s="271">
        <f t="shared" si="42"/>
        <v>82420.360328788462</v>
      </c>
      <c r="P54" s="272">
        <f t="shared" si="42"/>
        <v>83736.444229974077</v>
      </c>
      <c r="Q54" s="271">
        <f t="shared" si="42"/>
        <v>66331.113653495995</v>
      </c>
      <c r="R54" s="271">
        <f t="shared" si="42"/>
        <v>67424.341563342125</v>
      </c>
      <c r="S54" s="271">
        <f t="shared" si="42"/>
        <v>68491.76294061396</v>
      </c>
      <c r="T54" s="271">
        <f t="shared" si="42"/>
        <v>69533.377785311503</v>
      </c>
      <c r="U54" s="271">
        <f t="shared" si="42"/>
        <v>70549.186097434722</v>
      </c>
      <c r="V54" s="271">
        <f t="shared" si="42"/>
        <v>71539.187876983662</v>
      </c>
      <c r="W54" s="271">
        <f t="shared" si="42"/>
        <v>72503.383123958309</v>
      </c>
      <c r="X54" s="271">
        <f t="shared" si="42"/>
        <v>73441.771838358662</v>
      </c>
      <c r="Y54" s="271">
        <f t="shared" si="42"/>
        <v>74354.354020184721</v>
      </c>
      <c r="Z54" s="271">
        <f t="shared" si="42"/>
        <v>75241.129669436472</v>
      </c>
      <c r="AA54" s="271">
        <f t="shared" si="42"/>
        <v>76102.0987861139</v>
      </c>
      <c r="AB54" s="272">
        <f t="shared" si="42"/>
        <v>76937.261370217064</v>
      </c>
      <c r="AC54" s="271">
        <f t="shared" si="42"/>
        <v>77583.059072239063</v>
      </c>
      <c r="AD54" s="271">
        <f t="shared" si="42"/>
        <v>78326.731970846187</v>
      </c>
      <c r="AE54" s="271">
        <f t="shared" si="42"/>
        <v>79053.200514403783</v>
      </c>
      <c r="AF54" s="271">
        <f t="shared" si="42"/>
        <v>79762.46470291185</v>
      </c>
      <c r="AG54" s="271">
        <f t="shared" si="42"/>
        <v>80454.524536370387</v>
      </c>
      <c r="AH54" s="271">
        <f t="shared" si="42"/>
        <v>81129.380014779395</v>
      </c>
      <c r="AI54" s="271">
        <f t="shared" si="42"/>
        <v>81787.031138138875</v>
      </c>
      <c r="AJ54" s="271">
        <f t="shared" si="42"/>
        <v>82100.361207435068</v>
      </c>
      <c r="AK54" s="271">
        <f t="shared" si="42"/>
        <v>82643.8503800006</v>
      </c>
      <c r="AL54" s="271">
        <f t="shared" si="42"/>
        <v>83187.339552566133</v>
      </c>
      <c r="AM54" s="271">
        <f t="shared" si="42"/>
        <v>83730.828725131665</v>
      </c>
      <c r="AN54" s="272">
        <f t="shared" si="42"/>
        <v>84274.317897697198</v>
      </c>
      <c r="AO54" s="271">
        <f t="shared" si="42"/>
        <v>84817.80707026273</v>
      </c>
      <c r="AP54" s="271">
        <f t="shared" si="42"/>
        <v>85361.296242828263</v>
      </c>
      <c r="AQ54" s="271">
        <f t="shared" si="42"/>
        <v>85904.785415393795</v>
      </c>
      <c r="AR54" s="271">
        <f t="shared" si="42"/>
        <v>86448.274587959328</v>
      </c>
      <c r="AS54" s="271">
        <f t="shared" si="42"/>
        <v>86991.76376052486</v>
      </c>
      <c r="AT54" s="271">
        <f t="shared" si="42"/>
        <v>87535.252933090393</v>
      </c>
      <c r="AU54" s="271">
        <f t="shared" si="42"/>
        <v>88078.742105655925</v>
      </c>
      <c r="AV54" s="271">
        <f t="shared" si="42"/>
        <v>88622.231278221458</v>
      </c>
      <c r="AW54" s="271">
        <f t="shared" si="42"/>
        <v>89165.72045078699</v>
      </c>
      <c r="AX54" s="271">
        <f t="shared" si="42"/>
        <v>89709.209623352523</v>
      </c>
      <c r="AY54" s="271">
        <f t="shared" si="42"/>
        <v>90252.698795918055</v>
      </c>
      <c r="AZ54" s="272">
        <f t="shared" si="42"/>
        <v>90796.187968483588</v>
      </c>
      <c r="BA54" s="271">
        <f t="shared" si="42"/>
        <v>91339.67714104912</v>
      </c>
      <c r="BB54" s="271">
        <f t="shared" si="42"/>
        <v>91883.166313614653</v>
      </c>
      <c r="BC54" s="271">
        <f t="shared" si="42"/>
        <v>92426.655486180185</v>
      </c>
      <c r="BD54" s="271">
        <f t="shared" si="42"/>
        <v>92970.144658745718</v>
      </c>
      <c r="BE54" s="271">
        <f t="shared" si="42"/>
        <v>93513.63383131125</v>
      </c>
      <c r="BF54" s="271">
        <f t="shared" si="42"/>
        <v>94057.123003876783</v>
      </c>
      <c r="BG54" s="271">
        <f t="shared" si="42"/>
        <v>94600.612176442315</v>
      </c>
      <c r="BH54" s="271">
        <f t="shared" si="42"/>
        <v>95144.101349007848</v>
      </c>
      <c r="BI54" s="271">
        <f t="shared" si="42"/>
        <v>95687.59052157338</v>
      </c>
      <c r="BJ54" s="271">
        <f t="shared" si="42"/>
        <v>96231.079694138913</v>
      </c>
      <c r="BK54" s="271">
        <f t="shared" si="42"/>
        <v>96774.568866704445</v>
      </c>
      <c r="BL54" s="272">
        <f t="shared" si="42"/>
        <v>97318.058039269978</v>
      </c>
      <c r="BM54" s="271">
        <f t="shared" si="42"/>
        <v>97861.54721183551</v>
      </c>
      <c r="BN54" s="271">
        <f t="shared" si="42"/>
        <v>98405.036384401043</v>
      </c>
      <c r="BO54" s="271">
        <f t="shared" si="42"/>
        <v>98948.525556966575</v>
      </c>
      <c r="BP54" s="271">
        <f t="shared" si="42"/>
        <v>99492.014729532108</v>
      </c>
      <c r="BQ54" s="271">
        <f t="shared" si="42"/>
        <v>100035.50390209764</v>
      </c>
      <c r="BR54" s="271">
        <f t="shared" si="42"/>
        <v>100578.99307466317</v>
      </c>
      <c r="BS54" s="271">
        <f t="shared" ref="BS54:DT54" si="43">BR54-BS67-BS68</f>
        <v>101122.48224722871</v>
      </c>
      <c r="BT54" s="271">
        <f t="shared" si="43"/>
        <v>101665.97141979424</v>
      </c>
      <c r="BU54" s="271">
        <f t="shared" si="43"/>
        <v>102209.46059235977</v>
      </c>
      <c r="BV54" s="271">
        <f t="shared" si="43"/>
        <v>102752.9497649253</v>
      </c>
      <c r="BW54" s="271">
        <f t="shared" si="43"/>
        <v>103296.43893749084</v>
      </c>
      <c r="BX54" s="272">
        <f t="shared" si="43"/>
        <v>103839.92811005637</v>
      </c>
      <c r="BY54" s="271">
        <f t="shared" si="43"/>
        <v>104383.4172826219</v>
      </c>
      <c r="BZ54" s="271">
        <f t="shared" si="43"/>
        <v>104926.90645518743</v>
      </c>
      <c r="CA54" s="271">
        <f t="shared" si="43"/>
        <v>105470.39562775297</v>
      </c>
      <c r="CB54" s="271">
        <f t="shared" si="43"/>
        <v>106013.8848003185</v>
      </c>
      <c r="CC54" s="271">
        <f t="shared" si="43"/>
        <v>106557.37397288403</v>
      </c>
      <c r="CD54" s="271">
        <f t="shared" si="43"/>
        <v>107100.86314544956</v>
      </c>
      <c r="CE54" s="271">
        <f t="shared" si="43"/>
        <v>107644.3523180151</v>
      </c>
      <c r="CF54" s="271">
        <f t="shared" si="43"/>
        <v>108187.84149058063</v>
      </c>
      <c r="CG54" s="271">
        <f t="shared" si="43"/>
        <v>108731.33066314616</v>
      </c>
      <c r="CH54" s="271">
        <f t="shared" si="43"/>
        <v>109274.81983571169</v>
      </c>
      <c r="CI54" s="271">
        <f t="shared" si="43"/>
        <v>109818.30900827723</v>
      </c>
      <c r="CJ54" s="272">
        <f t="shared" si="43"/>
        <v>110361.79818084276</v>
      </c>
      <c r="CK54" s="271">
        <f t="shared" si="43"/>
        <v>110905.28735340829</v>
      </c>
      <c r="CL54" s="271">
        <f t="shared" si="43"/>
        <v>111448.77652597382</v>
      </c>
      <c r="CM54" s="271">
        <f t="shared" si="43"/>
        <v>111992.26569853936</v>
      </c>
      <c r="CN54" s="271">
        <f t="shared" si="43"/>
        <v>112535.75487110489</v>
      </c>
      <c r="CO54" s="271">
        <f t="shared" si="43"/>
        <v>113079.24404367042</v>
      </c>
      <c r="CP54" s="271">
        <f t="shared" si="43"/>
        <v>113622.73321623595</v>
      </c>
      <c r="CQ54" s="271">
        <f t="shared" si="43"/>
        <v>114166.22238880149</v>
      </c>
      <c r="CR54" s="271">
        <f t="shared" si="43"/>
        <v>114709.71156136702</v>
      </c>
      <c r="CS54" s="271">
        <f t="shared" si="43"/>
        <v>115253.20073393255</v>
      </c>
      <c r="CT54" s="271">
        <f t="shared" si="43"/>
        <v>115796.68990649808</v>
      </c>
      <c r="CU54" s="271">
        <f t="shared" si="43"/>
        <v>116340.17907906362</v>
      </c>
      <c r="CV54" s="272">
        <f t="shared" si="43"/>
        <v>116883.66825162915</v>
      </c>
      <c r="CW54" s="271">
        <f t="shared" si="43"/>
        <v>117427.15742419468</v>
      </c>
      <c r="CX54" s="271">
        <f t="shared" si="43"/>
        <v>117970.64659676021</v>
      </c>
      <c r="CY54" s="271">
        <f t="shared" si="43"/>
        <v>118514.13576932575</v>
      </c>
      <c r="CZ54" s="271">
        <f t="shared" si="43"/>
        <v>119057.62494189128</v>
      </c>
      <c r="DA54" s="271">
        <f t="shared" si="43"/>
        <v>119601.11411445681</v>
      </c>
      <c r="DB54" s="271">
        <f t="shared" si="43"/>
        <v>120144.60328702234</v>
      </c>
      <c r="DC54" s="271">
        <f t="shared" si="43"/>
        <v>120688.09245958788</v>
      </c>
      <c r="DD54" s="271">
        <f t="shared" si="43"/>
        <v>121231.58163215341</v>
      </c>
      <c r="DE54" s="271">
        <f t="shared" si="43"/>
        <v>121775.07080471894</v>
      </c>
      <c r="DF54" s="271">
        <f t="shared" si="43"/>
        <v>122318.55997728447</v>
      </c>
      <c r="DG54" s="271">
        <f t="shared" si="43"/>
        <v>122862.04914985001</v>
      </c>
      <c r="DH54" s="272">
        <f t="shared" si="43"/>
        <v>123405.53832241554</v>
      </c>
      <c r="DI54" s="271">
        <f t="shared" si="43"/>
        <v>123949.02749498107</v>
      </c>
      <c r="DJ54" s="271">
        <f t="shared" si="43"/>
        <v>124492.5166675466</v>
      </c>
      <c r="DK54" s="271">
        <f t="shared" si="43"/>
        <v>125036.00584011214</v>
      </c>
      <c r="DL54" s="271">
        <f t="shared" si="43"/>
        <v>125579.49501267767</v>
      </c>
      <c r="DM54" s="271">
        <f t="shared" si="43"/>
        <v>126122.9841852432</v>
      </c>
      <c r="DN54" s="271">
        <f t="shared" si="43"/>
        <v>126666.47335780873</v>
      </c>
      <c r="DO54" s="271">
        <f t="shared" si="43"/>
        <v>127209.96253037427</v>
      </c>
      <c r="DP54" s="271">
        <f t="shared" si="43"/>
        <v>127753.4517029398</v>
      </c>
      <c r="DQ54" s="271">
        <f t="shared" si="43"/>
        <v>128296.94087550533</v>
      </c>
      <c r="DR54" s="271">
        <f t="shared" si="43"/>
        <v>128840.43004807086</v>
      </c>
      <c r="DS54" s="271">
        <f t="shared" si="43"/>
        <v>129383.9192206364</v>
      </c>
      <c r="DT54" s="273">
        <f t="shared" si="43"/>
        <v>129927.40839320193</v>
      </c>
      <c r="DU54" s="125">
        <f t="shared" si="41"/>
        <v>83736.444229974077</v>
      </c>
      <c r="DV54" s="125">
        <f t="shared" si="41"/>
        <v>76937.261370217064</v>
      </c>
      <c r="DW54" s="125">
        <f t="shared" si="41"/>
        <v>84274.317897697198</v>
      </c>
      <c r="DX54" s="125">
        <f t="shared" si="41"/>
        <v>90796.187968483588</v>
      </c>
      <c r="DY54" s="125">
        <f t="shared" si="41"/>
        <v>97318.058039269978</v>
      </c>
      <c r="DZ54" s="125">
        <f t="shared" si="41"/>
        <v>103839.92811005637</v>
      </c>
      <c r="EA54" s="125">
        <f t="shared" si="41"/>
        <v>110361.79818084276</v>
      </c>
      <c r="EB54" s="125">
        <f t="shared" si="41"/>
        <v>116883.66825162915</v>
      </c>
      <c r="EC54" s="125">
        <f t="shared" si="41"/>
        <v>123405.53832241554</v>
      </c>
      <c r="ED54" s="126">
        <f t="shared" si="41"/>
        <v>129927.40839320193</v>
      </c>
    </row>
    <row r="55" spans="2:134">
      <c r="B55" s="266" t="s">
        <v>200</v>
      </c>
      <c r="C55" s="267"/>
      <c r="D55" s="267"/>
      <c r="E55" s="271">
        <v>0</v>
      </c>
      <c r="F55" s="271">
        <v>0</v>
      </c>
      <c r="G55" s="271">
        <v>0</v>
      </c>
      <c r="H55" s="271">
        <v>0</v>
      </c>
      <c r="I55" s="271">
        <v>0</v>
      </c>
      <c r="J55" s="271">
        <v>0</v>
      </c>
      <c r="K55" s="271">
        <v>0</v>
      </c>
      <c r="L55" s="271">
        <v>0</v>
      </c>
      <c r="M55" s="271">
        <v>0</v>
      </c>
      <c r="N55" s="271">
        <v>0</v>
      </c>
      <c r="O55" s="271">
        <v>0</v>
      </c>
      <c r="P55" s="272">
        <v>0</v>
      </c>
      <c r="Q55" s="271">
        <f>P56</f>
        <v>138273.26295772754</v>
      </c>
      <c r="R55" s="271">
        <f>Q55</f>
        <v>138273.26295772754</v>
      </c>
      <c r="S55" s="271">
        <f t="shared" ref="S55:AB55" si="44">R55</f>
        <v>138273.26295772754</v>
      </c>
      <c r="T55" s="271">
        <f t="shared" si="44"/>
        <v>138273.26295772754</v>
      </c>
      <c r="U55" s="271">
        <f t="shared" si="44"/>
        <v>138273.26295772754</v>
      </c>
      <c r="V55" s="271">
        <f t="shared" si="44"/>
        <v>138273.26295772754</v>
      </c>
      <c r="W55" s="271">
        <f t="shared" si="44"/>
        <v>138273.26295772754</v>
      </c>
      <c r="X55" s="271">
        <f t="shared" si="44"/>
        <v>138273.26295772754</v>
      </c>
      <c r="Y55" s="271">
        <f t="shared" si="44"/>
        <v>138273.26295772754</v>
      </c>
      <c r="Z55" s="271">
        <f t="shared" si="44"/>
        <v>138273.26295772754</v>
      </c>
      <c r="AA55" s="271">
        <f t="shared" si="44"/>
        <v>138273.26295772754</v>
      </c>
      <c r="AB55" s="272">
        <f t="shared" si="44"/>
        <v>138273.26295772754</v>
      </c>
      <c r="AC55" s="271">
        <f>AB56+AB55</f>
        <v>122139.76568438535</v>
      </c>
      <c r="AD55" s="271">
        <f>AC55</f>
        <v>122139.76568438535</v>
      </c>
      <c r="AE55" s="271">
        <f t="shared" ref="AE55:AN55" si="45">AD55</f>
        <v>122139.76568438535</v>
      </c>
      <c r="AF55" s="271">
        <f t="shared" si="45"/>
        <v>122139.76568438535</v>
      </c>
      <c r="AG55" s="271">
        <f t="shared" si="45"/>
        <v>122139.76568438535</v>
      </c>
      <c r="AH55" s="271">
        <f t="shared" si="45"/>
        <v>122139.76568438535</v>
      </c>
      <c r="AI55" s="271">
        <f t="shared" si="45"/>
        <v>122139.76568438535</v>
      </c>
      <c r="AJ55" s="271">
        <f t="shared" si="45"/>
        <v>122139.76568438535</v>
      </c>
      <c r="AK55" s="271">
        <f t="shared" si="45"/>
        <v>122139.76568438535</v>
      </c>
      <c r="AL55" s="271">
        <f t="shared" si="45"/>
        <v>122139.76568438535</v>
      </c>
      <c r="AM55" s="271">
        <f t="shared" si="45"/>
        <v>122139.76568438535</v>
      </c>
      <c r="AN55" s="272">
        <f t="shared" si="45"/>
        <v>122139.76568438535</v>
      </c>
      <c r="AO55" s="271">
        <f>AN56+AN55</f>
        <v>90113.242115072731</v>
      </c>
      <c r="AP55" s="271">
        <f>AO55</f>
        <v>90113.242115072731</v>
      </c>
      <c r="AQ55" s="271">
        <f t="shared" ref="AQ55:AZ55" si="46">AP55</f>
        <v>90113.242115072731</v>
      </c>
      <c r="AR55" s="271">
        <f t="shared" si="46"/>
        <v>90113.242115072731</v>
      </c>
      <c r="AS55" s="271">
        <f t="shared" si="46"/>
        <v>90113.242115072731</v>
      </c>
      <c r="AT55" s="271">
        <f t="shared" si="46"/>
        <v>90113.242115072731</v>
      </c>
      <c r="AU55" s="271">
        <f t="shared" si="46"/>
        <v>90113.242115072731</v>
      </c>
      <c r="AV55" s="271">
        <f t="shared" si="46"/>
        <v>90113.242115072731</v>
      </c>
      <c r="AW55" s="271">
        <f t="shared" si="46"/>
        <v>90113.242115072731</v>
      </c>
      <c r="AX55" s="271">
        <f t="shared" si="46"/>
        <v>90113.242115072731</v>
      </c>
      <c r="AY55" s="271">
        <f t="shared" si="46"/>
        <v>90113.242115072731</v>
      </c>
      <c r="AZ55" s="272">
        <f t="shared" si="46"/>
        <v>90113.242115072731</v>
      </c>
      <c r="BA55" s="271">
        <f>AZ56+AZ55</f>
        <v>58667.569986733593</v>
      </c>
      <c r="BB55" s="271">
        <f>BA55</f>
        <v>58667.569986733593</v>
      </c>
      <c r="BC55" s="271">
        <f t="shared" ref="BC55:BL55" si="47">BB55</f>
        <v>58667.569986733593</v>
      </c>
      <c r="BD55" s="271">
        <f t="shared" si="47"/>
        <v>58667.569986733593</v>
      </c>
      <c r="BE55" s="271">
        <f t="shared" si="47"/>
        <v>58667.569986733593</v>
      </c>
      <c r="BF55" s="271">
        <f t="shared" si="47"/>
        <v>58667.569986733593</v>
      </c>
      <c r="BG55" s="271">
        <f t="shared" si="47"/>
        <v>58667.569986733593</v>
      </c>
      <c r="BH55" s="271">
        <f t="shared" si="47"/>
        <v>58667.569986733593</v>
      </c>
      <c r="BI55" s="271">
        <f t="shared" si="47"/>
        <v>58667.569986733593</v>
      </c>
      <c r="BJ55" s="271">
        <f t="shared" si="47"/>
        <v>58667.569986733593</v>
      </c>
      <c r="BK55" s="271">
        <f t="shared" si="47"/>
        <v>58667.569986733593</v>
      </c>
      <c r="BL55" s="272">
        <f t="shared" si="47"/>
        <v>58667.569986733593</v>
      </c>
      <c r="BM55" s="271">
        <f>BL56+BL55</f>
        <v>28172.61405372779</v>
      </c>
      <c r="BN55" s="271">
        <f>BM55</f>
        <v>28172.61405372779</v>
      </c>
      <c r="BO55" s="271">
        <f t="shared" ref="BO55:BX55" si="48">BN55</f>
        <v>28172.61405372779</v>
      </c>
      <c r="BP55" s="271">
        <f t="shared" si="48"/>
        <v>28172.61405372779</v>
      </c>
      <c r="BQ55" s="271">
        <f t="shared" si="48"/>
        <v>28172.61405372779</v>
      </c>
      <c r="BR55" s="271">
        <f t="shared" si="48"/>
        <v>28172.61405372779</v>
      </c>
      <c r="BS55" s="271">
        <f t="shared" si="48"/>
        <v>28172.61405372779</v>
      </c>
      <c r="BT55" s="271">
        <f t="shared" si="48"/>
        <v>28172.61405372779</v>
      </c>
      <c r="BU55" s="271">
        <f t="shared" si="48"/>
        <v>28172.61405372779</v>
      </c>
      <c r="BV55" s="271">
        <f t="shared" si="48"/>
        <v>28172.61405372779</v>
      </c>
      <c r="BW55" s="271">
        <f t="shared" si="48"/>
        <v>28172.61405372779</v>
      </c>
      <c r="BX55" s="272">
        <f t="shared" si="48"/>
        <v>28172.61405372779</v>
      </c>
      <c r="BY55" s="271">
        <f>BX56+BX55</f>
        <v>-1787.5673620780035</v>
      </c>
      <c r="BZ55" s="271">
        <f>BY55</f>
        <v>-1787.5673620780035</v>
      </c>
      <c r="CA55" s="271">
        <f t="shared" ref="CA55:CJ55" si="49">BZ55</f>
        <v>-1787.5673620780035</v>
      </c>
      <c r="CB55" s="271">
        <f t="shared" si="49"/>
        <v>-1787.5673620780035</v>
      </c>
      <c r="CC55" s="271">
        <f t="shared" si="49"/>
        <v>-1787.5673620780035</v>
      </c>
      <c r="CD55" s="271">
        <f t="shared" si="49"/>
        <v>-1787.5673620780035</v>
      </c>
      <c r="CE55" s="271">
        <f t="shared" si="49"/>
        <v>-1787.5673620780035</v>
      </c>
      <c r="CF55" s="271">
        <f t="shared" si="49"/>
        <v>-1787.5673620780035</v>
      </c>
      <c r="CG55" s="271">
        <f t="shared" si="49"/>
        <v>-1787.5673620780035</v>
      </c>
      <c r="CH55" s="271">
        <f t="shared" si="49"/>
        <v>-1787.5673620780035</v>
      </c>
      <c r="CI55" s="271">
        <f t="shared" si="49"/>
        <v>-1787.5673620780035</v>
      </c>
      <c r="CJ55" s="272">
        <f t="shared" si="49"/>
        <v>-1787.5673620780035</v>
      </c>
      <c r="CK55" s="271">
        <f>CJ56+CJ55</f>
        <v>-31678.426155283792</v>
      </c>
      <c r="CL55" s="271">
        <f>CK55</f>
        <v>-31678.426155283792</v>
      </c>
      <c r="CM55" s="271">
        <f t="shared" ref="CM55:CV55" si="50">CL55</f>
        <v>-31678.426155283792</v>
      </c>
      <c r="CN55" s="271">
        <f t="shared" si="50"/>
        <v>-31678.426155283792</v>
      </c>
      <c r="CO55" s="271">
        <f t="shared" si="50"/>
        <v>-31678.426155283792</v>
      </c>
      <c r="CP55" s="271">
        <f t="shared" si="50"/>
        <v>-31678.426155283792</v>
      </c>
      <c r="CQ55" s="271">
        <f t="shared" si="50"/>
        <v>-31678.426155283792</v>
      </c>
      <c r="CR55" s="271">
        <f t="shared" si="50"/>
        <v>-31678.426155283792</v>
      </c>
      <c r="CS55" s="271">
        <f t="shared" si="50"/>
        <v>-31678.426155283792</v>
      </c>
      <c r="CT55" s="271">
        <f t="shared" si="50"/>
        <v>-31678.426155283792</v>
      </c>
      <c r="CU55" s="271">
        <f t="shared" si="50"/>
        <v>-31678.426155283792</v>
      </c>
      <c r="CV55" s="272">
        <f t="shared" si="50"/>
        <v>-31678.426155283792</v>
      </c>
      <c r="CW55" s="271">
        <f>CV56+CV55</f>
        <v>-61569.284948489585</v>
      </c>
      <c r="CX55" s="271">
        <f>CW55</f>
        <v>-61569.284948489585</v>
      </c>
      <c r="CY55" s="271">
        <f t="shared" ref="CY55:DH55" si="51">CX55</f>
        <v>-61569.284948489585</v>
      </c>
      <c r="CZ55" s="271">
        <f t="shared" si="51"/>
        <v>-61569.284948489585</v>
      </c>
      <c r="DA55" s="271">
        <f t="shared" si="51"/>
        <v>-61569.284948489585</v>
      </c>
      <c r="DB55" s="271">
        <f t="shared" si="51"/>
        <v>-61569.284948489585</v>
      </c>
      <c r="DC55" s="271">
        <f t="shared" si="51"/>
        <v>-61569.284948489585</v>
      </c>
      <c r="DD55" s="271">
        <f t="shared" si="51"/>
        <v>-61569.284948489585</v>
      </c>
      <c r="DE55" s="271">
        <f t="shared" si="51"/>
        <v>-61569.284948489585</v>
      </c>
      <c r="DF55" s="271">
        <f t="shared" si="51"/>
        <v>-61569.284948489585</v>
      </c>
      <c r="DG55" s="271">
        <f t="shared" si="51"/>
        <v>-61569.284948489585</v>
      </c>
      <c r="DH55" s="272">
        <f t="shared" si="51"/>
        <v>-61569.284948489585</v>
      </c>
      <c r="DI55" s="271">
        <f>DH56+DH55</f>
        <v>-91460.14374169537</v>
      </c>
      <c r="DJ55" s="271">
        <f>DI55</f>
        <v>-91460.14374169537</v>
      </c>
      <c r="DK55" s="271">
        <f t="shared" ref="DK55:DT55" si="52">DJ55</f>
        <v>-91460.14374169537</v>
      </c>
      <c r="DL55" s="271">
        <f t="shared" si="52"/>
        <v>-91460.14374169537</v>
      </c>
      <c r="DM55" s="271">
        <f t="shared" si="52"/>
        <v>-91460.14374169537</v>
      </c>
      <c r="DN55" s="271">
        <f t="shared" si="52"/>
        <v>-91460.14374169537</v>
      </c>
      <c r="DO55" s="271">
        <f t="shared" si="52"/>
        <v>-91460.14374169537</v>
      </c>
      <c r="DP55" s="271">
        <f t="shared" si="52"/>
        <v>-91460.14374169537</v>
      </c>
      <c r="DQ55" s="271">
        <f t="shared" si="52"/>
        <v>-91460.14374169537</v>
      </c>
      <c r="DR55" s="271">
        <f t="shared" si="52"/>
        <v>-91460.14374169537</v>
      </c>
      <c r="DS55" s="271">
        <f t="shared" si="52"/>
        <v>-91460.14374169537</v>
      </c>
      <c r="DT55" s="273">
        <f t="shared" si="52"/>
        <v>-91460.14374169537</v>
      </c>
      <c r="DU55" s="125">
        <f t="shared" si="41"/>
        <v>0</v>
      </c>
      <c r="DV55" s="125">
        <f t="shared" si="41"/>
        <v>138273.26295772754</v>
      </c>
      <c r="DW55" s="125">
        <f t="shared" si="41"/>
        <v>122139.76568438535</v>
      </c>
      <c r="DX55" s="125">
        <f t="shared" si="41"/>
        <v>90113.242115072731</v>
      </c>
      <c r="DY55" s="125">
        <f t="shared" si="41"/>
        <v>58667.569986733593</v>
      </c>
      <c r="DZ55" s="125">
        <f t="shared" si="41"/>
        <v>28172.61405372779</v>
      </c>
      <c r="EA55" s="125">
        <f t="shared" si="41"/>
        <v>-1787.5673620780035</v>
      </c>
      <c r="EB55" s="125">
        <f t="shared" si="41"/>
        <v>-31678.426155283792</v>
      </c>
      <c r="EC55" s="125">
        <f t="shared" si="41"/>
        <v>-61569.284948489585</v>
      </c>
      <c r="ED55" s="126">
        <f t="shared" si="41"/>
        <v>-91460.14374169537</v>
      </c>
    </row>
    <row r="56" spans="2:134">
      <c r="B56" s="266" t="s">
        <v>201</v>
      </c>
      <c r="C56" s="267"/>
      <c r="D56" s="267"/>
      <c r="E56" s="271">
        <f>PF_IS_F!E68</f>
        <v>0</v>
      </c>
      <c r="F56" s="271">
        <f>PF_IS_F!F68+E56</f>
        <v>0</v>
      </c>
      <c r="G56" s="271">
        <f>PF_IS_F!G68+F56</f>
        <v>0</v>
      </c>
      <c r="H56" s="271">
        <f>PF_IS_F!H68+G56</f>
        <v>-1597.0409199567725</v>
      </c>
      <c r="I56" s="271">
        <f>PF_IS_F!I68+H56</f>
        <v>-3513.6641606543376</v>
      </c>
      <c r="J56" s="271">
        <f>PF_IS_F!J68+I56</f>
        <v>-5726.3309205246551</v>
      </c>
      <c r="K56" s="271">
        <f>PF_IS_F!K68+J56</f>
        <v>71807.451561172493</v>
      </c>
      <c r="L56" s="271">
        <f>PF_IS_F!L68+K56</f>
        <v>69130.071724060574</v>
      </c>
      <c r="M56" s="271">
        <f>PF_IS_F!M68+L56</f>
        <v>66196.936101480766</v>
      </c>
      <c r="N56" s="271">
        <f>PF_IS_F!N68+M56</f>
        <v>144314.06705966478</v>
      </c>
      <c r="O56" s="271">
        <f>PF_IS_F!O68+N56</f>
        <v>141272.81009202186</v>
      </c>
      <c r="P56" s="272">
        <f>PF_IS_F!P68+O56</f>
        <v>138273.26295772754</v>
      </c>
      <c r="Q56" s="271">
        <f>PF_IS_F!Q68</f>
        <v>15205.039019174488</v>
      </c>
      <c r="R56" s="271">
        <f>PF_IS_F!R68+Q56</f>
        <v>12251.806591028761</v>
      </c>
      <c r="S56" s="271">
        <f>PF_IS_F!S68+R56</f>
        <v>9319.4290795573288</v>
      </c>
      <c r="T56" s="271">
        <f>PF_IS_F!T68+S56</f>
        <v>6407.9064847601949</v>
      </c>
      <c r="U56" s="271">
        <f>PF_IS_F!U68+T56</f>
        <v>3517.2388066373578</v>
      </c>
      <c r="V56" s="271">
        <f>PF_IS_F!V68+U56</f>
        <v>647.42604518881762</v>
      </c>
      <c r="W56" s="271">
        <f>PF_IS_F!W68+V56</f>
        <v>-2201.5317995854252</v>
      </c>
      <c r="X56" s="271">
        <f>PF_IS_F!X68+W56</f>
        <v>-5029.6347276853712</v>
      </c>
      <c r="Y56" s="271">
        <f>PF_IS_F!Y68+X56</f>
        <v>-7836.8827391110199</v>
      </c>
      <c r="Z56" s="271">
        <f>PF_IS_F!Z68+Y56</f>
        <v>-10623.275833862372</v>
      </c>
      <c r="AA56" s="271">
        <f>PF_IS_F!AA68+Z56</f>
        <v>-13388.814011939427</v>
      </c>
      <c r="AB56" s="272">
        <f>PF_IS_F!AB68+AA56</f>
        <v>-16133.497273342186</v>
      </c>
      <c r="AC56" s="271">
        <f>PF_IS_F!AC68</f>
        <v>-2729.245026019893</v>
      </c>
      <c r="AD56" s="271">
        <f>PF_IS_F!AD68+AC56</f>
        <v>-5444.5867742569217</v>
      </c>
      <c r="AE56" s="271">
        <f>PF_IS_F!AE68+AD56</f>
        <v>-8146.0252447110861</v>
      </c>
      <c r="AF56" s="271">
        <f>PF_IS_F!AF68+AE56</f>
        <v>-10833.560437382386</v>
      </c>
      <c r="AG56" s="271">
        <f>PF_IS_F!AG68+AF56</f>
        <v>-13507.19235227082</v>
      </c>
      <c r="AH56" s="271">
        <f>PF_IS_F!AH68+AG56</f>
        <v>-16166.920989376391</v>
      </c>
      <c r="AI56" s="271">
        <f>PF_IS_F!AI68+AH56</f>
        <v>-18812.746348699096</v>
      </c>
      <c r="AJ56" s="271">
        <f>PF_IS_F!AJ68+AI56</f>
        <v>-21455.5017928218</v>
      </c>
      <c r="AK56" s="271">
        <f>PF_IS_F!AK68+AJ56</f>
        <v>-24098.257236944504</v>
      </c>
      <c r="AL56" s="271">
        <f>PF_IS_F!AL68+AK56</f>
        <v>-26741.012681067208</v>
      </c>
      <c r="AM56" s="271">
        <f>PF_IS_F!AM68+AL56</f>
        <v>-29383.768125189912</v>
      </c>
      <c r="AN56" s="272">
        <f>PF_IS_F!AN68+AM56</f>
        <v>-32026.523569312616</v>
      </c>
      <c r="AO56" s="271">
        <f>PF_IS_F!AO68</f>
        <v>-2642.7554441227057</v>
      </c>
      <c r="AP56" s="271">
        <f>PF_IS_F!AP68+AO56</f>
        <v>-5285.5108882454115</v>
      </c>
      <c r="AQ56" s="271">
        <f>PF_IS_F!AQ68+AP56</f>
        <v>-7928.2663323681172</v>
      </c>
      <c r="AR56" s="271">
        <f>PF_IS_F!AR68+AQ56</f>
        <v>-10571.021776490823</v>
      </c>
      <c r="AS56" s="271">
        <f>PF_IS_F!AS68+AR56</f>
        <v>-13213.777220613529</v>
      </c>
      <c r="AT56" s="271">
        <f>PF_IS_F!AT68+AS56</f>
        <v>-15856.532664736234</v>
      </c>
      <c r="AU56" s="271">
        <f>PF_IS_F!AU68+AT56</f>
        <v>-18479.48065483672</v>
      </c>
      <c r="AV56" s="271">
        <f>PF_IS_F!AV68+AU56</f>
        <v>-21092.525413137202</v>
      </c>
      <c r="AW56" s="271">
        <f>PF_IS_F!AW68+AV56</f>
        <v>-23695.666939637686</v>
      </c>
      <c r="AX56" s="271">
        <f>PF_IS_F!AX68+AW56</f>
        <v>-26288.90523433817</v>
      </c>
      <c r="AY56" s="271">
        <f>PF_IS_F!AY68+AX56</f>
        <v>-28872.240297238652</v>
      </c>
      <c r="AZ56" s="272">
        <f>PF_IS_F!AZ68+AY56</f>
        <v>-31445.672128339134</v>
      </c>
      <c r="BA56" s="271">
        <f>PF_IS_F!BA68</f>
        <v>-2568.4802152004831</v>
      </c>
      <c r="BB56" s="271">
        <f>PF_IS_F!BB68+BA56</f>
        <v>-5132.0088145009668</v>
      </c>
      <c r="BC56" s="271">
        <f>PF_IS_F!BC68+BB56</f>
        <v>-7690.58579790145</v>
      </c>
      <c r="BD56" s="271">
        <f>PF_IS_F!BD68+BC56</f>
        <v>-10244.211165401934</v>
      </c>
      <c r="BE56" s="271">
        <f>PF_IS_F!BE68+BD56</f>
        <v>-12792.884917002417</v>
      </c>
      <c r="BF56" s="271">
        <f>PF_IS_F!BF68+BE56</f>
        <v>-15336.607052702901</v>
      </c>
      <c r="BG56" s="271">
        <f>PF_IS_F!BG68+BF56</f>
        <v>-17875.377572503385</v>
      </c>
      <c r="BH56" s="271">
        <f>PF_IS_F!BH68+BG56</f>
        <v>-20409.196476403868</v>
      </c>
      <c r="BI56" s="271">
        <f>PF_IS_F!BI68+BH56</f>
        <v>-22938.063764404353</v>
      </c>
      <c r="BJ56" s="271">
        <f>PF_IS_F!BJ68+BI56</f>
        <v>-25461.979436504836</v>
      </c>
      <c r="BK56" s="271">
        <f>PF_IS_F!BK68+BJ56</f>
        <v>-27980.943492705319</v>
      </c>
      <c r="BL56" s="272">
        <f>PF_IS_F!BL68+BK56</f>
        <v>-30494.955933005804</v>
      </c>
      <c r="BM56" s="271">
        <f>PF_IS_F!BM68</f>
        <v>-2510.7113630338167</v>
      </c>
      <c r="BN56" s="271">
        <f>PF_IS_F!BN68+BM56</f>
        <v>-5018.1216488009668</v>
      </c>
      <c r="BO56" s="271">
        <f>PF_IS_F!BO68+BN56</f>
        <v>-7522.2308573014498</v>
      </c>
      <c r="BP56" s="271">
        <f>PF_IS_F!BP68+BO56</f>
        <v>-10023.038988535267</v>
      </c>
      <c r="BQ56" s="271">
        <f>PF_IS_F!BQ68+BP56</f>
        <v>-12520.546042502418</v>
      </c>
      <c r="BR56" s="271">
        <f>PF_IS_F!BR68+BQ56</f>
        <v>-15014.752019202901</v>
      </c>
      <c r="BS56" s="271">
        <f>PF_IS_F!BS68+BR56</f>
        <v>-17505.656918636716</v>
      </c>
      <c r="BT56" s="271">
        <f>PF_IS_F!BT68+BS56</f>
        <v>-19996.561818070531</v>
      </c>
      <c r="BU56" s="271">
        <f>PF_IS_F!BU68+BT56</f>
        <v>-22487.466717504347</v>
      </c>
      <c r="BV56" s="271">
        <f>PF_IS_F!BV68+BU56</f>
        <v>-24978.371616938162</v>
      </c>
      <c r="BW56" s="271">
        <f>PF_IS_F!BW68+BV56</f>
        <v>-27469.276516371978</v>
      </c>
      <c r="BX56" s="272">
        <f>PF_IS_F!BX68+BW56</f>
        <v>-29960.181415805793</v>
      </c>
      <c r="BY56" s="271">
        <f>PF_IS_F!BY68</f>
        <v>-2490.9048994338164</v>
      </c>
      <c r="BZ56" s="271">
        <f>PF_IS_F!BZ68+BY56</f>
        <v>-4981.8097988676327</v>
      </c>
      <c r="CA56" s="271">
        <f>PF_IS_F!CA68+BZ56</f>
        <v>-7472.7146983014491</v>
      </c>
      <c r="CB56" s="271">
        <f>PF_IS_F!CB68+CA56</f>
        <v>-9963.6195977352654</v>
      </c>
      <c r="CC56" s="271">
        <f>PF_IS_F!CC68+CB56</f>
        <v>-12454.524497169081</v>
      </c>
      <c r="CD56" s="271">
        <f>PF_IS_F!CD68+CC56</f>
        <v>-14945.429396602896</v>
      </c>
      <c r="CE56" s="271">
        <f>PF_IS_F!CE68+CD56</f>
        <v>-17436.334296036712</v>
      </c>
      <c r="CF56" s="271">
        <f>PF_IS_F!CF68+CE56</f>
        <v>-19927.239195470527</v>
      </c>
      <c r="CG56" s="271">
        <f>PF_IS_F!CG68+CF56</f>
        <v>-22418.144094904343</v>
      </c>
      <c r="CH56" s="271">
        <f>PF_IS_F!CH68+CG56</f>
        <v>-24909.048994338158</v>
      </c>
      <c r="CI56" s="271">
        <f>PF_IS_F!CI68+CH56</f>
        <v>-27399.953893771974</v>
      </c>
      <c r="CJ56" s="272">
        <f>PF_IS_F!CJ68+CI56</f>
        <v>-29890.858793205789</v>
      </c>
      <c r="CK56" s="271">
        <f>PF_IS_F!CK68</f>
        <v>-2490.9048994338164</v>
      </c>
      <c r="CL56" s="271">
        <f>PF_IS_F!CL68+CK56</f>
        <v>-4981.8097988676327</v>
      </c>
      <c r="CM56" s="271">
        <f>PF_IS_F!CM68+CL56</f>
        <v>-7472.7146983014491</v>
      </c>
      <c r="CN56" s="271">
        <f>PF_IS_F!CN68+CM56</f>
        <v>-9963.6195977352654</v>
      </c>
      <c r="CO56" s="271">
        <f>PF_IS_F!CO68+CN56</f>
        <v>-12454.524497169081</v>
      </c>
      <c r="CP56" s="271">
        <f>PF_IS_F!CP68+CO56</f>
        <v>-14945.429396602896</v>
      </c>
      <c r="CQ56" s="271">
        <f>PF_IS_F!CQ68+CP56</f>
        <v>-17436.334296036712</v>
      </c>
      <c r="CR56" s="271">
        <f>PF_IS_F!CR68+CQ56</f>
        <v>-19927.239195470527</v>
      </c>
      <c r="CS56" s="271">
        <f>PF_IS_F!CS68+CR56</f>
        <v>-22418.144094904343</v>
      </c>
      <c r="CT56" s="271">
        <f>PF_IS_F!CT68+CS56</f>
        <v>-24909.048994338158</v>
      </c>
      <c r="CU56" s="271">
        <f>PF_IS_F!CU68+CT56</f>
        <v>-27399.953893771974</v>
      </c>
      <c r="CV56" s="272">
        <f>PF_IS_F!CV68+CU56</f>
        <v>-29890.858793205789</v>
      </c>
      <c r="CW56" s="271">
        <f>PF_IS_F!CW68</f>
        <v>-2490.9048994338164</v>
      </c>
      <c r="CX56" s="271">
        <f>PF_IS_F!CX68+CW56</f>
        <v>-4981.8097988676327</v>
      </c>
      <c r="CY56" s="271">
        <f>PF_IS_F!CY68+CX56</f>
        <v>-7472.7146983014491</v>
      </c>
      <c r="CZ56" s="271">
        <f>PF_IS_F!CZ68+CY56</f>
        <v>-9963.6195977352654</v>
      </c>
      <c r="DA56" s="271">
        <f>PF_IS_F!DA68+CZ56</f>
        <v>-12454.524497169081</v>
      </c>
      <c r="DB56" s="271">
        <f>PF_IS_F!DB68+DA56</f>
        <v>-14945.429396602896</v>
      </c>
      <c r="DC56" s="271">
        <f>PF_IS_F!DC68+DB56</f>
        <v>-17436.334296036712</v>
      </c>
      <c r="DD56" s="271">
        <f>PF_IS_F!DD68+DC56</f>
        <v>-19927.239195470527</v>
      </c>
      <c r="DE56" s="271">
        <f>PF_IS_F!DE68+DD56</f>
        <v>-22418.144094904343</v>
      </c>
      <c r="DF56" s="271">
        <f>PF_IS_F!DF68+DE56</f>
        <v>-24909.048994338158</v>
      </c>
      <c r="DG56" s="271">
        <f>PF_IS_F!DG68+DF56</f>
        <v>-27399.953893771974</v>
      </c>
      <c r="DH56" s="272">
        <f>PF_IS_F!DH68+DG56</f>
        <v>-29890.858793205789</v>
      </c>
      <c r="DI56" s="271">
        <f>PF_IS_F!DI68</f>
        <v>-2490.9048994338164</v>
      </c>
      <c r="DJ56" s="271">
        <f>PF_IS_F!DJ68+DI56</f>
        <v>-4981.8097988676327</v>
      </c>
      <c r="DK56" s="271">
        <f>PF_IS_F!DK68+DJ56</f>
        <v>-7472.7146983014491</v>
      </c>
      <c r="DL56" s="271">
        <f>PF_IS_F!DL68+DK56</f>
        <v>-9963.6195977352654</v>
      </c>
      <c r="DM56" s="271">
        <f>PF_IS_F!DM68+DL56</f>
        <v>-12454.524497169081</v>
      </c>
      <c r="DN56" s="271">
        <f>PF_IS_F!DN68+DM56</f>
        <v>-14945.429396602896</v>
      </c>
      <c r="DO56" s="271">
        <f>PF_IS_F!DO68+DN56</f>
        <v>-17436.334296036712</v>
      </c>
      <c r="DP56" s="271">
        <f>PF_IS_F!DP68+DO56</f>
        <v>-19927.239195470527</v>
      </c>
      <c r="DQ56" s="271">
        <f>PF_IS_F!DQ68+DP56</f>
        <v>-22418.144094904343</v>
      </c>
      <c r="DR56" s="271">
        <f>PF_IS_F!DR68+DQ56</f>
        <v>-24909.048994338158</v>
      </c>
      <c r="DS56" s="271">
        <f>PF_IS_F!DS68+DR56</f>
        <v>-27399.953893771974</v>
      </c>
      <c r="DT56" s="273">
        <f>PF_IS_F!DT68+DS56</f>
        <v>-29890.858793205789</v>
      </c>
      <c r="DU56" s="125">
        <f t="shared" si="41"/>
        <v>138273.26295772754</v>
      </c>
      <c r="DV56" s="125">
        <f t="shared" si="41"/>
        <v>-16133.497273342186</v>
      </c>
      <c r="DW56" s="125">
        <f t="shared" si="41"/>
        <v>-32026.523569312616</v>
      </c>
      <c r="DX56" s="125">
        <f t="shared" si="41"/>
        <v>-31445.672128339134</v>
      </c>
      <c r="DY56" s="125">
        <f t="shared" si="41"/>
        <v>-30494.955933005804</v>
      </c>
      <c r="DZ56" s="125">
        <f t="shared" si="41"/>
        <v>-29960.181415805793</v>
      </c>
      <c r="EA56" s="125">
        <f t="shared" si="41"/>
        <v>-29890.858793205789</v>
      </c>
      <c r="EB56" s="125">
        <f t="shared" si="41"/>
        <v>-29890.858793205789</v>
      </c>
      <c r="EC56" s="125">
        <f t="shared" si="41"/>
        <v>-29890.858793205789</v>
      </c>
      <c r="ED56" s="126">
        <f t="shared" si="41"/>
        <v>-29890.858793205789</v>
      </c>
    </row>
    <row r="57" spans="2:134">
      <c r="B57" s="291" t="s">
        <v>202</v>
      </c>
      <c r="C57" s="292"/>
      <c r="D57" s="292"/>
      <c r="E57" s="293">
        <f>SUBTOTAL(9,E53:E56)</f>
        <v>0</v>
      </c>
      <c r="F57" s="293">
        <f t="shared" ref="F57:BQ57" si="53">SUBTOTAL(9,F53:F56)</f>
        <v>0</v>
      </c>
      <c r="G57" s="293">
        <f t="shared" si="53"/>
        <v>0</v>
      </c>
      <c r="H57" s="293">
        <f t="shared" si="53"/>
        <v>69356.944188144626</v>
      </c>
      <c r="I57" s="293">
        <f t="shared" si="53"/>
        <v>107513.61765640564</v>
      </c>
      <c r="J57" s="293">
        <f t="shared" si="53"/>
        <v>138410.333144526</v>
      </c>
      <c r="K57" s="293">
        <f t="shared" si="53"/>
        <v>174422.38865767763</v>
      </c>
      <c r="L57" s="293">
        <f t="shared" si="53"/>
        <v>206772.51479066035</v>
      </c>
      <c r="M57" s="293">
        <f t="shared" si="53"/>
        <v>243992.4709267804</v>
      </c>
      <c r="N57" s="293">
        <f t="shared" si="53"/>
        <v>249841.80331766594</v>
      </c>
      <c r="O57" s="293">
        <f t="shared" si="53"/>
        <v>223693.17042081032</v>
      </c>
      <c r="P57" s="294">
        <f t="shared" si="53"/>
        <v>222009.7071877016</v>
      </c>
      <c r="Q57" s="293">
        <f t="shared" si="53"/>
        <v>219809.41563039803</v>
      </c>
      <c r="R57" s="293">
        <f t="shared" si="53"/>
        <v>217949.41111209843</v>
      </c>
      <c r="S57" s="293">
        <f t="shared" si="53"/>
        <v>216084.45497789883</v>
      </c>
      <c r="T57" s="293">
        <f t="shared" si="53"/>
        <v>214214.54722779922</v>
      </c>
      <c r="U57" s="293">
        <f t="shared" si="53"/>
        <v>212339.68786179961</v>
      </c>
      <c r="V57" s="293">
        <f t="shared" si="53"/>
        <v>210459.87687990002</v>
      </c>
      <c r="W57" s="293">
        <f t="shared" si="53"/>
        <v>208575.11428210043</v>
      </c>
      <c r="X57" s="293">
        <f t="shared" si="53"/>
        <v>206685.40006840084</v>
      </c>
      <c r="Y57" s="293">
        <f t="shared" si="53"/>
        <v>204790.73423880123</v>
      </c>
      <c r="Z57" s="293">
        <f t="shared" si="53"/>
        <v>202891.11679330165</v>
      </c>
      <c r="AA57" s="293">
        <f t="shared" si="53"/>
        <v>200986.54773190201</v>
      </c>
      <c r="AB57" s="294">
        <f t="shared" si="53"/>
        <v>199077.02705460243</v>
      </c>
      <c r="AC57" s="293">
        <f t="shared" si="53"/>
        <v>196993.57973060451</v>
      </c>
      <c r="AD57" s="293">
        <f t="shared" si="53"/>
        <v>195021.91088097461</v>
      </c>
      <c r="AE57" s="293">
        <f t="shared" si="53"/>
        <v>193046.94095407805</v>
      </c>
      <c r="AF57" s="293">
        <f t="shared" si="53"/>
        <v>191068.66994991482</v>
      </c>
      <c r="AG57" s="293">
        <f t="shared" si="53"/>
        <v>189087.09786848491</v>
      </c>
      <c r="AH57" s="293">
        <f t="shared" si="53"/>
        <v>187102.22470978834</v>
      </c>
      <c r="AI57" s="293">
        <f t="shared" si="53"/>
        <v>185114.05047382513</v>
      </c>
      <c r="AJ57" s="293">
        <f t="shared" si="53"/>
        <v>182784.6250989986</v>
      </c>
      <c r="AK57" s="293">
        <f t="shared" si="53"/>
        <v>180685.35882744144</v>
      </c>
      <c r="AL57" s="293">
        <f t="shared" si="53"/>
        <v>178586.09255588427</v>
      </c>
      <c r="AM57" s="293">
        <f t="shared" si="53"/>
        <v>176486.82628432711</v>
      </c>
      <c r="AN57" s="294">
        <f t="shared" si="53"/>
        <v>174387.56001276991</v>
      </c>
      <c r="AO57" s="293">
        <f t="shared" si="53"/>
        <v>172288.29374121275</v>
      </c>
      <c r="AP57" s="293">
        <f t="shared" si="53"/>
        <v>170189.02746965556</v>
      </c>
      <c r="AQ57" s="293">
        <f t="shared" si="53"/>
        <v>168089.76119809842</v>
      </c>
      <c r="AR57" s="293">
        <f t="shared" si="53"/>
        <v>165990.49492654126</v>
      </c>
      <c r="AS57" s="293">
        <f t="shared" si="53"/>
        <v>163891.22865498406</v>
      </c>
      <c r="AT57" s="293">
        <f t="shared" si="53"/>
        <v>161791.96238342687</v>
      </c>
      <c r="AU57" s="293">
        <f t="shared" si="53"/>
        <v>159712.50356589194</v>
      </c>
      <c r="AV57" s="293">
        <f t="shared" si="53"/>
        <v>157642.94798015701</v>
      </c>
      <c r="AW57" s="293">
        <f t="shared" si="53"/>
        <v>155583.29562622204</v>
      </c>
      <c r="AX57" s="293">
        <f t="shared" si="53"/>
        <v>153533.54650408708</v>
      </c>
      <c r="AY57" s="293">
        <f t="shared" si="53"/>
        <v>151493.70061375212</v>
      </c>
      <c r="AZ57" s="294">
        <f t="shared" si="53"/>
        <v>149463.75795521721</v>
      </c>
      <c r="BA57" s="293">
        <f t="shared" si="53"/>
        <v>147438.76691258224</v>
      </c>
      <c r="BB57" s="293">
        <f t="shared" si="53"/>
        <v>145418.72748584728</v>
      </c>
      <c r="BC57" s="293">
        <f t="shared" si="53"/>
        <v>143403.63967501232</v>
      </c>
      <c r="BD57" s="293">
        <f t="shared" si="53"/>
        <v>141393.50348007737</v>
      </c>
      <c r="BE57" s="293">
        <f t="shared" si="53"/>
        <v>139388.31890104245</v>
      </c>
      <c r="BF57" s="293">
        <f t="shared" si="53"/>
        <v>137388.08593790748</v>
      </c>
      <c r="BG57" s="293">
        <f t="shared" si="53"/>
        <v>135392.80459067252</v>
      </c>
      <c r="BH57" s="293">
        <f t="shared" si="53"/>
        <v>133402.47485933758</v>
      </c>
      <c r="BI57" s="293">
        <f t="shared" si="53"/>
        <v>131417.09674390263</v>
      </c>
      <c r="BJ57" s="293">
        <f t="shared" si="53"/>
        <v>129436.67024436768</v>
      </c>
      <c r="BK57" s="293">
        <f t="shared" si="53"/>
        <v>127461.1953607327</v>
      </c>
      <c r="BL57" s="294">
        <f t="shared" si="53"/>
        <v>125490.67209299776</v>
      </c>
      <c r="BM57" s="293">
        <f t="shared" si="53"/>
        <v>123523.44990252949</v>
      </c>
      <c r="BN57" s="293">
        <f t="shared" si="53"/>
        <v>121559.52878932786</v>
      </c>
      <c r="BO57" s="293">
        <f t="shared" si="53"/>
        <v>119598.90875339293</v>
      </c>
      <c r="BP57" s="293">
        <f t="shared" si="53"/>
        <v>117641.58979472463</v>
      </c>
      <c r="BQ57" s="293">
        <f t="shared" si="53"/>
        <v>115687.57191332302</v>
      </c>
      <c r="BR57" s="293">
        <f t="shared" ref="BR57:DT57" si="54">SUBTOTAL(9,BR53:BR56)</f>
        <v>113736.85510918805</v>
      </c>
      <c r="BS57" s="293">
        <f t="shared" si="54"/>
        <v>111789.43938231979</v>
      </c>
      <c r="BT57" s="293">
        <f t="shared" si="54"/>
        <v>109842.02365545148</v>
      </c>
      <c r="BU57" s="293">
        <f t="shared" si="54"/>
        <v>107894.60792858322</v>
      </c>
      <c r="BV57" s="293">
        <f t="shared" si="54"/>
        <v>105947.19220171492</v>
      </c>
      <c r="BW57" s="293">
        <f t="shared" si="54"/>
        <v>103999.77647484666</v>
      </c>
      <c r="BX57" s="294">
        <f t="shared" si="54"/>
        <v>102052.36074797835</v>
      </c>
      <c r="BY57" s="293">
        <f t="shared" si="54"/>
        <v>100104.94502111008</v>
      </c>
      <c r="BZ57" s="293">
        <f t="shared" si="54"/>
        <v>98157.529294241802</v>
      </c>
      <c r="CA57" s="293">
        <f t="shared" si="54"/>
        <v>96210.113567373512</v>
      </c>
      <c r="CB57" s="293">
        <f t="shared" si="54"/>
        <v>94262.697840505236</v>
      </c>
      <c r="CC57" s="293">
        <f t="shared" si="54"/>
        <v>92315.282113636946</v>
      </c>
      <c r="CD57" s="293">
        <f t="shared" si="54"/>
        <v>90367.86638676867</v>
      </c>
      <c r="CE57" s="293">
        <f t="shared" si="54"/>
        <v>88420.45065990038</v>
      </c>
      <c r="CF57" s="293">
        <f t="shared" si="54"/>
        <v>86473.034933032104</v>
      </c>
      <c r="CG57" s="293">
        <f t="shared" si="54"/>
        <v>84525.619206163814</v>
      </c>
      <c r="CH57" s="293">
        <f t="shared" si="54"/>
        <v>82578.203479295538</v>
      </c>
      <c r="CI57" s="293">
        <f t="shared" si="54"/>
        <v>80630.787752427248</v>
      </c>
      <c r="CJ57" s="294">
        <f t="shared" si="54"/>
        <v>78683.372025558972</v>
      </c>
      <c r="CK57" s="293">
        <f t="shared" si="54"/>
        <v>76735.956298690682</v>
      </c>
      <c r="CL57" s="293">
        <f t="shared" si="54"/>
        <v>74788.540571822392</v>
      </c>
      <c r="CM57" s="293">
        <f t="shared" si="54"/>
        <v>72841.124844954116</v>
      </c>
      <c r="CN57" s="293">
        <f t="shared" si="54"/>
        <v>70893.709118085826</v>
      </c>
      <c r="CO57" s="293">
        <f t="shared" si="54"/>
        <v>68946.29339121755</v>
      </c>
      <c r="CP57" s="293">
        <f t="shared" si="54"/>
        <v>66998.87766434926</v>
      </c>
      <c r="CQ57" s="293">
        <f t="shared" si="54"/>
        <v>65051.461937480984</v>
      </c>
      <c r="CR57" s="293">
        <f t="shared" si="54"/>
        <v>63104.046210612694</v>
      </c>
      <c r="CS57" s="293">
        <f t="shared" si="54"/>
        <v>61156.630483744419</v>
      </c>
      <c r="CT57" s="293">
        <f t="shared" si="54"/>
        <v>59209.214756876128</v>
      </c>
      <c r="CU57" s="293">
        <f t="shared" si="54"/>
        <v>57261.799030007853</v>
      </c>
      <c r="CV57" s="294">
        <f t="shared" si="54"/>
        <v>55314.383303139562</v>
      </c>
      <c r="CW57" s="293">
        <f t="shared" si="54"/>
        <v>53366.96757627128</v>
      </c>
      <c r="CX57" s="293">
        <f t="shared" si="54"/>
        <v>51419.551849402997</v>
      </c>
      <c r="CY57" s="293">
        <f t="shared" si="54"/>
        <v>49472.136122534714</v>
      </c>
      <c r="CZ57" s="293">
        <f t="shared" si="54"/>
        <v>47524.720395666431</v>
      </c>
      <c r="DA57" s="293">
        <f t="shared" si="54"/>
        <v>45577.30466879814</v>
      </c>
      <c r="DB57" s="293">
        <f t="shared" si="54"/>
        <v>43629.888941929865</v>
      </c>
      <c r="DC57" s="293">
        <f t="shared" si="54"/>
        <v>41682.473215061575</v>
      </c>
      <c r="DD57" s="293">
        <f t="shared" si="54"/>
        <v>39735.057488193299</v>
      </c>
      <c r="DE57" s="293">
        <f t="shared" si="54"/>
        <v>37787.641761325009</v>
      </c>
      <c r="DF57" s="293">
        <f t="shared" si="54"/>
        <v>35840.226034456733</v>
      </c>
      <c r="DG57" s="293">
        <f t="shared" si="54"/>
        <v>33892.810307588443</v>
      </c>
      <c r="DH57" s="294">
        <f t="shared" si="54"/>
        <v>31945.394580720164</v>
      </c>
      <c r="DI57" s="293">
        <f t="shared" si="54"/>
        <v>29997.978853851884</v>
      </c>
      <c r="DJ57" s="293">
        <f t="shared" si="54"/>
        <v>28050.563126983601</v>
      </c>
      <c r="DK57" s="293">
        <f t="shared" si="54"/>
        <v>26103.147400115315</v>
      </c>
      <c r="DL57" s="293">
        <f t="shared" si="54"/>
        <v>24155.731673247032</v>
      </c>
      <c r="DM57" s="293">
        <f t="shared" si="54"/>
        <v>22208.315946378749</v>
      </c>
      <c r="DN57" s="293">
        <f t="shared" si="54"/>
        <v>20260.900219510466</v>
      </c>
      <c r="DO57" s="293">
        <f t="shared" si="54"/>
        <v>18313.484492642183</v>
      </c>
      <c r="DP57" s="293">
        <f t="shared" si="54"/>
        <v>16366.0687657739</v>
      </c>
      <c r="DQ57" s="293">
        <f t="shared" si="54"/>
        <v>14418.653038905617</v>
      </c>
      <c r="DR57" s="293">
        <f t="shared" si="54"/>
        <v>12471.237312037334</v>
      </c>
      <c r="DS57" s="293">
        <f t="shared" si="54"/>
        <v>10523.821585169051</v>
      </c>
      <c r="DT57" s="295">
        <f t="shared" si="54"/>
        <v>8576.4058583007682</v>
      </c>
      <c r="DU57" s="165">
        <f t="shared" si="41"/>
        <v>222009.7071877016</v>
      </c>
      <c r="DV57" s="165">
        <f t="shared" si="41"/>
        <v>199077.02705460243</v>
      </c>
      <c r="DW57" s="165">
        <f t="shared" si="41"/>
        <v>174387.56001276991</v>
      </c>
      <c r="DX57" s="165">
        <f t="shared" si="41"/>
        <v>149463.75795521721</v>
      </c>
      <c r="DY57" s="165">
        <f t="shared" si="41"/>
        <v>125490.67209299776</v>
      </c>
      <c r="DZ57" s="165">
        <f t="shared" si="41"/>
        <v>102052.36074797835</v>
      </c>
      <c r="EA57" s="165">
        <f t="shared" si="41"/>
        <v>78683.372025558972</v>
      </c>
      <c r="EB57" s="165">
        <f t="shared" si="41"/>
        <v>55314.383303139562</v>
      </c>
      <c r="EC57" s="165">
        <f t="shared" si="41"/>
        <v>31945.394580720164</v>
      </c>
      <c r="ED57" s="166">
        <f t="shared" si="41"/>
        <v>8576.4058583007682</v>
      </c>
    </row>
    <row r="58" spans="2:134">
      <c r="B58" s="303" t="s">
        <v>203</v>
      </c>
      <c r="C58" s="304"/>
      <c r="D58" s="304"/>
      <c r="E58" s="305">
        <f>SUBTOTAL(9,E53:E57)</f>
        <v>0</v>
      </c>
      <c r="F58" s="305">
        <f t="shared" ref="F58:BQ58" si="55">SUBTOTAL(9,F53:F57)</f>
        <v>0</v>
      </c>
      <c r="G58" s="305">
        <f t="shared" si="55"/>
        <v>0</v>
      </c>
      <c r="H58" s="305">
        <f t="shared" si="55"/>
        <v>69356.944188144626</v>
      </c>
      <c r="I58" s="305">
        <f t="shared" si="55"/>
        <v>107513.61765640564</v>
      </c>
      <c r="J58" s="305">
        <f t="shared" si="55"/>
        <v>138410.333144526</v>
      </c>
      <c r="K58" s="305">
        <f t="shared" si="55"/>
        <v>174422.38865767763</v>
      </c>
      <c r="L58" s="305">
        <f t="shared" si="55"/>
        <v>206772.51479066035</v>
      </c>
      <c r="M58" s="305">
        <f t="shared" si="55"/>
        <v>243992.4709267804</v>
      </c>
      <c r="N58" s="305">
        <f t="shared" si="55"/>
        <v>249841.80331766594</v>
      </c>
      <c r="O58" s="305">
        <f t="shared" si="55"/>
        <v>223693.17042081032</v>
      </c>
      <c r="P58" s="306">
        <f t="shared" si="55"/>
        <v>222009.7071877016</v>
      </c>
      <c r="Q58" s="305">
        <f t="shared" si="55"/>
        <v>219809.41563039803</v>
      </c>
      <c r="R58" s="305">
        <f t="shared" si="55"/>
        <v>217949.41111209843</v>
      </c>
      <c r="S58" s="305">
        <f t="shared" si="55"/>
        <v>216084.45497789883</v>
      </c>
      <c r="T58" s="305">
        <f t="shared" si="55"/>
        <v>214214.54722779922</v>
      </c>
      <c r="U58" s="305">
        <f t="shared" si="55"/>
        <v>212339.68786179961</v>
      </c>
      <c r="V58" s="305">
        <f t="shared" si="55"/>
        <v>210459.87687990002</v>
      </c>
      <c r="W58" s="305">
        <f t="shared" si="55"/>
        <v>208575.11428210043</v>
      </c>
      <c r="X58" s="305">
        <f t="shared" si="55"/>
        <v>206685.40006840084</v>
      </c>
      <c r="Y58" s="305">
        <f t="shared" si="55"/>
        <v>204790.73423880123</v>
      </c>
      <c r="Z58" s="305">
        <f t="shared" si="55"/>
        <v>202891.11679330165</v>
      </c>
      <c r="AA58" s="305">
        <f t="shared" si="55"/>
        <v>200986.54773190201</v>
      </c>
      <c r="AB58" s="306">
        <f t="shared" si="55"/>
        <v>199077.02705460243</v>
      </c>
      <c r="AC58" s="305">
        <f t="shared" si="55"/>
        <v>196993.57973060451</v>
      </c>
      <c r="AD58" s="305">
        <f t="shared" si="55"/>
        <v>195021.91088097461</v>
      </c>
      <c r="AE58" s="305">
        <f t="shared" si="55"/>
        <v>193046.94095407805</v>
      </c>
      <c r="AF58" s="305">
        <f t="shared" si="55"/>
        <v>191068.66994991482</v>
      </c>
      <c r="AG58" s="305">
        <f t="shared" si="55"/>
        <v>189087.09786848491</v>
      </c>
      <c r="AH58" s="305">
        <f t="shared" si="55"/>
        <v>187102.22470978834</v>
      </c>
      <c r="AI58" s="305">
        <f t="shared" si="55"/>
        <v>185114.05047382513</v>
      </c>
      <c r="AJ58" s="305">
        <f t="shared" si="55"/>
        <v>182784.6250989986</v>
      </c>
      <c r="AK58" s="305">
        <f t="shared" si="55"/>
        <v>180685.35882744144</v>
      </c>
      <c r="AL58" s="305">
        <f t="shared" si="55"/>
        <v>178586.09255588427</v>
      </c>
      <c r="AM58" s="305">
        <f t="shared" si="55"/>
        <v>176486.82628432711</v>
      </c>
      <c r="AN58" s="306">
        <f t="shared" si="55"/>
        <v>174387.56001276991</v>
      </c>
      <c r="AO58" s="305">
        <f t="shared" si="55"/>
        <v>172288.29374121275</v>
      </c>
      <c r="AP58" s="305">
        <f t="shared" si="55"/>
        <v>170189.02746965556</v>
      </c>
      <c r="AQ58" s="305">
        <f t="shared" si="55"/>
        <v>168089.76119809842</v>
      </c>
      <c r="AR58" s="305">
        <f t="shared" si="55"/>
        <v>165990.49492654126</v>
      </c>
      <c r="AS58" s="305">
        <f t="shared" si="55"/>
        <v>163891.22865498406</v>
      </c>
      <c r="AT58" s="305">
        <f t="shared" si="55"/>
        <v>161791.96238342687</v>
      </c>
      <c r="AU58" s="305">
        <f t="shared" si="55"/>
        <v>159712.50356589194</v>
      </c>
      <c r="AV58" s="305">
        <f t="shared" si="55"/>
        <v>157642.94798015701</v>
      </c>
      <c r="AW58" s="305">
        <f t="shared" si="55"/>
        <v>155583.29562622204</v>
      </c>
      <c r="AX58" s="305">
        <f t="shared" si="55"/>
        <v>153533.54650408708</v>
      </c>
      <c r="AY58" s="305">
        <f t="shared" si="55"/>
        <v>151493.70061375212</v>
      </c>
      <c r="AZ58" s="306">
        <f t="shared" si="55"/>
        <v>149463.75795521721</v>
      </c>
      <c r="BA58" s="305">
        <f t="shared" si="55"/>
        <v>147438.76691258224</v>
      </c>
      <c r="BB58" s="305">
        <f t="shared" si="55"/>
        <v>145418.72748584728</v>
      </c>
      <c r="BC58" s="305">
        <f t="shared" si="55"/>
        <v>143403.63967501232</v>
      </c>
      <c r="BD58" s="305">
        <f t="shared" si="55"/>
        <v>141393.50348007737</v>
      </c>
      <c r="BE58" s="305">
        <f t="shared" si="55"/>
        <v>139388.31890104245</v>
      </c>
      <c r="BF58" s="305">
        <f t="shared" si="55"/>
        <v>137388.08593790748</v>
      </c>
      <c r="BG58" s="305">
        <f t="shared" si="55"/>
        <v>135392.80459067252</v>
      </c>
      <c r="BH58" s="305">
        <f t="shared" si="55"/>
        <v>133402.47485933758</v>
      </c>
      <c r="BI58" s="305">
        <f t="shared" si="55"/>
        <v>131417.09674390263</v>
      </c>
      <c r="BJ58" s="305">
        <f t="shared" si="55"/>
        <v>129436.67024436768</v>
      </c>
      <c r="BK58" s="305">
        <f t="shared" si="55"/>
        <v>127461.1953607327</v>
      </c>
      <c r="BL58" s="306">
        <f t="shared" si="55"/>
        <v>125490.67209299776</v>
      </c>
      <c r="BM58" s="305">
        <f t="shared" si="55"/>
        <v>123523.44990252949</v>
      </c>
      <c r="BN58" s="305">
        <f t="shared" si="55"/>
        <v>121559.52878932786</v>
      </c>
      <c r="BO58" s="305">
        <f t="shared" si="55"/>
        <v>119598.90875339293</v>
      </c>
      <c r="BP58" s="305">
        <f t="shared" si="55"/>
        <v>117641.58979472463</v>
      </c>
      <c r="BQ58" s="305">
        <f t="shared" si="55"/>
        <v>115687.57191332302</v>
      </c>
      <c r="BR58" s="305">
        <f t="shared" ref="BR58:DT58" si="56">SUBTOTAL(9,BR53:BR57)</f>
        <v>113736.85510918805</v>
      </c>
      <c r="BS58" s="305">
        <f t="shared" si="56"/>
        <v>111789.43938231979</v>
      </c>
      <c r="BT58" s="305">
        <f t="shared" si="56"/>
        <v>109842.02365545148</v>
      </c>
      <c r="BU58" s="305">
        <f t="shared" si="56"/>
        <v>107894.60792858322</v>
      </c>
      <c r="BV58" s="305">
        <f t="shared" si="56"/>
        <v>105947.19220171492</v>
      </c>
      <c r="BW58" s="305">
        <f t="shared" si="56"/>
        <v>103999.77647484666</v>
      </c>
      <c r="BX58" s="306">
        <f t="shared" si="56"/>
        <v>102052.36074797835</v>
      </c>
      <c r="BY58" s="305">
        <f t="shared" si="56"/>
        <v>100104.94502111008</v>
      </c>
      <c r="BZ58" s="305">
        <f t="shared" si="56"/>
        <v>98157.529294241802</v>
      </c>
      <c r="CA58" s="305">
        <f t="shared" si="56"/>
        <v>96210.113567373512</v>
      </c>
      <c r="CB58" s="305">
        <f t="shared" si="56"/>
        <v>94262.697840505236</v>
      </c>
      <c r="CC58" s="305">
        <f t="shared" si="56"/>
        <v>92315.282113636946</v>
      </c>
      <c r="CD58" s="305">
        <f t="shared" si="56"/>
        <v>90367.86638676867</v>
      </c>
      <c r="CE58" s="305">
        <f t="shared" si="56"/>
        <v>88420.45065990038</v>
      </c>
      <c r="CF58" s="305">
        <f t="shared" si="56"/>
        <v>86473.034933032104</v>
      </c>
      <c r="CG58" s="305">
        <f t="shared" si="56"/>
        <v>84525.619206163814</v>
      </c>
      <c r="CH58" s="305">
        <f t="shared" si="56"/>
        <v>82578.203479295538</v>
      </c>
      <c r="CI58" s="305">
        <f t="shared" si="56"/>
        <v>80630.787752427248</v>
      </c>
      <c r="CJ58" s="306">
        <f t="shared" si="56"/>
        <v>78683.372025558972</v>
      </c>
      <c r="CK58" s="305">
        <f t="shared" si="56"/>
        <v>76735.956298690682</v>
      </c>
      <c r="CL58" s="305">
        <f t="shared" si="56"/>
        <v>74788.540571822392</v>
      </c>
      <c r="CM58" s="305">
        <f t="shared" si="56"/>
        <v>72841.124844954116</v>
      </c>
      <c r="CN58" s="305">
        <f t="shared" si="56"/>
        <v>70893.709118085826</v>
      </c>
      <c r="CO58" s="305">
        <f t="shared" si="56"/>
        <v>68946.29339121755</v>
      </c>
      <c r="CP58" s="305">
        <f t="shared" si="56"/>
        <v>66998.87766434926</v>
      </c>
      <c r="CQ58" s="305">
        <f t="shared" si="56"/>
        <v>65051.461937480984</v>
      </c>
      <c r="CR58" s="305">
        <f t="shared" si="56"/>
        <v>63104.046210612694</v>
      </c>
      <c r="CS58" s="305">
        <f t="shared" si="56"/>
        <v>61156.630483744419</v>
      </c>
      <c r="CT58" s="305">
        <f t="shared" si="56"/>
        <v>59209.214756876128</v>
      </c>
      <c r="CU58" s="305">
        <f t="shared" si="56"/>
        <v>57261.799030007853</v>
      </c>
      <c r="CV58" s="306">
        <f t="shared" si="56"/>
        <v>55314.383303139562</v>
      </c>
      <c r="CW58" s="305">
        <f t="shared" si="56"/>
        <v>53366.96757627128</v>
      </c>
      <c r="CX58" s="305">
        <f t="shared" si="56"/>
        <v>51419.551849402997</v>
      </c>
      <c r="CY58" s="305">
        <f t="shared" si="56"/>
        <v>49472.136122534714</v>
      </c>
      <c r="CZ58" s="305">
        <f t="shared" si="56"/>
        <v>47524.720395666431</v>
      </c>
      <c r="DA58" s="305">
        <f t="shared" si="56"/>
        <v>45577.30466879814</v>
      </c>
      <c r="DB58" s="305">
        <f t="shared" si="56"/>
        <v>43629.888941929865</v>
      </c>
      <c r="DC58" s="305">
        <f t="shared" si="56"/>
        <v>41682.473215061575</v>
      </c>
      <c r="DD58" s="305">
        <f t="shared" si="56"/>
        <v>39735.057488193299</v>
      </c>
      <c r="DE58" s="305">
        <f t="shared" si="56"/>
        <v>37787.641761325009</v>
      </c>
      <c r="DF58" s="305">
        <f t="shared" si="56"/>
        <v>35840.226034456733</v>
      </c>
      <c r="DG58" s="305">
        <f t="shared" si="56"/>
        <v>33892.810307588443</v>
      </c>
      <c r="DH58" s="306">
        <f t="shared" si="56"/>
        <v>31945.394580720164</v>
      </c>
      <c r="DI58" s="305">
        <f t="shared" si="56"/>
        <v>29997.978853851884</v>
      </c>
      <c r="DJ58" s="305">
        <f t="shared" si="56"/>
        <v>28050.563126983601</v>
      </c>
      <c r="DK58" s="305">
        <f t="shared" si="56"/>
        <v>26103.147400115315</v>
      </c>
      <c r="DL58" s="305">
        <f t="shared" si="56"/>
        <v>24155.731673247032</v>
      </c>
      <c r="DM58" s="305">
        <f t="shared" si="56"/>
        <v>22208.315946378749</v>
      </c>
      <c r="DN58" s="305">
        <f t="shared" si="56"/>
        <v>20260.900219510466</v>
      </c>
      <c r="DO58" s="305">
        <f t="shared" si="56"/>
        <v>18313.484492642183</v>
      </c>
      <c r="DP58" s="305">
        <f t="shared" si="56"/>
        <v>16366.0687657739</v>
      </c>
      <c r="DQ58" s="305">
        <f t="shared" si="56"/>
        <v>14418.653038905617</v>
      </c>
      <c r="DR58" s="305">
        <f t="shared" si="56"/>
        <v>12471.237312037334</v>
      </c>
      <c r="DS58" s="305">
        <f t="shared" si="56"/>
        <v>10523.821585169051</v>
      </c>
      <c r="DT58" s="307">
        <f t="shared" si="56"/>
        <v>8576.4058583007682</v>
      </c>
      <c r="DU58" s="308">
        <f t="shared" si="41"/>
        <v>222009.7071877016</v>
      </c>
      <c r="DV58" s="308">
        <f t="shared" si="41"/>
        <v>199077.02705460243</v>
      </c>
      <c r="DW58" s="308">
        <f t="shared" si="41"/>
        <v>174387.56001276991</v>
      </c>
      <c r="DX58" s="308">
        <f t="shared" si="41"/>
        <v>149463.75795521721</v>
      </c>
      <c r="DY58" s="308">
        <f t="shared" si="41"/>
        <v>125490.67209299776</v>
      </c>
      <c r="DZ58" s="308">
        <f t="shared" si="41"/>
        <v>102052.36074797835</v>
      </c>
      <c r="EA58" s="308">
        <f t="shared" si="41"/>
        <v>78683.372025558972</v>
      </c>
      <c r="EB58" s="308">
        <f t="shared" si="41"/>
        <v>55314.383303139562</v>
      </c>
      <c r="EC58" s="308">
        <f t="shared" si="41"/>
        <v>31945.394580720164</v>
      </c>
      <c r="ED58" s="309">
        <f t="shared" si="41"/>
        <v>8576.4058583007682</v>
      </c>
    </row>
    <row r="59" spans="2:134" ht="15.75" thickBot="1">
      <c r="B59" s="310" t="s">
        <v>204</v>
      </c>
      <c r="C59" s="311"/>
      <c r="D59" s="311"/>
      <c r="E59" s="312">
        <f>E58+E51</f>
        <v>0</v>
      </c>
      <c r="F59" s="312">
        <f t="shared" ref="F59:BQ59" si="57">F58+F51</f>
        <v>0</v>
      </c>
      <c r="G59" s="312">
        <f t="shared" si="57"/>
        <v>0</v>
      </c>
      <c r="H59" s="312">
        <f t="shared" si="57"/>
        <v>71707.727271207696</v>
      </c>
      <c r="I59" s="312">
        <f t="shared" si="57"/>
        <v>110769.99015388312</v>
      </c>
      <c r="J59" s="312">
        <f t="shared" si="57"/>
        <v>141671.80902038186</v>
      </c>
      <c r="K59" s="312">
        <f t="shared" si="57"/>
        <v>177804.95859130338</v>
      </c>
      <c r="L59" s="312">
        <f t="shared" si="57"/>
        <v>210185.29751907339</v>
      </c>
      <c r="M59" s="312">
        <f t="shared" si="57"/>
        <v>247452.51633490564</v>
      </c>
      <c r="N59" s="312">
        <f t="shared" si="57"/>
        <v>253346.92424334123</v>
      </c>
      <c r="O59" s="312">
        <f t="shared" si="57"/>
        <v>226339.7215937654</v>
      </c>
      <c r="P59" s="313">
        <f t="shared" si="57"/>
        <v>224697.68860793646</v>
      </c>
      <c r="Q59" s="312">
        <f t="shared" si="57"/>
        <v>222509.83107802077</v>
      </c>
      <c r="R59" s="312">
        <f t="shared" si="57"/>
        <v>220670.54168336105</v>
      </c>
      <c r="S59" s="312">
        <f t="shared" si="57"/>
        <v>218826.30067280136</v>
      </c>
      <c r="T59" s="312">
        <f t="shared" si="57"/>
        <v>216977.10804634163</v>
      </c>
      <c r="U59" s="312">
        <f t="shared" si="57"/>
        <v>215122.96380398193</v>
      </c>
      <c r="V59" s="312">
        <f t="shared" si="57"/>
        <v>213263.86794572222</v>
      </c>
      <c r="W59" s="312">
        <f t="shared" si="57"/>
        <v>211399.8204715625</v>
      </c>
      <c r="X59" s="312">
        <f t="shared" si="57"/>
        <v>209530.82138150281</v>
      </c>
      <c r="Y59" s="312">
        <f t="shared" si="57"/>
        <v>207656.87067554309</v>
      </c>
      <c r="Z59" s="312">
        <f t="shared" si="57"/>
        <v>205777.96835368339</v>
      </c>
      <c r="AA59" s="312">
        <f t="shared" si="57"/>
        <v>203894.11441592366</v>
      </c>
      <c r="AB59" s="313">
        <f t="shared" si="57"/>
        <v>202005.30886226395</v>
      </c>
      <c r="AC59" s="312">
        <f t="shared" si="57"/>
        <v>199932.91125527531</v>
      </c>
      <c r="AD59" s="312">
        <f t="shared" si="57"/>
        <v>197975.05248807199</v>
      </c>
      <c r="AE59" s="312">
        <f t="shared" si="57"/>
        <v>196013.89264360201</v>
      </c>
      <c r="AF59" s="312">
        <f t="shared" si="57"/>
        <v>194049.43172186537</v>
      </c>
      <c r="AG59" s="312">
        <f t="shared" si="57"/>
        <v>192081.66972286208</v>
      </c>
      <c r="AH59" s="312">
        <f t="shared" si="57"/>
        <v>190110.60664659209</v>
      </c>
      <c r="AI59" s="312">
        <f t="shared" si="57"/>
        <v>188136.24249305547</v>
      </c>
      <c r="AJ59" s="312">
        <f t="shared" si="57"/>
        <v>185801.29638739428</v>
      </c>
      <c r="AK59" s="312">
        <f t="shared" si="57"/>
        <v>183702.03011583711</v>
      </c>
      <c r="AL59" s="312">
        <f t="shared" si="57"/>
        <v>181602.76384427995</v>
      </c>
      <c r="AM59" s="312">
        <f t="shared" si="57"/>
        <v>179503.49757272279</v>
      </c>
      <c r="AN59" s="313">
        <f t="shared" si="57"/>
        <v>177404.23130116559</v>
      </c>
      <c r="AO59" s="312">
        <f t="shared" si="57"/>
        <v>175304.96502960843</v>
      </c>
      <c r="AP59" s="312">
        <f t="shared" si="57"/>
        <v>173205.69875805124</v>
      </c>
      <c r="AQ59" s="312">
        <f t="shared" si="57"/>
        <v>171106.4324864941</v>
      </c>
      <c r="AR59" s="312">
        <f t="shared" si="57"/>
        <v>169007.16621493694</v>
      </c>
      <c r="AS59" s="312">
        <f t="shared" si="57"/>
        <v>166907.89994337974</v>
      </c>
      <c r="AT59" s="312">
        <f t="shared" si="57"/>
        <v>164808.63367182255</v>
      </c>
      <c r="AU59" s="312">
        <f t="shared" si="57"/>
        <v>162729.17485428762</v>
      </c>
      <c r="AV59" s="312">
        <f t="shared" si="57"/>
        <v>160659.61926855269</v>
      </c>
      <c r="AW59" s="312">
        <f t="shared" si="57"/>
        <v>158599.96691461772</v>
      </c>
      <c r="AX59" s="312">
        <f t="shared" si="57"/>
        <v>156550.21779248276</v>
      </c>
      <c r="AY59" s="312">
        <f t="shared" si="57"/>
        <v>154510.3719021478</v>
      </c>
      <c r="AZ59" s="313">
        <f t="shared" si="57"/>
        <v>152480.42924361289</v>
      </c>
      <c r="BA59" s="312">
        <f t="shared" si="57"/>
        <v>150455.43820097792</v>
      </c>
      <c r="BB59" s="312">
        <f t="shared" si="57"/>
        <v>148435.39877424296</v>
      </c>
      <c r="BC59" s="312">
        <f t="shared" si="57"/>
        <v>146420.310963408</v>
      </c>
      <c r="BD59" s="312">
        <f t="shared" si="57"/>
        <v>144410.17476847305</v>
      </c>
      <c r="BE59" s="312">
        <f t="shared" si="57"/>
        <v>142404.99018943813</v>
      </c>
      <c r="BF59" s="312">
        <f t="shared" si="57"/>
        <v>140404.75722630316</v>
      </c>
      <c r="BG59" s="312">
        <f t="shared" si="57"/>
        <v>138409.4758790682</v>
      </c>
      <c r="BH59" s="312">
        <f t="shared" si="57"/>
        <v>136419.14614773326</v>
      </c>
      <c r="BI59" s="312">
        <f t="shared" si="57"/>
        <v>134433.76803229831</v>
      </c>
      <c r="BJ59" s="312">
        <f t="shared" si="57"/>
        <v>132453.34153276336</v>
      </c>
      <c r="BK59" s="312">
        <f t="shared" si="57"/>
        <v>130477.86664912838</v>
      </c>
      <c r="BL59" s="313">
        <f t="shared" si="57"/>
        <v>128507.34338139344</v>
      </c>
      <c r="BM59" s="312">
        <f t="shared" si="57"/>
        <v>126540.12119092517</v>
      </c>
      <c r="BN59" s="312">
        <f t="shared" si="57"/>
        <v>124576.20007772354</v>
      </c>
      <c r="BO59" s="312">
        <f t="shared" si="57"/>
        <v>122615.58004178861</v>
      </c>
      <c r="BP59" s="312">
        <f t="shared" si="57"/>
        <v>120658.26108312031</v>
      </c>
      <c r="BQ59" s="312">
        <f t="shared" si="57"/>
        <v>118704.24320171869</v>
      </c>
      <c r="BR59" s="312">
        <f t="shared" ref="BR59:DT59" si="58">BR58+BR51</f>
        <v>116753.52639758373</v>
      </c>
      <c r="BS59" s="312">
        <f t="shared" si="58"/>
        <v>114806.11067071547</v>
      </c>
      <c r="BT59" s="312">
        <f t="shared" si="58"/>
        <v>112858.69494384716</v>
      </c>
      <c r="BU59" s="312">
        <f t="shared" si="58"/>
        <v>110911.2792169789</v>
      </c>
      <c r="BV59" s="312">
        <f t="shared" si="58"/>
        <v>108963.8634901106</v>
      </c>
      <c r="BW59" s="312">
        <f t="shared" si="58"/>
        <v>107016.44776324234</v>
      </c>
      <c r="BX59" s="313">
        <f t="shared" si="58"/>
        <v>105069.03203637403</v>
      </c>
      <c r="BY59" s="312">
        <f t="shared" si="58"/>
        <v>103121.61630950576</v>
      </c>
      <c r="BZ59" s="312">
        <f t="shared" si="58"/>
        <v>101174.20058263748</v>
      </c>
      <c r="CA59" s="312">
        <f t="shared" si="58"/>
        <v>99226.78485576919</v>
      </c>
      <c r="CB59" s="312">
        <f t="shared" si="58"/>
        <v>97279.369128900915</v>
      </c>
      <c r="CC59" s="312">
        <f t="shared" si="58"/>
        <v>95331.953402032625</v>
      </c>
      <c r="CD59" s="312">
        <f t="shared" si="58"/>
        <v>93384.537675164349</v>
      </c>
      <c r="CE59" s="312">
        <f t="shared" si="58"/>
        <v>91437.121948296059</v>
      </c>
      <c r="CF59" s="312">
        <f t="shared" si="58"/>
        <v>89489.706221427783</v>
      </c>
      <c r="CG59" s="312">
        <f t="shared" si="58"/>
        <v>87542.290494559493</v>
      </c>
      <c r="CH59" s="312">
        <f t="shared" si="58"/>
        <v>85594.874767691217</v>
      </c>
      <c r="CI59" s="312">
        <f t="shared" si="58"/>
        <v>83647.459040822927</v>
      </c>
      <c r="CJ59" s="313">
        <f t="shared" si="58"/>
        <v>81700.043313954651</v>
      </c>
      <c r="CK59" s="312">
        <f t="shared" si="58"/>
        <v>79752.627587086361</v>
      </c>
      <c r="CL59" s="312">
        <f t="shared" si="58"/>
        <v>77805.211860218071</v>
      </c>
      <c r="CM59" s="312">
        <f t="shared" si="58"/>
        <v>75857.796133349795</v>
      </c>
      <c r="CN59" s="312">
        <f t="shared" si="58"/>
        <v>73910.380406481505</v>
      </c>
      <c r="CO59" s="312">
        <f t="shared" si="58"/>
        <v>71962.964679613229</v>
      </c>
      <c r="CP59" s="312">
        <f t="shared" si="58"/>
        <v>70015.548952744939</v>
      </c>
      <c r="CQ59" s="312">
        <f t="shared" si="58"/>
        <v>68068.133225876663</v>
      </c>
      <c r="CR59" s="312">
        <f t="shared" si="58"/>
        <v>66120.717499008373</v>
      </c>
      <c r="CS59" s="312">
        <f t="shared" si="58"/>
        <v>64173.301772140097</v>
      </c>
      <c r="CT59" s="312">
        <f t="shared" si="58"/>
        <v>62225.886045271807</v>
      </c>
      <c r="CU59" s="312">
        <f t="shared" si="58"/>
        <v>60278.470318403532</v>
      </c>
      <c r="CV59" s="313">
        <f t="shared" si="58"/>
        <v>58331.054591535241</v>
      </c>
      <c r="CW59" s="312">
        <f t="shared" si="58"/>
        <v>56383.638864666951</v>
      </c>
      <c r="CX59" s="312">
        <f t="shared" si="58"/>
        <v>54436.223137798675</v>
      </c>
      <c r="CY59" s="312">
        <f t="shared" si="58"/>
        <v>52488.807410930385</v>
      </c>
      <c r="CZ59" s="312">
        <f t="shared" si="58"/>
        <v>50541.39168406211</v>
      </c>
      <c r="DA59" s="312">
        <f t="shared" si="58"/>
        <v>48593.975957193819</v>
      </c>
      <c r="DB59" s="312">
        <f t="shared" si="58"/>
        <v>46646.560230325544</v>
      </c>
      <c r="DC59" s="312">
        <f t="shared" si="58"/>
        <v>44699.144503457253</v>
      </c>
      <c r="DD59" s="312">
        <f t="shared" si="58"/>
        <v>42751.728776588978</v>
      </c>
      <c r="DE59" s="312">
        <f t="shared" si="58"/>
        <v>40804.313049720688</v>
      </c>
      <c r="DF59" s="312">
        <f t="shared" si="58"/>
        <v>38856.897322852412</v>
      </c>
      <c r="DG59" s="312">
        <f t="shared" si="58"/>
        <v>36909.481595984122</v>
      </c>
      <c r="DH59" s="313">
        <f t="shared" si="58"/>
        <v>34962.065869115839</v>
      </c>
      <c r="DI59" s="312">
        <f t="shared" si="58"/>
        <v>33014.650142247556</v>
      </c>
      <c r="DJ59" s="312">
        <f t="shared" si="58"/>
        <v>31067.234415379276</v>
      </c>
      <c r="DK59" s="312">
        <f t="shared" si="58"/>
        <v>29119.81868851099</v>
      </c>
      <c r="DL59" s="312">
        <f t="shared" si="58"/>
        <v>27172.402961642707</v>
      </c>
      <c r="DM59" s="312">
        <f t="shared" si="58"/>
        <v>25224.987234774424</v>
      </c>
      <c r="DN59" s="312">
        <f t="shared" si="58"/>
        <v>23277.571507906141</v>
      </c>
      <c r="DO59" s="312">
        <f t="shared" si="58"/>
        <v>21330.155781037858</v>
      </c>
      <c r="DP59" s="312">
        <f t="shared" si="58"/>
        <v>19382.740054169575</v>
      </c>
      <c r="DQ59" s="312">
        <f t="shared" si="58"/>
        <v>17435.324327301292</v>
      </c>
      <c r="DR59" s="312">
        <f t="shared" si="58"/>
        <v>15487.908600433009</v>
      </c>
      <c r="DS59" s="312">
        <f t="shared" si="58"/>
        <v>13540.492873564726</v>
      </c>
      <c r="DT59" s="314">
        <f t="shared" si="58"/>
        <v>11593.077146696443</v>
      </c>
      <c r="DU59" s="315">
        <f t="shared" si="41"/>
        <v>224697.68860793646</v>
      </c>
      <c r="DV59" s="315">
        <f t="shared" si="41"/>
        <v>202005.30886226395</v>
      </c>
      <c r="DW59" s="315">
        <f t="shared" si="41"/>
        <v>177404.23130116559</v>
      </c>
      <c r="DX59" s="315">
        <f t="shared" si="41"/>
        <v>152480.42924361289</v>
      </c>
      <c r="DY59" s="315">
        <f t="shared" si="41"/>
        <v>128507.34338139344</v>
      </c>
      <c r="DZ59" s="315">
        <f t="shared" si="41"/>
        <v>105069.03203637403</v>
      </c>
      <c r="EA59" s="315">
        <f t="shared" si="41"/>
        <v>81700.043313954651</v>
      </c>
      <c r="EB59" s="315">
        <f t="shared" si="41"/>
        <v>58331.054591535241</v>
      </c>
      <c r="EC59" s="315">
        <f t="shared" si="41"/>
        <v>34962.065869115839</v>
      </c>
      <c r="ED59" s="316">
        <f t="shared" si="41"/>
        <v>11593.077146696443</v>
      </c>
    </row>
    <row r="60" spans="2:134" ht="15.75" thickTop="1">
      <c r="B60" s="235"/>
    </row>
    <row r="61" spans="2:134" hidden="1" outlineLevel="1">
      <c r="B61" t="s">
        <v>205</v>
      </c>
      <c r="E61" s="56">
        <f>E42-E59</f>
        <v>0</v>
      </c>
      <c r="F61" s="56">
        <f t="shared" ref="F61:BQ61" si="59">F42-F59</f>
        <v>0</v>
      </c>
      <c r="G61" s="56">
        <f t="shared" si="59"/>
        <v>0</v>
      </c>
      <c r="H61" s="56">
        <f t="shared" si="59"/>
        <v>0</v>
      </c>
      <c r="I61" s="56">
        <f t="shared" si="59"/>
        <v>0</v>
      </c>
      <c r="J61" s="56">
        <f t="shared" si="59"/>
        <v>0</v>
      </c>
      <c r="K61" s="56">
        <f t="shared" si="59"/>
        <v>0</v>
      </c>
      <c r="L61" s="56">
        <f t="shared" si="59"/>
        <v>0</v>
      </c>
      <c r="M61" s="56">
        <f t="shared" si="59"/>
        <v>0</v>
      </c>
      <c r="N61" s="56">
        <f t="shared" si="59"/>
        <v>0</v>
      </c>
      <c r="O61" s="56">
        <f t="shared" si="59"/>
        <v>0</v>
      </c>
      <c r="P61" s="56">
        <f t="shared" si="59"/>
        <v>0</v>
      </c>
      <c r="Q61" s="56">
        <f t="shared" si="59"/>
        <v>0</v>
      </c>
      <c r="R61" s="56">
        <f t="shared" si="59"/>
        <v>0</v>
      </c>
      <c r="S61" s="56">
        <f t="shared" si="59"/>
        <v>0</v>
      </c>
      <c r="T61" s="56">
        <f t="shared" si="59"/>
        <v>0</v>
      </c>
      <c r="U61" s="56">
        <f t="shared" si="59"/>
        <v>0</v>
      </c>
      <c r="V61" s="56">
        <f t="shared" si="59"/>
        <v>0</v>
      </c>
      <c r="W61" s="56">
        <f t="shared" si="59"/>
        <v>0</v>
      </c>
      <c r="X61" s="56">
        <f t="shared" si="59"/>
        <v>0</v>
      </c>
      <c r="Y61" s="56">
        <f t="shared" si="59"/>
        <v>0</v>
      </c>
      <c r="Z61" s="56">
        <f t="shared" si="59"/>
        <v>0</v>
      </c>
      <c r="AA61" s="56">
        <f t="shared" si="59"/>
        <v>0</v>
      </c>
      <c r="AB61" s="56">
        <f t="shared" si="59"/>
        <v>0</v>
      </c>
      <c r="AC61" s="56">
        <f t="shared" si="59"/>
        <v>0</v>
      </c>
      <c r="AD61" s="56">
        <f t="shared" si="59"/>
        <v>0</v>
      </c>
      <c r="AE61" s="56">
        <f t="shared" si="59"/>
        <v>0</v>
      </c>
      <c r="AF61" s="56">
        <f t="shared" si="59"/>
        <v>0</v>
      </c>
      <c r="AG61" s="56">
        <f t="shared" si="59"/>
        <v>0</v>
      </c>
      <c r="AH61" s="56">
        <f t="shared" si="59"/>
        <v>0</v>
      </c>
      <c r="AI61" s="56">
        <f t="shared" si="59"/>
        <v>0</v>
      </c>
      <c r="AJ61" s="56">
        <f t="shared" si="59"/>
        <v>0</v>
      </c>
      <c r="AK61" s="56">
        <f t="shared" si="59"/>
        <v>0</v>
      </c>
      <c r="AL61" s="56">
        <f t="shared" si="59"/>
        <v>0</v>
      </c>
      <c r="AM61" s="56">
        <f t="shared" si="59"/>
        <v>0</v>
      </c>
      <c r="AN61" s="56">
        <f t="shared" si="59"/>
        <v>0</v>
      </c>
      <c r="AO61" s="56">
        <f t="shared" si="59"/>
        <v>0</v>
      </c>
      <c r="AP61" s="56">
        <f t="shared" si="59"/>
        <v>0</v>
      </c>
      <c r="AQ61" s="56">
        <f t="shared" si="59"/>
        <v>0</v>
      </c>
      <c r="AR61" s="56">
        <f t="shared" si="59"/>
        <v>0</v>
      </c>
      <c r="AS61" s="56">
        <f t="shared" si="59"/>
        <v>0</v>
      </c>
      <c r="AT61" s="56">
        <f t="shared" si="59"/>
        <v>0</v>
      </c>
      <c r="AU61" s="56">
        <f t="shared" si="59"/>
        <v>0</v>
      </c>
      <c r="AV61" s="56">
        <f t="shared" si="59"/>
        <v>0</v>
      </c>
      <c r="AW61" s="56">
        <f t="shared" si="59"/>
        <v>0</v>
      </c>
      <c r="AX61" s="56">
        <f t="shared" si="59"/>
        <v>0</v>
      </c>
      <c r="AY61" s="56">
        <f t="shared" si="59"/>
        <v>0</v>
      </c>
      <c r="AZ61" s="56">
        <f t="shared" si="59"/>
        <v>0</v>
      </c>
      <c r="BA61" s="56">
        <f t="shared" si="59"/>
        <v>0</v>
      </c>
      <c r="BB61" s="56">
        <f t="shared" si="59"/>
        <v>0</v>
      </c>
      <c r="BC61" s="56">
        <f t="shared" si="59"/>
        <v>0</v>
      </c>
      <c r="BD61" s="56">
        <f t="shared" si="59"/>
        <v>0</v>
      </c>
      <c r="BE61" s="56">
        <f t="shared" si="59"/>
        <v>0</v>
      </c>
      <c r="BF61" s="56">
        <f t="shared" si="59"/>
        <v>0</v>
      </c>
      <c r="BG61" s="56">
        <f t="shared" si="59"/>
        <v>0</v>
      </c>
      <c r="BH61" s="56">
        <f t="shared" si="59"/>
        <v>0</v>
      </c>
      <c r="BI61" s="56">
        <f t="shared" si="59"/>
        <v>0</v>
      </c>
      <c r="BJ61" s="56">
        <f t="shared" si="59"/>
        <v>0</v>
      </c>
      <c r="BK61" s="56">
        <f t="shared" si="59"/>
        <v>0</v>
      </c>
      <c r="BL61" s="56">
        <f t="shared" si="59"/>
        <v>0</v>
      </c>
      <c r="BM61" s="56">
        <f t="shared" si="59"/>
        <v>0</v>
      </c>
      <c r="BN61" s="56">
        <f t="shared" si="59"/>
        <v>0</v>
      </c>
      <c r="BO61" s="56">
        <f t="shared" si="59"/>
        <v>0</v>
      </c>
      <c r="BP61" s="56">
        <f t="shared" si="59"/>
        <v>0</v>
      </c>
      <c r="BQ61" s="56">
        <f t="shared" si="59"/>
        <v>0</v>
      </c>
      <c r="BR61" s="56">
        <f t="shared" ref="BR61:EC61" si="60">BR42-BR59</f>
        <v>0</v>
      </c>
      <c r="BS61" s="56">
        <f t="shared" si="60"/>
        <v>0</v>
      </c>
      <c r="BT61" s="56">
        <f t="shared" si="60"/>
        <v>0</v>
      </c>
      <c r="BU61" s="56">
        <f t="shared" si="60"/>
        <v>0</v>
      </c>
      <c r="BV61" s="56">
        <f t="shared" si="60"/>
        <v>0</v>
      </c>
      <c r="BW61" s="56">
        <f t="shared" si="60"/>
        <v>0</v>
      </c>
      <c r="BX61" s="56">
        <f t="shared" si="60"/>
        <v>0</v>
      </c>
      <c r="BY61" s="56">
        <f t="shared" si="60"/>
        <v>0</v>
      </c>
      <c r="BZ61" s="56">
        <f t="shared" si="60"/>
        <v>0</v>
      </c>
      <c r="CA61" s="56">
        <f t="shared" si="60"/>
        <v>0</v>
      </c>
      <c r="CB61" s="56">
        <f t="shared" si="60"/>
        <v>0</v>
      </c>
      <c r="CC61" s="56">
        <f t="shared" si="60"/>
        <v>0</v>
      </c>
      <c r="CD61" s="56">
        <f t="shared" si="60"/>
        <v>0</v>
      </c>
      <c r="CE61" s="56">
        <f t="shared" si="60"/>
        <v>0</v>
      </c>
      <c r="CF61" s="56">
        <f t="shared" si="60"/>
        <v>0</v>
      </c>
      <c r="CG61" s="56">
        <f t="shared" si="60"/>
        <v>0</v>
      </c>
      <c r="CH61" s="56">
        <f t="shared" si="60"/>
        <v>0</v>
      </c>
      <c r="CI61" s="56">
        <f t="shared" si="60"/>
        <v>0</v>
      </c>
      <c r="CJ61" s="56">
        <f t="shared" si="60"/>
        <v>0</v>
      </c>
      <c r="CK61" s="56">
        <f t="shared" si="60"/>
        <v>0</v>
      </c>
      <c r="CL61" s="56">
        <f t="shared" si="60"/>
        <v>0</v>
      </c>
      <c r="CM61" s="56">
        <f t="shared" si="60"/>
        <v>0</v>
      </c>
      <c r="CN61" s="56">
        <f t="shared" si="60"/>
        <v>0</v>
      </c>
      <c r="CO61" s="56">
        <f t="shared" si="60"/>
        <v>0</v>
      </c>
      <c r="CP61" s="56">
        <f t="shared" si="60"/>
        <v>0</v>
      </c>
      <c r="CQ61" s="56">
        <f t="shared" si="60"/>
        <v>0</v>
      </c>
      <c r="CR61" s="56">
        <f t="shared" si="60"/>
        <v>0</v>
      </c>
      <c r="CS61" s="56">
        <f t="shared" si="60"/>
        <v>-1.0186340659856796E-10</v>
      </c>
      <c r="CT61" s="56">
        <f t="shared" si="60"/>
        <v>-7.2759576141834259E-11</v>
      </c>
      <c r="CU61" s="56">
        <f t="shared" si="60"/>
        <v>-8.7311491370201111E-11</v>
      </c>
      <c r="CV61" s="56">
        <f t="shared" si="60"/>
        <v>-8.7311491370201111E-11</v>
      </c>
      <c r="CW61" s="56">
        <f t="shared" si="60"/>
        <v>-8.7311491370201111E-11</v>
      </c>
      <c r="CX61" s="56">
        <f t="shared" si="60"/>
        <v>-1.0186340659856796E-10</v>
      </c>
      <c r="CY61" s="56">
        <f t="shared" si="60"/>
        <v>-1.0186340659856796E-10</v>
      </c>
      <c r="CZ61" s="56">
        <f t="shared" si="60"/>
        <v>-1.1641532182693481E-10</v>
      </c>
      <c r="DA61" s="56">
        <f t="shared" si="60"/>
        <v>-1.1641532182693481E-10</v>
      </c>
      <c r="DB61" s="56">
        <f t="shared" si="60"/>
        <v>-1.0186340659856796E-10</v>
      </c>
      <c r="DC61" s="56">
        <f t="shared" si="60"/>
        <v>-1.0186340659856796E-10</v>
      </c>
      <c r="DD61" s="56">
        <f t="shared" si="60"/>
        <v>-1.1641532182693481E-10</v>
      </c>
      <c r="DE61" s="56">
        <f t="shared" si="60"/>
        <v>-1.1641532182693481E-10</v>
      </c>
      <c r="DF61" s="56">
        <f t="shared" si="60"/>
        <v>-1.3096723705530167E-10</v>
      </c>
      <c r="DG61" s="56">
        <f t="shared" si="60"/>
        <v>-1.3096723705530167E-10</v>
      </c>
      <c r="DH61" s="56">
        <f t="shared" si="60"/>
        <v>-1.3824319466948509E-10</v>
      </c>
      <c r="DI61" s="56">
        <f t="shared" si="60"/>
        <v>-1.1641532182693481E-10</v>
      </c>
      <c r="DJ61" s="56">
        <f t="shared" si="60"/>
        <v>-1.2732925824820995E-10</v>
      </c>
      <c r="DK61" s="56">
        <f t="shared" si="60"/>
        <v>-1.3096723705530167E-10</v>
      </c>
      <c r="DL61" s="56">
        <f t="shared" si="60"/>
        <v>-1.3824319466948509E-10</v>
      </c>
      <c r="DM61" s="56">
        <f t="shared" si="60"/>
        <v>-1.4551915228366852E-10</v>
      </c>
      <c r="DN61" s="56">
        <f t="shared" si="60"/>
        <v>-1.5279510989785194E-10</v>
      </c>
      <c r="DO61" s="56">
        <f t="shared" si="60"/>
        <v>-1.6007106751203537E-10</v>
      </c>
      <c r="DP61" s="56">
        <f t="shared" si="60"/>
        <v>-1.673470251262188E-10</v>
      </c>
      <c r="DQ61" s="56">
        <f t="shared" si="60"/>
        <v>-1.4551915228366852E-10</v>
      </c>
      <c r="DR61" s="56">
        <f t="shared" si="60"/>
        <v>-1.5279510989785194E-10</v>
      </c>
      <c r="DS61" s="56">
        <f t="shared" si="60"/>
        <v>-1.6007106751203537E-10</v>
      </c>
      <c r="DT61" s="56">
        <f t="shared" si="60"/>
        <v>-1.673470251262188E-10</v>
      </c>
      <c r="DU61" s="56">
        <f t="shared" si="60"/>
        <v>0</v>
      </c>
      <c r="DV61" s="56">
        <f t="shared" si="60"/>
        <v>0</v>
      </c>
      <c r="DW61" s="56">
        <f t="shared" si="60"/>
        <v>0</v>
      </c>
      <c r="DX61" s="56">
        <f t="shared" si="60"/>
        <v>0</v>
      </c>
      <c r="DY61" s="56">
        <f t="shared" si="60"/>
        <v>0</v>
      </c>
      <c r="DZ61" s="56">
        <f t="shared" si="60"/>
        <v>0</v>
      </c>
      <c r="EA61" s="56">
        <f t="shared" si="60"/>
        <v>0</v>
      </c>
      <c r="EB61" s="56">
        <f t="shared" si="60"/>
        <v>-8.7311491370201111E-11</v>
      </c>
      <c r="EC61" s="56">
        <f t="shared" si="60"/>
        <v>-1.3824319466948509E-10</v>
      </c>
      <c r="ED61" s="56">
        <f t="shared" ref="ED61" si="61">ED42-ED59</f>
        <v>-1.673470251262188E-10</v>
      </c>
    </row>
    <row r="62" spans="2:134" hidden="1" outlineLevel="1"/>
    <row r="63" spans="2:134" hidden="1" outlineLevel="1">
      <c r="B63" s="84" t="s">
        <v>206</v>
      </c>
    </row>
    <row r="64" spans="2:134" hidden="1" outlineLevel="1">
      <c r="B64" t="s">
        <v>207</v>
      </c>
      <c r="E64" s="55">
        <f>E74</f>
        <v>0</v>
      </c>
      <c r="F64" s="243">
        <f>IF(E65=0,0,IF(-F74&lt;=E65,F74,-E65))</f>
        <v>0</v>
      </c>
      <c r="G64" s="243">
        <f t="shared" ref="G64:BR64" si="62">IF(F65=0,0,IF(-G74&lt;=F65,G74,-F65))</f>
        <v>0</v>
      </c>
      <c r="H64" s="243">
        <f t="shared" si="62"/>
        <v>0</v>
      </c>
      <c r="I64" s="243">
        <f t="shared" si="62"/>
        <v>0</v>
      </c>
      <c r="J64" s="243">
        <f t="shared" si="62"/>
        <v>0</v>
      </c>
      <c r="K64" s="243">
        <f t="shared" si="62"/>
        <v>0</v>
      </c>
      <c r="L64" s="243">
        <f t="shared" si="62"/>
        <v>0</v>
      </c>
      <c r="M64" s="243">
        <f t="shared" si="62"/>
        <v>0</v>
      </c>
      <c r="N64" s="243">
        <f t="shared" si="62"/>
        <v>0</v>
      </c>
      <c r="O64" s="243">
        <f t="shared" si="62"/>
        <v>0</v>
      </c>
      <c r="P64" s="243">
        <f t="shared" si="62"/>
        <v>0</v>
      </c>
      <c r="Q64" s="243">
        <f t="shared" si="62"/>
        <v>0</v>
      </c>
      <c r="R64" s="243">
        <f t="shared" si="62"/>
        <v>0</v>
      </c>
      <c r="S64" s="243">
        <f t="shared" si="62"/>
        <v>0</v>
      </c>
      <c r="T64" s="243">
        <f t="shared" si="62"/>
        <v>0</v>
      </c>
      <c r="U64" s="243">
        <f t="shared" si="62"/>
        <v>0</v>
      </c>
      <c r="V64" s="243">
        <f t="shared" si="62"/>
        <v>0</v>
      </c>
      <c r="W64" s="243">
        <f t="shared" si="62"/>
        <v>0</v>
      </c>
      <c r="X64" s="243">
        <f t="shared" si="62"/>
        <v>0</v>
      </c>
      <c r="Y64" s="243">
        <f t="shared" si="62"/>
        <v>0</v>
      </c>
      <c r="Z64" s="243">
        <f t="shared" si="62"/>
        <v>0</v>
      </c>
      <c r="AA64" s="243">
        <f t="shared" si="62"/>
        <v>0</v>
      </c>
      <c r="AB64" s="243">
        <f t="shared" si="62"/>
        <v>0</v>
      </c>
      <c r="AC64" s="243">
        <f t="shared" si="62"/>
        <v>0</v>
      </c>
      <c r="AD64" s="243">
        <f t="shared" si="62"/>
        <v>0</v>
      </c>
      <c r="AE64" s="243">
        <f t="shared" si="62"/>
        <v>0</v>
      </c>
      <c r="AF64" s="243">
        <f t="shared" si="62"/>
        <v>0</v>
      </c>
      <c r="AG64" s="243">
        <f t="shared" si="62"/>
        <v>0</v>
      </c>
      <c r="AH64" s="243">
        <f t="shared" si="62"/>
        <v>0</v>
      </c>
      <c r="AI64" s="243">
        <f t="shared" si="62"/>
        <v>0</v>
      </c>
      <c r="AJ64" s="243">
        <f t="shared" si="62"/>
        <v>0</v>
      </c>
      <c r="AK64" s="243">
        <f t="shared" si="62"/>
        <v>0</v>
      </c>
      <c r="AL64" s="243">
        <f t="shared" si="62"/>
        <v>0</v>
      </c>
      <c r="AM64" s="243">
        <f t="shared" si="62"/>
        <v>0</v>
      </c>
      <c r="AN64" s="243">
        <f t="shared" si="62"/>
        <v>0</v>
      </c>
      <c r="AO64" s="243">
        <f t="shared" si="62"/>
        <v>0</v>
      </c>
      <c r="AP64" s="243">
        <f t="shared" si="62"/>
        <v>0</v>
      </c>
      <c r="AQ64" s="243">
        <f t="shared" si="62"/>
        <v>0</v>
      </c>
      <c r="AR64" s="243">
        <f t="shared" si="62"/>
        <v>0</v>
      </c>
      <c r="AS64" s="243">
        <f t="shared" si="62"/>
        <v>0</v>
      </c>
      <c r="AT64" s="243">
        <f t="shared" si="62"/>
        <v>0</v>
      </c>
      <c r="AU64" s="243">
        <f t="shared" si="62"/>
        <v>0</v>
      </c>
      <c r="AV64" s="243">
        <f t="shared" si="62"/>
        <v>0</v>
      </c>
      <c r="AW64" s="243">
        <f t="shared" si="62"/>
        <v>0</v>
      </c>
      <c r="AX64" s="243">
        <f t="shared" si="62"/>
        <v>0</v>
      </c>
      <c r="AY64" s="243">
        <f t="shared" si="62"/>
        <v>0</v>
      </c>
      <c r="AZ64" s="243">
        <f t="shared" si="62"/>
        <v>0</v>
      </c>
      <c r="BA64" s="243">
        <f t="shared" si="62"/>
        <v>0</v>
      </c>
      <c r="BB64" s="243">
        <f t="shared" si="62"/>
        <v>0</v>
      </c>
      <c r="BC64" s="243">
        <f t="shared" si="62"/>
        <v>0</v>
      </c>
      <c r="BD64" s="243">
        <f t="shared" si="62"/>
        <v>0</v>
      </c>
      <c r="BE64" s="243">
        <f t="shared" si="62"/>
        <v>0</v>
      </c>
      <c r="BF64" s="243">
        <f t="shared" si="62"/>
        <v>0</v>
      </c>
      <c r="BG64" s="243">
        <f t="shared" si="62"/>
        <v>0</v>
      </c>
      <c r="BH64" s="243">
        <f t="shared" si="62"/>
        <v>0</v>
      </c>
      <c r="BI64" s="243">
        <f t="shared" si="62"/>
        <v>0</v>
      </c>
      <c r="BJ64" s="243">
        <f t="shared" si="62"/>
        <v>0</v>
      </c>
      <c r="BK64" s="243">
        <f t="shared" si="62"/>
        <v>0</v>
      </c>
      <c r="BL64" s="243">
        <f t="shared" si="62"/>
        <v>0</v>
      </c>
      <c r="BM64" s="243">
        <f t="shared" si="62"/>
        <v>0</v>
      </c>
      <c r="BN64" s="243">
        <f t="shared" si="62"/>
        <v>0</v>
      </c>
      <c r="BO64" s="243">
        <f t="shared" si="62"/>
        <v>0</v>
      </c>
      <c r="BP64" s="243">
        <f t="shared" si="62"/>
        <v>0</v>
      </c>
      <c r="BQ64" s="243">
        <f t="shared" si="62"/>
        <v>0</v>
      </c>
      <c r="BR64" s="243">
        <f t="shared" si="62"/>
        <v>0</v>
      </c>
      <c r="BS64" s="243">
        <f t="shared" ref="BS64:DT64" si="63">IF(BR65=0,0,IF(-BS74&lt;=BR65,BS74,-BR65))</f>
        <v>0</v>
      </c>
      <c r="BT64" s="243">
        <f t="shared" si="63"/>
        <v>0</v>
      </c>
      <c r="BU64" s="243">
        <f t="shared" si="63"/>
        <v>0</v>
      </c>
      <c r="BV64" s="243">
        <f t="shared" si="63"/>
        <v>0</v>
      </c>
      <c r="BW64" s="243">
        <f t="shared" si="63"/>
        <v>0</v>
      </c>
      <c r="BX64" s="243">
        <f t="shared" si="63"/>
        <v>0</v>
      </c>
      <c r="BY64" s="243">
        <f t="shared" si="63"/>
        <v>0</v>
      </c>
      <c r="BZ64" s="243">
        <f t="shared" si="63"/>
        <v>0</v>
      </c>
      <c r="CA64" s="243">
        <f t="shared" si="63"/>
        <v>0</v>
      </c>
      <c r="CB64" s="243">
        <f t="shared" si="63"/>
        <v>0</v>
      </c>
      <c r="CC64" s="243">
        <f t="shared" si="63"/>
        <v>0</v>
      </c>
      <c r="CD64" s="243">
        <f t="shared" si="63"/>
        <v>0</v>
      </c>
      <c r="CE64" s="243">
        <f t="shared" si="63"/>
        <v>0</v>
      </c>
      <c r="CF64" s="243">
        <f t="shared" si="63"/>
        <v>0</v>
      </c>
      <c r="CG64" s="243">
        <f t="shared" si="63"/>
        <v>0</v>
      </c>
      <c r="CH64" s="243">
        <f t="shared" si="63"/>
        <v>0</v>
      </c>
      <c r="CI64" s="243">
        <f t="shared" si="63"/>
        <v>0</v>
      </c>
      <c r="CJ64" s="243">
        <f t="shared" si="63"/>
        <v>0</v>
      </c>
      <c r="CK64" s="243">
        <f t="shared" si="63"/>
        <v>0</v>
      </c>
      <c r="CL64" s="243">
        <f t="shared" si="63"/>
        <v>0</v>
      </c>
      <c r="CM64" s="243">
        <f t="shared" si="63"/>
        <v>0</v>
      </c>
      <c r="CN64" s="243">
        <f t="shared" si="63"/>
        <v>0</v>
      </c>
      <c r="CO64" s="243">
        <f t="shared" si="63"/>
        <v>0</v>
      </c>
      <c r="CP64" s="243">
        <f t="shared" si="63"/>
        <v>0</v>
      </c>
      <c r="CQ64" s="243">
        <f t="shared" si="63"/>
        <v>0</v>
      </c>
      <c r="CR64" s="243">
        <f t="shared" si="63"/>
        <v>0</v>
      </c>
      <c r="CS64" s="243">
        <f t="shared" si="63"/>
        <v>0</v>
      </c>
      <c r="CT64" s="243">
        <f t="shared" si="63"/>
        <v>0</v>
      </c>
      <c r="CU64" s="243">
        <f t="shared" si="63"/>
        <v>0</v>
      </c>
      <c r="CV64" s="243">
        <f t="shared" si="63"/>
        <v>0</v>
      </c>
      <c r="CW64" s="243">
        <f t="shared" si="63"/>
        <v>0</v>
      </c>
      <c r="CX64" s="243">
        <f t="shared" si="63"/>
        <v>0</v>
      </c>
      <c r="CY64" s="243">
        <f t="shared" si="63"/>
        <v>0</v>
      </c>
      <c r="CZ64" s="243">
        <f t="shared" si="63"/>
        <v>0</v>
      </c>
      <c r="DA64" s="243">
        <f t="shared" si="63"/>
        <v>0</v>
      </c>
      <c r="DB64" s="243">
        <f t="shared" si="63"/>
        <v>0</v>
      </c>
      <c r="DC64" s="243">
        <f t="shared" si="63"/>
        <v>0</v>
      </c>
      <c r="DD64" s="243">
        <f t="shared" si="63"/>
        <v>0</v>
      </c>
      <c r="DE64" s="243">
        <f t="shared" si="63"/>
        <v>0</v>
      </c>
      <c r="DF64" s="243">
        <f t="shared" si="63"/>
        <v>0</v>
      </c>
      <c r="DG64" s="243">
        <f t="shared" si="63"/>
        <v>0</v>
      </c>
      <c r="DH64" s="243">
        <f t="shared" si="63"/>
        <v>0</v>
      </c>
      <c r="DI64" s="243">
        <f t="shared" si="63"/>
        <v>0</v>
      </c>
      <c r="DJ64" s="243">
        <f t="shared" si="63"/>
        <v>0</v>
      </c>
      <c r="DK64" s="243">
        <f t="shared" si="63"/>
        <v>0</v>
      </c>
      <c r="DL64" s="243">
        <f t="shared" si="63"/>
        <v>0</v>
      </c>
      <c r="DM64" s="243">
        <f t="shared" si="63"/>
        <v>0</v>
      </c>
      <c r="DN64" s="243">
        <f t="shared" si="63"/>
        <v>0</v>
      </c>
      <c r="DO64" s="243">
        <f t="shared" si="63"/>
        <v>0</v>
      </c>
      <c r="DP64" s="243">
        <f t="shared" si="63"/>
        <v>0</v>
      </c>
      <c r="DQ64" s="243">
        <f t="shared" si="63"/>
        <v>0</v>
      </c>
      <c r="DR64" s="243">
        <f t="shared" si="63"/>
        <v>0</v>
      </c>
      <c r="DS64" s="243">
        <f t="shared" si="63"/>
        <v>0</v>
      </c>
      <c r="DT64" s="243">
        <f t="shared" si="63"/>
        <v>0</v>
      </c>
    </row>
    <row r="65" spans="2:124" hidden="1" outlineLevel="1">
      <c r="B65" t="s">
        <v>208</v>
      </c>
      <c r="E65" s="56">
        <f>E53+E74</f>
        <v>0</v>
      </c>
      <c r="F65" s="56">
        <f>E65+F64</f>
        <v>0</v>
      </c>
      <c r="G65" s="56">
        <f t="shared" ref="G65:BR65" si="64">F65+G64</f>
        <v>0</v>
      </c>
      <c r="H65" s="56">
        <f t="shared" si="64"/>
        <v>0</v>
      </c>
      <c r="I65" s="56">
        <f t="shared" si="64"/>
        <v>0</v>
      </c>
      <c r="J65" s="56">
        <f t="shared" si="64"/>
        <v>0</v>
      </c>
      <c r="K65" s="56">
        <f t="shared" si="64"/>
        <v>0</v>
      </c>
      <c r="L65" s="56">
        <f t="shared" si="64"/>
        <v>0</v>
      </c>
      <c r="M65" s="56">
        <f t="shared" si="64"/>
        <v>0</v>
      </c>
      <c r="N65" s="56">
        <f t="shared" si="64"/>
        <v>0</v>
      </c>
      <c r="O65" s="56">
        <f t="shared" si="64"/>
        <v>0</v>
      </c>
      <c r="P65" s="56">
        <f t="shared" si="64"/>
        <v>0</v>
      </c>
      <c r="Q65" s="56">
        <f t="shared" si="64"/>
        <v>0</v>
      </c>
      <c r="R65" s="56">
        <f t="shared" si="64"/>
        <v>0</v>
      </c>
      <c r="S65" s="56">
        <f t="shared" si="64"/>
        <v>0</v>
      </c>
      <c r="T65" s="56">
        <f t="shared" si="64"/>
        <v>0</v>
      </c>
      <c r="U65" s="56">
        <f t="shared" si="64"/>
        <v>0</v>
      </c>
      <c r="V65" s="56">
        <f t="shared" si="64"/>
        <v>0</v>
      </c>
      <c r="W65" s="56">
        <f t="shared" si="64"/>
        <v>0</v>
      </c>
      <c r="X65" s="56">
        <f t="shared" si="64"/>
        <v>0</v>
      </c>
      <c r="Y65" s="56">
        <f t="shared" si="64"/>
        <v>0</v>
      </c>
      <c r="Z65" s="56">
        <f t="shared" si="64"/>
        <v>0</v>
      </c>
      <c r="AA65" s="56">
        <f t="shared" si="64"/>
        <v>0</v>
      </c>
      <c r="AB65" s="56">
        <f t="shared" si="64"/>
        <v>0</v>
      </c>
      <c r="AC65" s="56">
        <f t="shared" si="64"/>
        <v>0</v>
      </c>
      <c r="AD65" s="56">
        <f t="shared" si="64"/>
        <v>0</v>
      </c>
      <c r="AE65" s="56">
        <f t="shared" si="64"/>
        <v>0</v>
      </c>
      <c r="AF65" s="56">
        <f t="shared" si="64"/>
        <v>0</v>
      </c>
      <c r="AG65" s="56">
        <f t="shared" si="64"/>
        <v>0</v>
      </c>
      <c r="AH65" s="56">
        <f t="shared" si="64"/>
        <v>0</v>
      </c>
      <c r="AI65" s="56">
        <f t="shared" si="64"/>
        <v>0</v>
      </c>
      <c r="AJ65" s="56">
        <f t="shared" si="64"/>
        <v>0</v>
      </c>
      <c r="AK65" s="56">
        <f t="shared" si="64"/>
        <v>0</v>
      </c>
      <c r="AL65" s="56">
        <f t="shared" si="64"/>
        <v>0</v>
      </c>
      <c r="AM65" s="56">
        <f t="shared" si="64"/>
        <v>0</v>
      </c>
      <c r="AN65" s="56">
        <f t="shared" si="64"/>
        <v>0</v>
      </c>
      <c r="AO65" s="56">
        <f t="shared" si="64"/>
        <v>0</v>
      </c>
      <c r="AP65" s="56">
        <f t="shared" si="64"/>
        <v>0</v>
      </c>
      <c r="AQ65" s="56">
        <f t="shared" si="64"/>
        <v>0</v>
      </c>
      <c r="AR65" s="56">
        <f t="shared" si="64"/>
        <v>0</v>
      </c>
      <c r="AS65" s="56">
        <f t="shared" si="64"/>
        <v>0</v>
      </c>
      <c r="AT65" s="56">
        <f t="shared" si="64"/>
        <v>0</v>
      </c>
      <c r="AU65" s="56">
        <f t="shared" si="64"/>
        <v>0</v>
      </c>
      <c r="AV65" s="56">
        <f t="shared" si="64"/>
        <v>0</v>
      </c>
      <c r="AW65" s="56">
        <f t="shared" si="64"/>
        <v>0</v>
      </c>
      <c r="AX65" s="56">
        <f t="shared" si="64"/>
        <v>0</v>
      </c>
      <c r="AY65" s="56">
        <f t="shared" si="64"/>
        <v>0</v>
      </c>
      <c r="AZ65" s="56">
        <f t="shared" si="64"/>
        <v>0</v>
      </c>
      <c r="BA65" s="56">
        <f t="shared" si="64"/>
        <v>0</v>
      </c>
      <c r="BB65" s="56">
        <f t="shared" si="64"/>
        <v>0</v>
      </c>
      <c r="BC65" s="56">
        <f t="shared" si="64"/>
        <v>0</v>
      </c>
      <c r="BD65" s="56">
        <f t="shared" si="64"/>
        <v>0</v>
      </c>
      <c r="BE65" s="56">
        <f t="shared" si="64"/>
        <v>0</v>
      </c>
      <c r="BF65" s="56">
        <f t="shared" si="64"/>
        <v>0</v>
      </c>
      <c r="BG65" s="56">
        <f t="shared" si="64"/>
        <v>0</v>
      </c>
      <c r="BH65" s="56">
        <f t="shared" si="64"/>
        <v>0</v>
      </c>
      <c r="BI65" s="56">
        <f t="shared" si="64"/>
        <v>0</v>
      </c>
      <c r="BJ65" s="56">
        <f t="shared" si="64"/>
        <v>0</v>
      </c>
      <c r="BK65" s="56">
        <f t="shared" si="64"/>
        <v>0</v>
      </c>
      <c r="BL65" s="56">
        <f t="shared" si="64"/>
        <v>0</v>
      </c>
      <c r="BM65" s="56">
        <f t="shared" si="64"/>
        <v>0</v>
      </c>
      <c r="BN65" s="56">
        <f t="shared" si="64"/>
        <v>0</v>
      </c>
      <c r="BO65" s="56">
        <f t="shared" si="64"/>
        <v>0</v>
      </c>
      <c r="BP65" s="56">
        <f t="shared" si="64"/>
        <v>0</v>
      </c>
      <c r="BQ65" s="56">
        <f t="shared" si="64"/>
        <v>0</v>
      </c>
      <c r="BR65" s="56">
        <f t="shared" si="64"/>
        <v>0</v>
      </c>
      <c r="BS65" s="56">
        <f t="shared" ref="BS65:DT65" si="65">BR65+BS64</f>
        <v>0</v>
      </c>
      <c r="BT65" s="56">
        <f t="shared" si="65"/>
        <v>0</v>
      </c>
      <c r="BU65" s="56">
        <f t="shared" si="65"/>
        <v>0</v>
      </c>
      <c r="BV65" s="56">
        <f t="shared" si="65"/>
        <v>0</v>
      </c>
      <c r="BW65" s="56">
        <f t="shared" si="65"/>
        <v>0</v>
      </c>
      <c r="BX65" s="56">
        <f t="shared" si="65"/>
        <v>0</v>
      </c>
      <c r="BY65" s="56">
        <f t="shared" si="65"/>
        <v>0</v>
      </c>
      <c r="BZ65" s="56">
        <f t="shared" si="65"/>
        <v>0</v>
      </c>
      <c r="CA65" s="56">
        <f t="shared" si="65"/>
        <v>0</v>
      </c>
      <c r="CB65" s="56">
        <f t="shared" si="65"/>
        <v>0</v>
      </c>
      <c r="CC65" s="56">
        <f t="shared" si="65"/>
        <v>0</v>
      </c>
      <c r="CD65" s="56">
        <f t="shared" si="65"/>
        <v>0</v>
      </c>
      <c r="CE65" s="56">
        <f t="shared" si="65"/>
        <v>0</v>
      </c>
      <c r="CF65" s="56">
        <f t="shared" si="65"/>
        <v>0</v>
      </c>
      <c r="CG65" s="56">
        <f t="shared" si="65"/>
        <v>0</v>
      </c>
      <c r="CH65" s="56">
        <f t="shared" si="65"/>
        <v>0</v>
      </c>
      <c r="CI65" s="56">
        <f t="shared" si="65"/>
        <v>0</v>
      </c>
      <c r="CJ65" s="56">
        <f t="shared" si="65"/>
        <v>0</v>
      </c>
      <c r="CK65" s="56">
        <f t="shared" si="65"/>
        <v>0</v>
      </c>
      <c r="CL65" s="56">
        <f t="shared" si="65"/>
        <v>0</v>
      </c>
      <c r="CM65" s="56">
        <f t="shared" si="65"/>
        <v>0</v>
      </c>
      <c r="CN65" s="56">
        <f t="shared" si="65"/>
        <v>0</v>
      </c>
      <c r="CO65" s="56">
        <f t="shared" si="65"/>
        <v>0</v>
      </c>
      <c r="CP65" s="56">
        <f t="shared" si="65"/>
        <v>0</v>
      </c>
      <c r="CQ65" s="56">
        <f t="shared" si="65"/>
        <v>0</v>
      </c>
      <c r="CR65" s="56">
        <f t="shared" si="65"/>
        <v>0</v>
      </c>
      <c r="CS65" s="56">
        <f t="shared" si="65"/>
        <v>0</v>
      </c>
      <c r="CT65" s="56">
        <f t="shared" si="65"/>
        <v>0</v>
      </c>
      <c r="CU65" s="56">
        <f t="shared" si="65"/>
        <v>0</v>
      </c>
      <c r="CV65" s="56">
        <f t="shared" si="65"/>
        <v>0</v>
      </c>
      <c r="CW65" s="56">
        <f t="shared" si="65"/>
        <v>0</v>
      </c>
      <c r="CX65" s="56">
        <f t="shared" si="65"/>
        <v>0</v>
      </c>
      <c r="CY65" s="56">
        <f t="shared" si="65"/>
        <v>0</v>
      </c>
      <c r="CZ65" s="56">
        <f t="shared" si="65"/>
        <v>0</v>
      </c>
      <c r="DA65" s="56">
        <f t="shared" si="65"/>
        <v>0</v>
      </c>
      <c r="DB65" s="56">
        <f t="shared" si="65"/>
        <v>0</v>
      </c>
      <c r="DC65" s="56">
        <f t="shared" si="65"/>
        <v>0</v>
      </c>
      <c r="DD65" s="56">
        <f t="shared" si="65"/>
        <v>0</v>
      </c>
      <c r="DE65" s="56">
        <f t="shared" si="65"/>
        <v>0</v>
      </c>
      <c r="DF65" s="56">
        <f t="shared" si="65"/>
        <v>0</v>
      </c>
      <c r="DG65" s="56">
        <f t="shared" si="65"/>
        <v>0</v>
      </c>
      <c r="DH65" s="56">
        <f t="shared" si="65"/>
        <v>0</v>
      </c>
      <c r="DI65" s="56">
        <f t="shared" si="65"/>
        <v>0</v>
      </c>
      <c r="DJ65" s="56">
        <f t="shared" si="65"/>
        <v>0</v>
      </c>
      <c r="DK65" s="56">
        <f t="shared" si="65"/>
        <v>0</v>
      </c>
      <c r="DL65" s="56">
        <f t="shared" si="65"/>
        <v>0</v>
      </c>
      <c r="DM65" s="56">
        <f t="shared" si="65"/>
        <v>0</v>
      </c>
      <c r="DN65" s="56">
        <f t="shared" si="65"/>
        <v>0</v>
      </c>
      <c r="DO65" s="56">
        <f t="shared" si="65"/>
        <v>0</v>
      </c>
      <c r="DP65" s="56">
        <f t="shared" si="65"/>
        <v>0</v>
      </c>
      <c r="DQ65" s="56">
        <f t="shared" si="65"/>
        <v>0</v>
      </c>
      <c r="DR65" s="56">
        <f t="shared" si="65"/>
        <v>0</v>
      </c>
      <c r="DS65" s="56">
        <f t="shared" si="65"/>
        <v>0</v>
      </c>
      <c r="DT65" s="56">
        <f t="shared" si="65"/>
        <v>0</v>
      </c>
    </row>
    <row r="66" spans="2:124" hidden="1" outlineLevel="1">
      <c r="F66" s="243"/>
    </row>
    <row r="67" spans="2:124" hidden="1" outlineLevel="1">
      <c r="B67" t="s">
        <v>209</v>
      </c>
      <c r="F67" s="243">
        <f t="shared" ref="F67:H67" si="66">IF(F73&gt;0,0,F74-F64)</f>
        <v>0</v>
      </c>
      <c r="G67" s="243">
        <f t="shared" si="66"/>
        <v>0</v>
      </c>
      <c r="H67" s="243">
        <f t="shared" si="66"/>
        <v>-70953.985108101391</v>
      </c>
      <c r="I67" s="243">
        <f>IF(I73&gt;0,0,I74-I64)</f>
        <v>-40073.296708958587</v>
      </c>
      <c r="J67" s="243">
        <f t="shared" ref="J67:BU67" si="67">IF(J73&gt;0,0,J74-J64)</f>
        <v>-33109.382247990681</v>
      </c>
      <c r="K67" s="243">
        <f t="shared" si="67"/>
        <v>0</v>
      </c>
      <c r="L67" s="243">
        <f t="shared" si="67"/>
        <v>-35027.505970094629</v>
      </c>
      <c r="M67" s="243">
        <f t="shared" si="67"/>
        <v>-40153.091758699848</v>
      </c>
      <c r="N67" s="243">
        <f t="shared" si="67"/>
        <v>0</v>
      </c>
      <c r="O67" s="243">
        <f t="shared" si="67"/>
        <v>0</v>
      </c>
      <c r="P67" s="243">
        <f t="shared" si="67"/>
        <v>-1316.0839011856133</v>
      </c>
      <c r="Q67" s="243">
        <f t="shared" si="67"/>
        <v>0</v>
      </c>
      <c r="R67" s="243">
        <f t="shared" si="67"/>
        <v>-1093.2279098461331</v>
      </c>
      <c r="S67" s="243">
        <f t="shared" si="67"/>
        <v>-1067.4213772718358</v>
      </c>
      <c r="T67" s="243">
        <f t="shared" si="67"/>
        <v>-1041.6148446975394</v>
      </c>
      <c r="U67" s="243">
        <f t="shared" si="67"/>
        <v>-1015.8083121232131</v>
      </c>
      <c r="V67" s="243">
        <f t="shared" si="67"/>
        <v>-990.00177954894582</v>
      </c>
      <c r="W67" s="243">
        <f t="shared" si="67"/>
        <v>-964.19524697464806</v>
      </c>
      <c r="X67" s="243">
        <f t="shared" si="67"/>
        <v>-938.38871440035166</v>
      </c>
      <c r="Y67" s="243">
        <f t="shared" si="67"/>
        <v>-912.58218182605435</v>
      </c>
      <c r="Z67" s="243">
        <f t="shared" si="67"/>
        <v>-886.77564925175705</v>
      </c>
      <c r="AA67" s="243">
        <f t="shared" si="67"/>
        <v>-860.96911667743154</v>
      </c>
      <c r="AB67" s="243">
        <f t="shared" si="67"/>
        <v>-835.16258410316379</v>
      </c>
      <c r="AC67" s="243">
        <f t="shared" si="67"/>
        <v>-645.79770202199347</v>
      </c>
      <c r="AD67" s="243">
        <f t="shared" si="67"/>
        <v>-743.67289860712947</v>
      </c>
      <c r="AE67" s="243">
        <f t="shared" si="67"/>
        <v>-726.46854355759751</v>
      </c>
      <c r="AF67" s="243">
        <f t="shared" si="67"/>
        <v>-709.26418850806624</v>
      </c>
      <c r="AG67" s="243">
        <f t="shared" si="67"/>
        <v>-692.05983345853542</v>
      </c>
      <c r="AH67" s="243">
        <f t="shared" si="67"/>
        <v>-674.85547840900335</v>
      </c>
      <c r="AI67" s="243">
        <f t="shared" si="67"/>
        <v>-657.65112335947242</v>
      </c>
      <c r="AJ67" s="243">
        <f t="shared" si="67"/>
        <v>-313.33006929619506</v>
      </c>
      <c r="AK67" s="243">
        <f t="shared" si="67"/>
        <v>-543.48917256552886</v>
      </c>
      <c r="AL67" s="243">
        <f t="shared" si="67"/>
        <v>-543.48917256552886</v>
      </c>
      <c r="AM67" s="243">
        <f t="shared" si="67"/>
        <v>-543.48917256552886</v>
      </c>
      <c r="AN67" s="243">
        <f t="shared" si="67"/>
        <v>-543.48917256552886</v>
      </c>
      <c r="AO67" s="243">
        <f t="shared" si="67"/>
        <v>-543.48917256552886</v>
      </c>
      <c r="AP67" s="243">
        <f t="shared" si="67"/>
        <v>-543.48917256552886</v>
      </c>
      <c r="AQ67" s="243">
        <f t="shared" si="67"/>
        <v>-543.48917256552886</v>
      </c>
      <c r="AR67" s="243">
        <f t="shared" si="67"/>
        <v>-543.48917256552886</v>
      </c>
      <c r="AS67" s="243">
        <f t="shared" si="67"/>
        <v>-543.48917256552886</v>
      </c>
      <c r="AT67" s="243">
        <f t="shared" si="67"/>
        <v>-543.48917256552886</v>
      </c>
      <c r="AU67" s="243">
        <f t="shared" si="67"/>
        <v>-543.48917256552886</v>
      </c>
      <c r="AV67" s="243">
        <f t="shared" si="67"/>
        <v>-543.48917256552886</v>
      </c>
      <c r="AW67" s="243">
        <f t="shared" si="67"/>
        <v>-543.48917256552886</v>
      </c>
      <c r="AX67" s="243">
        <f t="shared" si="67"/>
        <v>-543.48917256552886</v>
      </c>
      <c r="AY67" s="243">
        <f t="shared" si="67"/>
        <v>-543.48917256552863</v>
      </c>
      <c r="AZ67" s="243">
        <f t="shared" si="67"/>
        <v>-543.48917256552863</v>
      </c>
      <c r="BA67" s="243">
        <f t="shared" si="67"/>
        <v>-543.48917256552863</v>
      </c>
      <c r="BB67" s="243">
        <f t="shared" si="67"/>
        <v>-543.48917256552863</v>
      </c>
      <c r="BC67" s="243">
        <f t="shared" si="67"/>
        <v>-543.48917256552863</v>
      </c>
      <c r="BD67" s="243">
        <f t="shared" si="67"/>
        <v>-543.48917256552863</v>
      </c>
      <c r="BE67" s="243">
        <f t="shared" si="67"/>
        <v>-543.48917256552863</v>
      </c>
      <c r="BF67" s="243">
        <f t="shared" si="67"/>
        <v>-543.48917256552886</v>
      </c>
      <c r="BG67" s="243">
        <f t="shared" si="67"/>
        <v>-543.48917256552886</v>
      </c>
      <c r="BH67" s="243">
        <f t="shared" si="67"/>
        <v>-543.48917256552886</v>
      </c>
      <c r="BI67" s="243">
        <f t="shared" si="67"/>
        <v>-543.48917256552886</v>
      </c>
      <c r="BJ67" s="243">
        <f t="shared" si="67"/>
        <v>-543.48917256552886</v>
      </c>
      <c r="BK67" s="243">
        <f t="shared" si="67"/>
        <v>-543.48917256552886</v>
      </c>
      <c r="BL67" s="243">
        <f t="shared" si="67"/>
        <v>-543.48917256552886</v>
      </c>
      <c r="BM67" s="243">
        <f t="shared" si="67"/>
        <v>-543.48917256552886</v>
      </c>
      <c r="BN67" s="243">
        <f t="shared" si="67"/>
        <v>-543.48917256552886</v>
      </c>
      <c r="BO67" s="243">
        <f t="shared" si="67"/>
        <v>-543.48917256552863</v>
      </c>
      <c r="BP67" s="243">
        <f t="shared" si="67"/>
        <v>-543.48917256552863</v>
      </c>
      <c r="BQ67" s="243">
        <f t="shared" si="67"/>
        <v>-543.48917256552863</v>
      </c>
      <c r="BR67" s="243">
        <f t="shared" si="67"/>
        <v>-543.48917256552863</v>
      </c>
      <c r="BS67" s="243">
        <f t="shared" si="67"/>
        <v>-543.48917256552863</v>
      </c>
      <c r="BT67" s="243">
        <f t="shared" si="67"/>
        <v>-543.48917256552863</v>
      </c>
      <c r="BU67" s="243">
        <f t="shared" si="67"/>
        <v>-543.48917256552863</v>
      </c>
      <c r="BV67" s="243">
        <f t="shared" ref="BV67:DT67" si="68">IF(BV73&gt;0,0,BV74-BV64)</f>
        <v>-543.48917256552863</v>
      </c>
      <c r="BW67" s="243">
        <f t="shared" si="68"/>
        <v>-543.48917256552863</v>
      </c>
      <c r="BX67" s="243">
        <f t="shared" si="68"/>
        <v>-543.48917256552863</v>
      </c>
      <c r="BY67" s="243">
        <f t="shared" si="68"/>
        <v>-543.48917256552863</v>
      </c>
      <c r="BZ67" s="243">
        <f t="shared" si="68"/>
        <v>-543.48917256552863</v>
      </c>
      <c r="CA67" s="243">
        <f t="shared" si="68"/>
        <v>-543.48917256552863</v>
      </c>
      <c r="CB67" s="243">
        <f t="shared" si="68"/>
        <v>-543.48917256552863</v>
      </c>
      <c r="CC67" s="243">
        <f t="shared" si="68"/>
        <v>-543.48917256552863</v>
      </c>
      <c r="CD67" s="243">
        <f t="shared" si="68"/>
        <v>-543.48917256552863</v>
      </c>
      <c r="CE67" s="243">
        <f t="shared" si="68"/>
        <v>-543.48917256552863</v>
      </c>
      <c r="CF67" s="243">
        <f t="shared" si="68"/>
        <v>-543.48917256552863</v>
      </c>
      <c r="CG67" s="243">
        <f t="shared" si="68"/>
        <v>-543.48917256552863</v>
      </c>
      <c r="CH67" s="243">
        <f t="shared" si="68"/>
        <v>-543.48917256552863</v>
      </c>
      <c r="CI67" s="243">
        <f t="shared" si="68"/>
        <v>-543.48917256552863</v>
      </c>
      <c r="CJ67" s="243">
        <f t="shared" si="68"/>
        <v>-543.48917256552863</v>
      </c>
      <c r="CK67" s="243">
        <f t="shared" si="68"/>
        <v>-543.48917256552863</v>
      </c>
      <c r="CL67" s="243">
        <f t="shared" si="68"/>
        <v>-543.48917256552863</v>
      </c>
      <c r="CM67" s="243">
        <f t="shared" si="68"/>
        <v>-543.48917256552863</v>
      </c>
      <c r="CN67" s="243">
        <f t="shared" si="68"/>
        <v>-543.48917256552863</v>
      </c>
      <c r="CO67" s="243">
        <f t="shared" si="68"/>
        <v>-543.48917256552863</v>
      </c>
      <c r="CP67" s="243">
        <f t="shared" si="68"/>
        <v>-543.48917256552863</v>
      </c>
      <c r="CQ67" s="243">
        <f t="shared" si="68"/>
        <v>-543.48917256552863</v>
      </c>
      <c r="CR67" s="243">
        <f t="shared" si="68"/>
        <v>-543.48917256552863</v>
      </c>
      <c r="CS67" s="243">
        <f t="shared" si="68"/>
        <v>-543.48917256552863</v>
      </c>
      <c r="CT67" s="243">
        <f t="shared" si="68"/>
        <v>-543.48917256552863</v>
      </c>
      <c r="CU67" s="243">
        <f t="shared" si="68"/>
        <v>-543.48917256552863</v>
      </c>
      <c r="CV67" s="243">
        <f t="shared" si="68"/>
        <v>-543.48917256552863</v>
      </c>
      <c r="CW67" s="243">
        <f t="shared" si="68"/>
        <v>-543.48917256552863</v>
      </c>
      <c r="CX67" s="243">
        <f t="shared" si="68"/>
        <v>-543.48917256552863</v>
      </c>
      <c r="CY67" s="243">
        <f t="shared" si="68"/>
        <v>-543.48917256552863</v>
      </c>
      <c r="CZ67" s="243">
        <f t="shared" si="68"/>
        <v>-543.48917256552863</v>
      </c>
      <c r="DA67" s="243">
        <f t="shared" si="68"/>
        <v>-543.48917256552863</v>
      </c>
      <c r="DB67" s="243">
        <f t="shared" si="68"/>
        <v>-543.48917256552863</v>
      </c>
      <c r="DC67" s="243">
        <f t="shared" si="68"/>
        <v>-543.48917256552863</v>
      </c>
      <c r="DD67" s="243">
        <f t="shared" si="68"/>
        <v>-543.48917256552863</v>
      </c>
      <c r="DE67" s="243">
        <f t="shared" si="68"/>
        <v>-543.48917256552863</v>
      </c>
      <c r="DF67" s="243">
        <f t="shared" si="68"/>
        <v>-543.48917256552863</v>
      </c>
      <c r="DG67" s="243">
        <f t="shared" si="68"/>
        <v>-543.48917256552863</v>
      </c>
      <c r="DH67" s="243">
        <f t="shared" si="68"/>
        <v>-543.48917256552863</v>
      </c>
      <c r="DI67" s="243">
        <f t="shared" si="68"/>
        <v>-543.48917256552863</v>
      </c>
      <c r="DJ67" s="243">
        <f t="shared" si="68"/>
        <v>-543.48917256552863</v>
      </c>
      <c r="DK67" s="243">
        <f t="shared" si="68"/>
        <v>-543.48917256552863</v>
      </c>
      <c r="DL67" s="243">
        <f t="shared" si="68"/>
        <v>-543.48917256552863</v>
      </c>
      <c r="DM67" s="243">
        <f t="shared" si="68"/>
        <v>-543.48917256552863</v>
      </c>
      <c r="DN67" s="243">
        <f t="shared" si="68"/>
        <v>-543.48917256552863</v>
      </c>
      <c r="DO67" s="243">
        <f t="shared" si="68"/>
        <v>-543.48917256552863</v>
      </c>
      <c r="DP67" s="243">
        <f t="shared" si="68"/>
        <v>-543.48917256552863</v>
      </c>
      <c r="DQ67" s="243">
        <f t="shared" si="68"/>
        <v>-543.48917256552863</v>
      </c>
      <c r="DR67" s="243">
        <f t="shared" si="68"/>
        <v>-543.48917256552863</v>
      </c>
      <c r="DS67" s="243">
        <f t="shared" si="68"/>
        <v>-543.48917256552863</v>
      </c>
      <c r="DT67" s="243">
        <f t="shared" si="68"/>
        <v>-543.48917256552863</v>
      </c>
    </row>
    <row r="68" spans="2:124" hidden="1" outlineLevel="1">
      <c r="B68" t="s">
        <v>210</v>
      </c>
      <c r="F68" s="243">
        <f t="shared" ref="F68:BQ68" si="69">IF(F73&gt;0,F73,0)-F65</f>
        <v>0</v>
      </c>
      <c r="G68" s="243">
        <f t="shared" si="69"/>
        <v>0</v>
      </c>
      <c r="H68" s="243">
        <f t="shared" si="69"/>
        <v>0</v>
      </c>
      <c r="I68" s="243">
        <f t="shared" si="69"/>
        <v>0</v>
      </c>
      <c r="J68" s="243">
        <f t="shared" si="69"/>
        <v>0</v>
      </c>
      <c r="K68" s="243">
        <f t="shared" si="69"/>
        <v>41521.726968545525</v>
      </c>
      <c r="L68" s="243">
        <f t="shared" si="69"/>
        <v>0</v>
      </c>
      <c r="M68" s="243">
        <f t="shared" si="69"/>
        <v>0</v>
      </c>
      <c r="N68" s="243">
        <f t="shared" si="69"/>
        <v>72267.798567298465</v>
      </c>
      <c r="O68" s="243">
        <f t="shared" si="69"/>
        <v>23107.375929212703</v>
      </c>
      <c r="P68" s="243">
        <f t="shared" si="69"/>
        <v>0</v>
      </c>
      <c r="Q68" s="243">
        <f t="shared" si="69"/>
        <v>17405.330576478082</v>
      </c>
      <c r="R68" s="243">
        <f t="shared" si="69"/>
        <v>0</v>
      </c>
      <c r="S68" s="243">
        <f t="shared" si="69"/>
        <v>0</v>
      </c>
      <c r="T68" s="243">
        <f t="shared" si="69"/>
        <v>0</v>
      </c>
      <c r="U68" s="243">
        <f t="shared" si="69"/>
        <v>0</v>
      </c>
      <c r="V68" s="243">
        <f t="shared" si="69"/>
        <v>0</v>
      </c>
      <c r="W68" s="243">
        <f t="shared" si="69"/>
        <v>0</v>
      </c>
      <c r="X68" s="243">
        <f t="shared" si="69"/>
        <v>0</v>
      </c>
      <c r="Y68" s="243">
        <f t="shared" si="69"/>
        <v>0</v>
      </c>
      <c r="Z68" s="243">
        <f t="shared" si="69"/>
        <v>0</v>
      </c>
      <c r="AA68" s="243">
        <f t="shared" si="69"/>
        <v>0</v>
      </c>
      <c r="AB68" s="243">
        <f t="shared" si="69"/>
        <v>0</v>
      </c>
      <c r="AC68" s="243">
        <f t="shared" si="69"/>
        <v>0</v>
      </c>
      <c r="AD68" s="243">
        <f t="shared" si="69"/>
        <v>0</v>
      </c>
      <c r="AE68" s="243">
        <f t="shared" si="69"/>
        <v>0</v>
      </c>
      <c r="AF68" s="243">
        <f t="shared" si="69"/>
        <v>0</v>
      </c>
      <c r="AG68" s="243">
        <f t="shared" si="69"/>
        <v>0</v>
      </c>
      <c r="AH68" s="243">
        <f t="shared" si="69"/>
        <v>0</v>
      </c>
      <c r="AI68" s="243">
        <f t="shared" si="69"/>
        <v>0</v>
      </c>
      <c r="AJ68" s="243">
        <f t="shared" si="69"/>
        <v>0</v>
      </c>
      <c r="AK68" s="243">
        <f t="shared" si="69"/>
        <v>0</v>
      </c>
      <c r="AL68" s="243">
        <f t="shared" si="69"/>
        <v>0</v>
      </c>
      <c r="AM68" s="243">
        <f t="shared" si="69"/>
        <v>0</v>
      </c>
      <c r="AN68" s="243">
        <f t="shared" si="69"/>
        <v>0</v>
      </c>
      <c r="AO68" s="243">
        <f t="shared" si="69"/>
        <v>0</v>
      </c>
      <c r="AP68" s="243">
        <f t="shared" si="69"/>
        <v>0</v>
      </c>
      <c r="AQ68" s="243">
        <f t="shared" si="69"/>
        <v>0</v>
      </c>
      <c r="AR68" s="243">
        <f t="shared" si="69"/>
        <v>0</v>
      </c>
      <c r="AS68" s="243">
        <f t="shared" si="69"/>
        <v>0</v>
      </c>
      <c r="AT68" s="243">
        <f t="shared" si="69"/>
        <v>0</v>
      </c>
      <c r="AU68" s="243">
        <f t="shared" si="69"/>
        <v>0</v>
      </c>
      <c r="AV68" s="243">
        <f t="shared" si="69"/>
        <v>0</v>
      </c>
      <c r="AW68" s="243">
        <f t="shared" si="69"/>
        <v>0</v>
      </c>
      <c r="AX68" s="243">
        <f t="shared" si="69"/>
        <v>0</v>
      </c>
      <c r="AY68" s="243">
        <f t="shared" si="69"/>
        <v>0</v>
      </c>
      <c r="AZ68" s="243">
        <f t="shared" si="69"/>
        <v>0</v>
      </c>
      <c r="BA68" s="243">
        <f t="shared" si="69"/>
        <v>0</v>
      </c>
      <c r="BB68" s="243">
        <f t="shared" si="69"/>
        <v>0</v>
      </c>
      <c r="BC68" s="243">
        <f t="shared" si="69"/>
        <v>0</v>
      </c>
      <c r="BD68" s="243">
        <f t="shared" si="69"/>
        <v>0</v>
      </c>
      <c r="BE68" s="243">
        <f t="shared" si="69"/>
        <v>0</v>
      </c>
      <c r="BF68" s="243">
        <f t="shared" si="69"/>
        <v>0</v>
      </c>
      <c r="BG68" s="243">
        <f t="shared" si="69"/>
        <v>0</v>
      </c>
      <c r="BH68" s="243">
        <f t="shared" si="69"/>
        <v>0</v>
      </c>
      <c r="BI68" s="243">
        <f t="shared" si="69"/>
        <v>0</v>
      </c>
      <c r="BJ68" s="243">
        <f t="shared" si="69"/>
        <v>0</v>
      </c>
      <c r="BK68" s="243">
        <f t="shared" si="69"/>
        <v>0</v>
      </c>
      <c r="BL68" s="243">
        <f t="shared" si="69"/>
        <v>0</v>
      </c>
      <c r="BM68" s="243">
        <f t="shared" si="69"/>
        <v>0</v>
      </c>
      <c r="BN68" s="243">
        <f t="shared" si="69"/>
        <v>0</v>
      </c>
      <c r="BO68" s="243">
        <f t="shared" si="69"/>
        <v>0</v>
      </c>
      <c r="BP68" s="243">
        <f t="shared" si="69"/>
        <v>0</v>
      </c>
      <c r="BQ68" s="243">
        <f t="shared" si="69"/>
        <v>0</v>
      </c>
      <c r="BR68" s="243">
        <f t="shared" ref="BR68:EA68" si="70">IF(BR73&gt;0,BR73,0)-BR65</f>
        <v>0</v>
      </c>
      <c r="BS68" s="243">
        <f t="shared" si="70"/>
        <v>0</v>
      </c>
      <c r="BT68" s="243">
        <f t="shared" si="70"/>
        <v>0</v>
      </c>
      <c r="BU68" s="243">
        <f t="shared" si="70"/>
        <v>0</v>
      </c>
      <c r="BV68" s="243">
        <f t="shared" si="70"/>
        <v>0</v>
      </c>
      <c r="BW68" s="243">
        <f t="shared" si="70"/>
        <v>0</v>
      </c>
      <c r="BX68" s="243">
        <f t="shared" si="70"/>
        <v>0</v>
      </c>
      <c r="BY68" s="243">
        <f t="shared" si="70"/>
        <v>0</v>
      </c>
      <c r="BZ68" s="243">
        <f t="shared" si="70"/>
        <v>0</v>
      </c>
      <c r="CA68" s="243">
        <f t="shared" si="70"/>
        <v>0</v>
      </c>
      <c r="CB68" s="243">
        <f t="shared" si="70"/>
        <v>0</v>
      </c>
      <c r="CC68" s="243">
        <f t="shared" si="70"/>
        <v>0</v>
      </c>
      <c r="CD68" s="243">
        <f t="shared" si="70"/>
        <v>0</v>
      </c>
      <c r="CE68" s="243">
        <f t="shared" si="70"/>
        <v>0</v>
      </c>
      <c r="CF68" s="243">
        <f t="shared" si="70"/>
        <v>0</v>
      </c>
      <c r="CG68" s="243">
        <f t="shared" si="70"/>
        <v>0</v>
      </c>
      <c r="CH68" s="243">
        <f t="shared" si="70"/>
        <v>0</v>
      </c>
      <c r="CI68" s="243">
        <f t="shared" si="70"/>
        <v>0</v>
      </c>
      <c r="CJ68" s="243">
        <f t="shared" si="70"/>
        <v>0</v>
      </c>
      <c r="CK68" s="243">
        <f t="shared" si="70"/>
        <v>0</v>
      </c>
      <c r="CL68" s="243">
        <f t="shared" si="70"/>
        <v>0</v>
      </c>
      <c r="CM68" s="243">
        <f t="shared" si="70"/>
        <v>0</v>
      </c>
      <c r="CN68" s="243">
        <f t="shared" si="70"/>
        <v>0</v>
      </c>
      <c r="CO68" s="243">
        <f t="shared" si="70"/>
        <v>0</v>
      </c>
      <c r="CP68" s="243">
        <f t="shared" si="70"/>
        <v>0</v>
      </c>
      <c r="CQ68" s="243">
        <f t="shared" si="70"/>
        <v>0</v>
      </c>
      <c r="CR68" s="243">
        <f t="shared" si="70"/>
        <v>0</v>
      </c>
      <c r="CS68" s="243">
        <f t="shared" si="70"/>
        <v>0</v>
      </c>
      <c r="CT68" s="243">
        <f t="shared" si="70"/>
        <v>0</v>
      </c>
      <c r="CU68" s="243">
        <f t="shared" si="70"/>
        <v>0</v>
      </c>
      <c r="CV68" s="243">
        <f t="shared" si="70"/>
        <v>0</v>
      </c>
      <c r="CW68" s="243">
        <f t="shared" si="70"/>
        <v>0</v>
      </c>
      <c r="CX68" s="243">
        <f t="shared" si="70"/>
        <v>0</v>
      </c>
      <c r="CY68" s="243">
        <f t="shared" si="70"/>
        <v>0</v>
      </c>
      <c r="CZ68" s="243">
        <f t="shared" si="70"/>
        <v>0</v>
      </c>
      <c r="DA68" s="243">
        <f t="shared" si="70"/>
        <v>0</v>
      </c>
      <c r="DB68" s="243">
        <f t="shared" si="70"/>
        <v>0</v>
      </c>
      <c r="DC68" s="243">
        <f t="shared" si="70"/>
        <v>0</v>
      </c>
      <c r="DD68" s="243">
        <f t="shared" si="70"/>
        <v>0</v>
      </c>
      <c r="DE68" s="243">
        <f t="shared" si="70"/>
        <v>0</v>
      </c>
      <c r="DF68" s="243">
        <f t="shared" si="70"/>
        <v>0</v>
      </c>
      <c r="DG68" s="243">
        <f t="shared" si="70"/>
        <v>0</v>
      </c>
      <c r="DH68" s="243">
        <f t="shared" si="70"/>
        <v>0</v>
      </c>
      <c r="DI68" s="243">
        <f t="shared" si="70"/>
        <v>0</v>
      </c>
      <c r="DJ68" s="243">
        <f t="shared" si="70"/>
        <v>0</v>
      </c>
      <c r="DK68" s="243">
        <f t="shared" si="70"/>
        <v>0</v>
      </c>
      <c r="DL68" s="243">
        <f t="shared" si="70"/>
        <v>0</v>
      </c>
      <c r="DM68" s="243">
        <f t="shared" si="70"/>
        <v>0</v>
      </c>
      <c r="DN68" s="243">
        <f t="shared" si="70"/>
        <v>0</v>
      </c>
      <c r="DO68" s="243">
        <f t="shared" si="70"/>
        <v>0</v>
      </c>
      <c r="DP68" s="243">
        <f t="shared" si="70"/>
        <v>0</v>
      </c>
      <c r="DQ68" s="243">
        <f t="shared" si="70"/>
        <v>0</v>
      </c>
      <c r="DR68" s="243">
        <f t="shared" si="70"/>
        <v>0</v>
      </c>
      <c r="DS68" s="243">
        <f t="shared" si="70"/>
        <v>0</v>
      </c>
      <c r="DT68" s="243">
        <f t="shared" si="70"/>
        <v>0</v>
      </c>
    </row>
    <row r="69" spans="2:124" hidden="1" outlineLevel="1">
      <c r="F69" s="243"/>
    </row>
    <row r="70" spans="2:124" hidden="1" outlineLevel="1">
      <c r="B70" s="84" t="s">
        <v>211</v>
      </c>
      <c r="F70" s="243"/>
    </row>
    <row r="71" spans="2:124" hidden="1" outlineLevel="1">
      <c r="B71" s="317" t="s">
        <v>212</v>
      </c>
      <c r="C71" s="317"/>
      <c r="D71" s="317"/>
      <c r="E71" s="317"/>
      <c r="F71" s="318">
        <f t="shared" ref="F71:P71" si="71">IF(F73&gt;0,0,F73)</f>
        <v>0</v>
      </c>
      <c r="G71" s="318">
        <f t="shared" si="71"/>
        <v>0</v>
      </c>
      <c r="H71" s="318">
        <f t="shared" si="71"/>
        <v>-70953.985108101391</v>
      </c>
      <c r="I71" s="318">
        <f t="shared" si="71"/>
        <v>-40073.296708958587</v>
      </c>
      <c r="J71" s="318">
        <f t="shared" si="71"/>
        <v>-33109.382247990681</v>
      </c>
      <c r="K71" s="318">
        <f t="shared" si="71"/>
        <v>0</v>
      </c>
      <c r="L71" s="318">
        <f t="shared" si="71"/>
        <v>-35027.505970094629</v>
      </c>
      <c r="M71" s="318">
        <f t="shared" si="71"/>
        <v>-40153.091758699848</v>
      </c>
      <c r="N71" s="318">
        <f t="shared" si="71"/>
        <v>0</v>
      </c>
      <c r="O71" s="318">
        <f t="shared" si="71"/>
        <v>0</v>
      </c>
      <c r="P71" s="318">
        <f t="shared" si="71"/>
        <v>-1316.0839011856133</v>
      </c>
      <c r="Q71" s="318">
        <f>IF(Q73&gt;0,0,Q73)</f>
        <v>0</v>
      </c>
      <c r="R71" s="318">
        <f t="shared" ref="R71:CC71" si="72">IF(R73&gt;0,0,R73)</f>
        <v>-1093.2279098461313</v>
      </c>
      <c r="S71" s="318">
        <f t="shared" si="72"/>
        <v>-1067.4213772718376</v>
      </c>
      <c r="T71" s="318">
        <f t="shared" si="72"/>
        <v>-1041.6148446975412</v>
      </c>
      <c r="U71" s="318">
        <f t="shared" si="72"/>
        <v>-1015.8083121232122</v>
      </c>
      <c r="V71" s="318">
        <f t="shared" si="72"/>
        <v>-990.00177954893866</v>
      </c>
      <c r="W71" s="318">
        <f t="shared" si="72"/>
        <v>-964.19524697464647</v>
      </c>
      <c r="X71" s="318">
        <f t="shared" si="72"/>
        <v>-938.38871440035155</v>
      </c>
      <c r="Y71" s="318">
        <f t="shared" si="72"/>
        <v>-912.58218182605299</v>
      </c>
      <c r="Z71" s="318">
        <f t="shared" si="72"/>
        <v>-886.77564925175079</v>
      </c>
      <c r="AA71" s="318">
        <f t="shared" si="72"/>
        <v>-860.96911667743132</v>
      </c>
      <c r="AB71" s="318">
        <f t="shared" si="72"/>
        <v>-835.16258410316686</v>
      </c>
      <c r="AC71" s="318">
        <f t="shared" si="72"/>
        <v>-645.79770202199654</v>
      </c>
      <c r="AD71" s="318">
        <f t="shared" si="72"/>
        <v>-743.67289860712731</v>
      </c>
      <c r="AE71" s="318">
        <f t="shared" si="72"/>
        <v>-726.46854355760001</v>
      </c>
      <c r="AF71" s="318">
        <f t="shared" si="72"/>
        <v>-709.26418850807056</v>
      </c>
      <c r="AG71" s="318">
        <f t="shared" si="72"/>
        <v>-692.05983345853974</v>
      </c>
      <c r="AH71" s="318">
        <f t="shared" si="72"/>
        <v>-674.85547840900563</v>
      </c>
      <c r="AI71" s="318">
        <f t="shared" si="72"/>
        <v>-657.65112335946969</v>
      </c>
      <c r="AJ71" s="318">
        <f t="shared" si="72"/>
        <v>-313.33006929618551</v>
      </c>
      <c r="AK71" s="318">
        <f t="shared" si="72"/>
        <v>-543.48917256552136</v>
      </c>
      <c r="AL71" s="318">
        <f t="shared" si="72"/>
        <v>-543.48917256551772</v>
      </c>
      <c r="AM71" s="318">
        <f t="shared" si="72"/>
        <v>-543.48917256551408</v>
      </c>
      <c r="AN71" s="318">
        <f t="shared" si="72"/>
        <v>-543.48917256551044</v>
      </c>
      <c r="AO71" s="318">
        <f t="shared" si="72"/>
        <v>-543.48917256550681</v>
      </c>
      <c r="AP71" s="318">
        <f t="shared" si="72"/>
        <v>-543.48917256550317</v>
      </c>
      <c r="AQ71" s="318">
        <f t="shared" si="72"/>
        <v>-543.48917256549953</v>
      </c>
      <c r="AR71" s="318">
        <f t="shared" si="72"/>
        <v>-543.48917256549589</v>
      </c>
      <c r="AS71" s="318">
        <f t="shared" si="72"/>
        <v>-543.48917256549225</v>
      </c>
      <c r="AT71" s="318">
        <f t="shared" si="72"/>
        <v>-543.48917256548862</v>
      </c>
      <c r="AU71" s="318">
        <f t="shared" si="72"/>
        <v>-543.48917256548498</v>
      </c>
      <c r="AV71" s="318">
        <f t="shared" si="72"/>
        <v>-543.48917256548134</v>
      </c>
      <c r="AW71" s="318">
        <f t="shared" si="72"/>
        <v>-543.4891725654777</v>
      </c>
      <c r="AX71" s="318">
        <f t="shared" si="72"/>
        <v>-543.48917256547406</v>
      </c>
      <c r="AY71" s="318">
        <f t="shared" si="72"/>
        <v>-543.4891725654702</v>
      </c>
      <c r="AZ71" s="318">
        <f t="shared" si="72"/>
        <v>-543.48917256546633</v>
      </c>
      <c r="BA71" s="318">
        <f t="shared" si="72"/>
        <v>-543.48917256546247</v>
      </c>
      <c r="BB71" s="318">
        <f t="shared" si="72"/>
        <v>-543.4891725654586</v>
      </c>
      <c r="BC71" s="318">
        <f t="shared" si="72"/>
        <v>-543.48917256545474</v>
      </c>
      <c r="BD71" s="318">
        <f t="shared" si="72"/>
        <v>-543.48917256545087</v>
      </c>
      <c r="BE71" s="318">
        <f t="shared" si="72"/>
        <v>-543.48917256544701</v>
      </c>
      <c r="BF71" s="318">
        <f t="shared" si="72"/>
        <v>-543.48917256544337</v>
      </c>
      <c r="BG71" s="318">
        <f t="shared" si="72"/>
        <v>-543.48917256543973</v>
      </c>
      <c r="BH71" s="318">
        <f t="shared" si="72"/>
        <v>-543.48917256543609</v>
      </c>
      <c r="BI71" s="318">
        <f t="shared" si="72"/>
        <v>-543.48917256543245</v>
      </c>
      <c r="BJ71" s="318">
        <f t="shared" si="72"/>
        <v>-543.48917256542882</v>
      </c>
      <c r="BK71" s="318">
        <f t="shared" si="72"/>
        <v>-543.48917256542518</v>
      </c>
      <c r="BL71" s="318">
        <f t="shared" si="72"/>
        <v>-543.48917256542154</v>
      </c>
      <c r="BM71" s="318">
        <f t="shared" si="72"/>
        <v>-543.4891725654179</v>
      </c>
      <c r="BN71" s="318">
        <f t="shared" si="72"/>
        <v>-543.48917256541426</v>
      </c>
      <c r="BO71" s="318">
        <f t="shared" si="72"/>
        <v>-543.4891725654104</v>
      </c>
      <c r="BP71" s="318">
        <f t="shared" si="72"/>
        <v>-543.48917256540653</v>
      </c>
      <c r="BQ71" s="318">
        <f t="shared" si="72"/>
        <v>-543.48917256540267</v>
      </c>
      <c r="BR71" s="318">
        <f t="shared" si="72"/>
        <v>-543.4891725653988</v>
      </c>
      <c r="BS71" s="318">
        <f t="shared" si="72"/>
        <v>-543.48917256539494</v>
      </c>
      <c r="BT71" s="318">
        <f t="shared" si="72"/>
        <v>-543.48917256539107</v>
      </c>
      <c r="BU71" s="318">
        <f t="shared" si="72"/>
        <v>-543.48917256538721</v>
      </c>
      <c r="BV71" s="318">
        <f t="shared" si="72"/>
        <v>-543.48917256538334</v>
      </c>
      <c r="BW71" s="318">
        <f t="shared" si="72"/>
        <v>-543.48917256537948</v>
      </c>
      <c r="BX71" s="318">
        <f t="shared" si="72"/>
        <v>-543.48917256537561</v>
      </c>
      <c r="BY71" s="318">
        <f t="shared" si="72"/>
        <v>-543.48917256537175</v>
      </c>
      <c r="BZ71" s="318">
        <f t="shared" si="72"/>
        <v>-543.48917256536788</v>
      </c>
      <c r="CA71" s="318">
        <f t="shared" si="72"/>
        <v>-543.48917256536402</v>
      </c>
      <c r="CB71" s="318">
        <f t="shared" si="72"/>
        <v>-543.48917256536015</v>
      </c>
      <c r="CC71" s="318">
        <f t="shared" si="72"/>
        <v>-543.48917256535628</v>
      </c>
      <c r="CD71" s="318">
        <f t="shared" ref="CD71:DT71" si="73">IF(CD73&gt;0,0,CD73)</f>
        <v>-543.48917256535242</v>
      </c>
      <c r="CE71" s="318">
        <f t="shared" si="73"/>
        <v>-543.48917256534855</v>
      </c>
      <c r="CF71" s="318">
        <f t="shared" si="73"/>
        <v>-543.48917256534469</v>
      </c>
      <c r="CG71" s="318">
        <f t="shared" si="73"/>
        <v>-543.48917256534082</v>
      </c>
      <c r="CH71" s="318">
        <f t="shared" si="73"/>
        <v>-543.48917256533696</v>
      </c>
      <c r="CI71" s="318">
        <f t="shared" si="73"/>
        <v>-543.48917256533309</v>
      </c>
      <c r="CJ71" s="318">
        <f t="shared" si="73"/>
        <v>-543.48917256532923</v>
      </c>
      <c r="CK71" s="318">
        <f t="shared" si="73"/>
        <v>-543.48917256532536</v>
      </c>
      <c r="CL71" s="318">
        <f t="shared" si="73"/>
        <v>-543.4891725653215</v>
      </c>
      <c r="CM71" s="318">
        <f t="shared" si="73"/>
        <v>-543.48917256531763</v>
      </c>
      <c r="CN71" s="318">
        <f t="shared" si="73"/>
        <v>-543.48917256531377</v>
      </c>
      <c r="CO71" s="318">
        <f t="shared" si="73"/>
        <v>-543.4891725653099</v>
      </c>
      <c r="CP71" s="318">
        <f t="shared" si="73"/>
        <v>-543.48917256530603</v>
      </c>
      <c r="CQ71" s="318">
        <f t="shared" si="73"/>
        <v>-543.48917256530217</v>
      </c>
      <c r="CR71" s="318">
        <f t="shared" si="73"/>
        <v>-543.4891725652983</v>
      </c>
      <c r="CS71" s="318">
        <f t="shared" si="73"/>
        <v>-543.48917256529444</v>
      </c>
      <c r="CT71" s="318">
        <f t="shared" si="73"/>
        <v>-543.48917256529057</v>
      </c>
      <c r="CU71" s="318">
        <f t="shared" si="73"/>
        <v>-543.48917256528671</v>
      </c>
      <c r="CV71" s="318">
        <f t="shared" si="73"/>
        <v>-543.48917256528284</v>
      </c>
      <c r="CW71" s="318">
        <f t="shared" si="73"/>
        <v>-543.48917256527898</v>
      </c>
      <c r="CX71" s="318">
        <f t="shared" si="73"/>
        <v>-543.48917256527511</v>
      </c>
      <c r="CY71" s="318">
        <f t="shared" si="73"/>
        <v>-543.48917256527125</v>
      </c>
      <c r="CZ71" s="318">
        <f t="shared" si="73"/>
        <v>-543.48917256526738</v>
      </c>
      <c r="DA71" s="318">
        <f t="shared" si="73"/>
        <v>-543.48917256526352</v>
      </c>
      <c r="DB71" s="318">
        <f t="shared" si="73"/>
        <v>-543.48917256525965</v>
      </c>
      <c r="DC71" s="318">
        <f t="shared" si="73"/>
        <v>-543.48917256525579</v>
      </c>
      <c r="DD71" s="318">
        <f t="shared" si="73"/>
        <v>-543.48917256525192</v>
      </c>
      <c r="DE71" s="318">
        <f t="shared" si="73"/>
        <v>-543.48917256524805</v>
      </c>
      <c r="DF71" s="318">
        <f t="shared" si="73"/>
        <v>-543.48917256524419</v>
      </c>
      <c r="DG71" s="318">
        <f t="shared" si="73"/>
        <v>-543.48917256524032</v>
      </c>
      <c r="DH71" s="318">
        <f t="shared" si="73"/>
        <v>-543.48917256523646</v>
      </c>
      <c r="DI71" s="318">
        <f t="shared" si="73"/>
        <v>-543.48917256523259</v>
      </c>
      <c r="DJ71" s="318">
        <f t="shared" si="73"/>
        <v>-543.48917256522873</v>
      </c>
      <c r="DK71" s="318">
        <f t="shared" si="73"/>
        <v>-543.48917256522486</v>
      </c>
      <c r="DL71" s="318">
        <f t="shared" si="73"/>
        <v>-543.489172565221</v>
      </c>
      <c r="DM71" s="318">
        <f t="shared" si="73"/>
        <v>-543.48917256521713</v>
      </c>
      <c r="DN71" s="318">
        <f t="shared" si="73"/>
        <v>-543.48917256521327</v>
      </c>
      <c r="DO71" s="318">
        <f t="shared" si="73"/>
        <v>-543.4891725652094</v>
      </c>
      <c r="DP71" s="318">
        <f t="shared" si="73"/>
        <v>-543.48917256520554</v>
      </c>
      <c r="DQ71" s="318">
        <f t="shared" si="73"/>
        <v>-543.48917256520167</v>
      </c>
      <c r="DR71" s="318">
        <f t="shared" si="73"/>
        <v>-543.4891725651978</v>
      </c>
      <c r="DS71" s="318">
        <f t="shared" si="73"/>
        <v>-543.48917256519394</v>
      </c>
      <c r="DT71" s="318">
        <f t="shared" si="73"/>
        <v>-543.48917256519007</v>
      </c>
    </row>
    <row r="72" spans="2:124" hidden="1" outlineLevel="1">
      <c r="B72" s="317" t="s">
        <v>213</v>
      </c>
      <c r="C72" s="317"/>
      <c r="D72" s="317"/>
      <c r="E72" s="317"/>
      <c r="F72" s="318">
        <f t="shared" ref="F72:BQ72" si="74">IF(F75=0,0,IF(F73&gt;F75,F75,IF(F73&gt;0,F73,0)))</f>
        <v>0</v>
      </c>
      <c r="G72" s="318">
        <f t="shared" si="74"/>
        <v>0</v>
      </c>
      <c r="H72" s="318">
        <f t="shared" si="74"/>
        <v>0</v>
      </c>
      <c r="I72" s="318">
        <f t="shared" si="74"/>
        <v>0</v>
      </c>
      <c r="J72" s="318">
        <f t="shared" si="74"/>
        <v>0</v>
      </c>
      <c r="K72" s="318">
        <f t="shared" si="74"/>
        <v>0</v>
      </c>
      <c r="L72" s="318">
        <f t="shared" si="74"/>
        <v>0</v>
      </c>
      <c r="M72" s="318">
        <f t="shared" si="74"/>
        <v>0</v>
      </c>
      <c r="N72" s="318">
        <f t="shared" si="74"/>
        <v>0</v>
      </c>
      <c r="O72" s="318">
        <f t="shared" si="74"/>
        <v>0</v>
      </c>
      <c r="P72" s="318">
        <f t="shared" si="74"/>
        <v>0</v>
      </c>
      <c r="Q72" s="318">
        <f t="shared" si="74"/>
        <v>0</v>
      </c>
      <c r="R72" s="318">
        <f t="shared" si="74"/>
        <v>0</v>
      </c>
      <c r="S72" s="318">
        <f t="shared" si="74"/>
        <v>0</v>
      </c>
      <c r="T72" s="318">
        <f t="shared" si="74"/>
        <v>0</v>
      </c>
      <c r="U72" s="318">
        <f t="shared" si="74"/>
        <v>0</v>
      </c>
      <c r="V72" s="318">
        <f t="shared" si="74"/>
        <v>0</v>
      </c>
      <c r="W72" s="318">
        <f t="shared" si="74"/>
        <v>0</v>
      </c>
      <c r="X72" s="318">
        <f t="shared" si="74"/>
        <v>0</v>
      </c>
      <c r="Y72" s="318">
        <f t="shared" si="74"/>
        <v>0</v>
      </c>
      <c r="Z72" s="318">
        <f t="shared" si="74"/>
        <v>0</v>
      </c>
      <c r="AA72" s="318">
        <f t="shared" si="74"/>
        <v>0</v>
      </c>
      <c r="AB72" s="318">
        <f t="shared" si="74"/>
        <v>0</v>
      </c>
      <c r="AC72" s="318">
        <f t="shared" si="74"/>
        <v>0</v>
      </c>
      <c r="AD72" s="318">
        <f t="shared" si="74"/>
        <v>0</v>
      </c>
      <c r="AE72" s="318">
        <f t="shared" si="74"/>
        <v>0</v>
      </c>
      <c r="AF72" s="318">
        <f t="shared" si="74"/>
        <v>0</v>
      </c>
      <c r="AG72" s="318">
        <f t="shared" si="74"/>
        <v>0</v>
      </c>
      <c r="AH72" s="318">
        <f t="shared" si="74"/>
        <v>0</v>
      </c>
      <c r="AI72" s="318">
        <f t="shared" si="74"/>
        <v>0</v>
      </c>
      <c r="AJ72" s="318">
        <f t="shared" si="74"/>
        <v>0</v>
      </c>
      <c r="AK72" s="318">
        <f t="shared" si="74"/>
        <v>0</v>
      </c>
      <c r="AL72" s="318">
        <f t="shared" si="74"/>
        <v>0</v>
      </c>
      <c r="AM72" s="318">
        <f t="shared" si="74"/>
        <v>0</v>
      </c>
      <c r="AN72" s="318">
        <f t="shared" si="74"/>
        <v>0</v>
      </c>
      <c r="AO72" s="318">
        <f t="shared" si="74"/>
        <v>0</v>
      </c>
      <c r="AP72" s="318">
        <f t="shared" si="74"/>
        <v>0</v>
      </c>
      <c r="AQ72" s="318">
        <f t="shared" si="74"/>
        <v>0</v>
      </c>
      <c r="AR72" s="318">
        <f t="shared" si="74"/>
        <v>0</v>
      </c>
      <c r="AS72" s="318">
        <f t="shared" si="74"/>
        <v>0</v>
      </c>
      <c r="AT72" s="318">
        <f t="shared" si="74"/>
        <v>0</v>
      </c>
      <c r="AU72" s="318">
        <f t="shared" si="74"/>
        <v>0</v>
      </c>
      <c r="AV72" s="318">
        <f t="shared" si="74"/>
        <v>0</v>
      </c>
      <c r="AW72" s="318">
        <f t="shared" si="74"/>
        <v>0</v>
      </c>
      <c r="AX72" s="318">
        <f t="shared" si="74"/>
        <v>0</v>
      </c>
      <c r="AY72" s="318">
        <f t="shared" si="74"/>
        <v>0</v>
      </c>
      <c r="AZ72" s="318">
        <f t="shared" si="74"/>
        <v>0</v>
      </c>
      <c r="BA72" s="318">
        <f t="shared" si="74"/>
        <v>0</v>
      </c>
      <c r="BB72" s="318">
        <f t="shared" si="74"/>
        <v>0</v>
      </c>
      <c r="BC72" s="318">
        <f t="shared" si="74"/>
        <v>0</v>
      </c>
      <c r="BD72" s="318">
        <f t="shared" si="74"/>
        <v>0</v>
      </c>
      <c r="BE72" s="318">
        <f t="shared" si="74"/>
        <v>0</v>
      </c>
      <c r="BF72" s="318">
        <f t="shared" si="74"/>
        <v>0</v>
      </c>
      <c r="BG72" s="318">
        <f t="shared" si="74"/>
        <v>0</v>
      </c>
      <c r="BH72" s="318">
        <f t="shared" si="74"/>
        <v>0</v>
      </c>
      <c r="BI72" s="318">
        <f t="shared" si="74"/>
        <v>0</v>
      </c>
      <c r="BJ72" s="318">
        <f t="shared" si="74"/>
        <v>0</v>
      </c>
      <c r="BK72" s="318">
        <f t="shared" si="74"/>
        <v>0</v>
      </c>
      <c r="BL72" s="318">
        <f t="shared" si="74"/>
        <v>0</v>
      </c>
      <c r="BM72" s="318">
        <f t="shared" si="74"/>
        <v>0</v>
      </c>
      <c r="BN72" s="318">
        <f t="shared" si="74"/>
        <v>0</v>
      </c>
      <c r="BO72" s="318">
        <f t="shared" si="74"/>
        <v>0</v>
      </c>
      <c r="BP72" s="318">
        <f t="shared" si="74"/>
        <v>0</v>
      </c>
      <c r="BQ72" s="318">
        <f t="shared" si="74"/>
        <v>0</v>
      </c>
      <c r="BR72" s="318">
        <f t="shared" ref="BR72:CW72" si="75">IF(BR75=0,0,IF(BR73&gt;BR75,BR75,IF(BR73&gt;0,BR73,0)))</f>
        <v>0</v>
      </c>
      <c r="BS72" s="318">
        <f t="shared" si="75"/>
        <v>0</v>
      </c>
      <c r="BT72" s="318">
        <f t="shared" si="75"/>
        <v>0</v>
      </c>
      <c r="BU72" s="318">
        <f t="shared" si="75"/>
        <v>0</v>
      </c>
      <c r="BV72" s="318">
        <f t="shared" si="75"/>
        <v>0</v>
      </c>
      <c r="BW72" s="318">
        <f t="shared" si="75"/>
        <v>0</v>
      </c>
      <c r="BX72" s="318">
        <f t="shared" si="75"/>
        <v>0</v>
      </c>
      <c r="BY72" s="318">
        <f t="shared" si="75"/>
        <v>0</v>
      </c>
      <c r="BZ72" s="318">
        <f t="shared" si="75"/>
        <v>0</v>
      </c>
      <c r="CA72" s="318">
        <f t="shared" si="75"/>
        <v>0</v>
      </c>
      <c r="CB72" s="318">
        <f t="shared" si="75"/>
        <v>0</v>
      </c>
      <c r="CC72" s="318">
        <f t="shared" si="75"/>
        <v>0</v>
      </c>
      <c r="CD72" s="318">
        <f t="shared" si="75"/>
        <v>0</v>
      </c>
      <c r="CE72" s="318">
        <f t="shared" si="75"/>
        <v>0</v>
      </c>
      <c r="CF72" s="318">
        <f t="shared" si="75"/>
        <v>0</v>
      </c>
      <c r="CG72" s="318">
        <f t="shared" si="75"/>
        <v>0</v>
      </c>
      <c r="CH72" s="318">
        <f t="shared" si="75"/>
        <v>0</v>
      </c>
      <c r="CI72" s="318">
        <f t="shared" si="75"/>
        <v>0</v>
      </c>
      <c r="CJ72" s="318">
        <f t="shared" si="75"/>
        <v>0</v>
      </c>
      <c r="CK72" s="318">
        <f t="shared" si="75"/>
        <v>0</v>
      </c>
      <c r="CL72" s="318">
        <f t="shared" si="75"/>
        <v>0</v>
      </c>
      <c r="CM72" s="318">
        <f t="shared" si="75"/>
        <v>0</v>
      </c>
      <c r="CN72" s="318">
        <f t="shared" si="75"/>
        <v>0</v>
      </c>
      <c r="CO72" s="318">
        <f t="shared" si="75"/>
        <v>0</v>
      </c>
      <c r="CP72" s="318">
        <f t="shared" si="75"/>
        <v>0</v>
      </c>
      <c r="CQ72" s="318">
        <f t="shared" si="75"/>
        <v>0</v>
      </c>
      <c r="CR72" s="318">
        <f t="shared" si="75"/>
        <v>0</v>
      </c>
      <c r="CS72" s="318">
        <f t="shared" si="75"/>
        <v>0</v>
      </c>
      <c r="CT72" s="318">
        <f t="shared" si="75"/>
        <v>0</v>
      </c>
      <c r="CU72" s="318">
        <f t="shared" si="75"/>
        <v>0</v>
      </c>
      <c r="CV72" s="318">
        <f t="shared" si="75"/>
        <v>0</v>
      </c>
      <c r="CW72" s="318">
        <f t="shared" si="75"/>
        <v>0</v>
      </c>
      <c r="CX72" s="318">
        <f>IF(CX75=0,0,IF(CX73&gt;CX75,CX75,IF(CX73&gt;0,CX73,0)))</f>
        <v>0</v>
      </c>
      <c r="CY72" s="318">
        <f t="shared" ref="CY72:DT72" si="76">IF(CY75=0,0,IF(CY73&gt;CY75,CY75,IF(CY73&gt;0,CY73,0)))</f>
        <v>0</v>
      </c>
      <c r="CZ72" s="318">
        <f t="shared" si="76"/>
        <v>0</v>
      </c>
      <c r="DA72" s="318">
        <f t="shared" si="76"/>
        <v>0</v>
      </c>
      <c r="DB72" s="318">
        <f t="shared" si="76"/>
        <v>0</v>
      </c>
      <c r="DC72" s="318">
        <f t="shared" si="76"/>
        <v>0</v>
      </c>
      <c r="DD72" s="318">
        <f t="shared" si="76"/>
        <v>0</v>
      </c>
      <c r="DE72" s="318">
        <f t="shared" si="76"/>
        <v>0</v>
      </c>
      <c r="DF72" s="318">
        <f t="shared" si="76"/>
        <v>0</v>
      </c>
      <c r="DG72" s="318">
        <f t="shared" si="76"/>
        <v>0</v>
      </c>
      <c r="DH72" s="318">
        <f t="shared" si="76"/>
        <v>0</v>
      </c>
      <c r="DI72" s="318">
        <f t="shared" si="76"/>
        <v>0</v>
      </c>
      <c r="DJ72" s="318">
        <f t="shared" si="76"/>
        <v>0</v>
      </c>
      <c r="DK72" s="318">
        <f t="shared" si="76"/>
        <v>0</v>
      </c>
      <c r="DL72" s="318">
        <f t="shared" si="76"/>
        <v>0</v>
      </c>
      <c r="DM72" s="318">
        <f t="shared" si="76"/>
        <v>0</v>
      </c>
      <c r="DN72" s="318">
        <f t="shared" si="76"/>
        <v>0</v>
      </c>
      <c r="DO72" s="318">
        <f t="shared" si="76"/>
        <v>0</v>
      </c>
      <c r="DP72" s="318">
        <f t="shared" si="76"/>
        <v>0</v>
      </c>
      <c r="DQ72" s="318">
        <f t="shared" si="76"/>
        <v>0</v>
      </c>
      <c r="DR72" s="318">
        <f t="shared" si="76"/>
        <v>0</v>
      </c>
      <c r="DS72" s="318">
        <f t="shared" si="76"/>
        <v>0</v>
      </c>
      <c r="DT72" s="318">
        <f t="shared" si="76"/>
        <v>0</v>
      </c>
    </row>
    <row r="73" spans="2:124" hidden="1" outlineLevel="1">
      <c r="B73" s="319" t="s">
        <v>214</v>
      </c>
      <c r="C73" s="319"/>
      <c r="D73" s="319"/>
      <c r="E73" s="319"/>
      <c r="F73" s="320">
        <f t="shared" ref="F73:BQ73" si="77">F76+F74</f>
        <v>0</v>
      </c>
      <c r="G73" s="320">
        <f t="shared" si="77"/>
        <v>0</v>
      </c>
      <c r="H73" s="320">
        <f t="shared" si="77"/>
        <v>-70953.985108101391</v>
      </c>
      <c r="I73" s="320">
        <f t="shared" si="77"/>
        <v>-40073.296708958587</v>
      </c>
      <c r="J73" s="320">
        <f t="shared" si="77"/>
        <v>-33109.382247990681</v>
      </c>
      <c r="K73" s="320">
        <f t="shared" si="77"/>
        <v>41521.726968545525</v>
      </c>
      <c r="L73" s="320">
        <f t="shared" si="77"/>
        <v>-35027.505970094629</v>
      </c>
      <c r="M73" s="320">
        <f t="shared" si="77"/>
        <v>-40153.091758699848</v>
      </c>
      <c r="N73" s="320">
        <f t="shared" si="77"/>
        <v>72267.798567298465</v>
      </c>
      <c r="O73" s="320">
        <f t="shared" si="77"/>
        <v>23107.375929212703</v>
      </c>
      <c r="P73" s="320">
        <f t="shared" si="77"/>
        <v>-1316.0839011856133</v>
      </c>
      <c r="Q73" s="320">
        <f t="shared" si="77"/>
        <v>17405.330576478082</v>
      </c>
      <c r="R73" s="320">
        <f t="shared" si="77"/>
        <v>-1093.2279098461313</v>
      </c>
      <c r="S73" s="320">
        <f t="shared" si="77"/>
        <v>-1067.4213772718376</v>
      </c>
      <c r="T73" s="320">
        <f t="shared" si="77"/>
        <v>-1041.6148446975412</v>
      </c>
      <c r="U73" s="320">
        <f t="shared" si="77"/>
        <v>-1015.8083121232122</v>
      </c>
      <c r="V73" s="320">
        <f t="shared" si="77"/>
        <v>-990.00177954893866</v>
      </c>
      <c r="W73" s="320">
        <f t="shared" si="77"/>
        <v>-964.19524697464647</v>
      </c>
      <c r="X73" s="320">
        <f t="shared" si="77"/>
        <v>-938.38871440035155</v>
      </c>
      <c r="Y73" s="320">
        <f t="shared" si="77"/>
        <v>-912.58218182605299</v>
      </c>
      <c r="Z73" s="320">
        <f t="shared" si="77"/>
        <v>-886.77564925175079</v>
      </c>
      <c r="AA73" s="320">
        <f t="shared" si="77"/>
        <v>-860.96911667743132</v>
      </c>
      <c r="AB73" s="320">
        <f t="shared" si="77"/>
        <v>-835.16258410316686</v>
      </c>
      <c r="AC73" s="320">
        <f t="shared" si="77"/>
        <v>-645.79770202199654</v>
      </c>
      <c r="AD73" s="320">
        <f t="shared" si="77"/>
        <v>-743.67289860712731</v>
      </c>
      <c r="AE73" s="320">
        <f t="shared" si="77"/>
        <v>-726.46854355760001</v>
      </c>
      <c r="AF73" s="320">
        <f t="shared" si="77"/>
        <v>-709.26418850807056</v>
      </c>
      <c r="AG73" s="320">
        <f t="shared" si="77"/>
        <v>-692.05983345853974</v>
      </c>
      <c r="AH73" s="320">
        <f t="shared" si="77"/>
        <v>-674.85547840900563</v>
      </c>
      <c r="AI73" s="320">
        <f t="shared" si="77"/>
        <v>-657.65112335946969</v>
      </c>
      <c r="AJ73" s="320">
        <f t="shared" si="77"/>
        <v>-313.33006929618551</v>
      </c>
      <c r="AK73" s="320">
        <f t="shared" si="77"/>
        <v>-543.48917256552136</v>
      </c>
      <c r="AL73" s="320">
        <f t="shared" si="77"/>
        <v>-543.48917256551772</v>
      </c>
      <c r="AM73" s="320">
        <f t="shared" si="77"/>
        <v>-543.48917256551408</v>
      </c>
      <c r="AN73" s="320">
        <f t="shared" si="77"/>
        <v>-543.48917256551044</v>
      </c>
      <c r="AO73" s="320">
        <f t="shared" si="77"/>
        <v>-543.48917256550681</v>
      </c>
      <c r="AP73" s="320">
        <f t="shared" si="77"/>
        <v>-543.48917256550317</v>
      </c>
      <c r="AQ73" s="320">
        <f t="shared" si="77"/>
        <v>-543.48917256549953</v>
      </c>
      <c r="AR73" s="320">
        <f t="shared" si="77"/>
        <v>-543.48917256549589</v>
      </c>
      <c r="AS73" s="320">
        <f t="shared" si="77"/>
        <v>-543.48917256549225</v>
      </c>
      <c r="AT73" s="320">
        <f t="shared" si="77"/>
        <v>-543.48917256548862</v>
      </c>
      <c r="AU73" s="320">
        <f t="shared" si="77"/>
        <v>-543.48917256548498</v>
      </c>
      <c r="AV73" s="320">
        <f t="shared" si="77"/>
        <v>-543.48917256548134</v>
      </c>
      <c r="AW73" s="320">
        <f t="shared" si="77"/>
        <v>-543.4891725654777</v>
      </c>
      <c r="AX73" s="320">
        <f t="shared" si="77"/>
        <v>-543.48917256547406</v>
      </c>
      <c r="AY73" s="320">
        <f t="shared" si="77"/>
        <v>-543.4891725654702</v>
      </c>
      <c r="AZ73" s="320">
        <f t="shared" si="77"/>
        <v>-543.48917256546633</v>
      </c>
      <c r="BA73" s="320">
        <f t="shared" si="77"/>
        <v>-543.48917256546247</v>
      </c>
      <c r="BB73" s="320">
        <f t="shared" si="77"/>
        <v>-543.4891725654586</v>
      </c>
      <c r="BC73" s="320">
        <f t="shared" si="77"/>
        <v>-543.48917256545474</v>
      </c>
      <c r="BD73" s="320">
        <f t="shared" si="77"/>
        <v>-543.48917256545087</v>
      </c>
      <c r="BE73" s="320">
        <f t="shared" si="77"/>
        <v>-543.48917256544701</v>
      </c>
      <c r="BF73" s="320">
        <f t="shared" si="77"/>
        <v>-543.48917256544337</v>
      </c>
      <c r="BG73" s="320">
        <f t="shared" si="77"/>
        <v>-543.48917256543973</v>
      </c>
      <c r="BH73" s="320">
        <f t="shared" si="77"/>
        <v>-543.48917256543609</v>
      </c>
      <c r="BI73" s="320">
        <f t="shared" si="77"/>
        <v>-543.48917256543245</v>
      </c>
      <c r="BJ73" s="320">
        <f t="shared" si="77"/>
        <v>-543.48917256542882</v>
      </c>
      <c r="BK73" s="320">
        <f t="shared" si="77"/>
        <v>-543.48917256542518</v>
      </c>
      <c r="BL73" s="320">
        <f t="shared" si="77"/>
        <v>-543.48917256542154</v>
      </c>
      <c r="BM73" s="320">
        <f t="shared" si="77"/>
        <v>-543.4891725654179</v>
      </c>
      <c r="BN73" s="320">
        <f t="shared" si="77"/>
        <v>-543.48917256541426</v>
      </c>
      <c r="BO73" s="320">
        <f t="shared" si="77"/>
        <v>-543.4891725654104</v>
      </c>
      <c r="BP73" s="320">
        <f t="shared" si="77"/>
        <v>-543.48917256540653</v>
      </c>
      <c r="BQ73" s="320">
        <f t="shared" si="77"/>
        <v>-543.48917256540267</v>
      </c>
      <c r="BR73" s="320">
        <f t="shared" ref="BR73:DT73" si="78">BR76+BR74</f>
        <v>-543.4891725653988</v>
      </c>
      <c r="BS73" s="320">
        <f t="shared" si="78"/>
        <v>-543.48917256539494</v>
      </c>
      <c r="BT73" s="320">
        <f t="shared" si="78"/>
        <v>-543.48917256539107</v>
      </c>
      <c r="BU73" s="320">
        <f t="shared" si="78"/>
        <v>-543.48917256538721</v>
      </c>
      <c r="BV73" s="320">
        <f t="shared" si="78"/>
        <v>-543.48917256538334</v>
      </c>
      <c r="BW73" s="320">
        <f t="shared" si="78"/>
        <v>-543.48917256537948</v>
      </c>
      <c r="BX73" s="320">
        <f t="shared" si="78"/>
        <v>-543.48917256537561</v>
      </c>
      <c r="BY73" s="320">
        <f t="shared" si="78"/>
        <v>-543.48917256537175</v>
      </c>
      <c r="BZ73" s="320">
        <f t="shared" si="78"/>
        <v>-543.48917256536788</v>
      </c>
      <c r="CA73" s="320">
        <f t="shared" si="78"/>
        <v>-543.48917256536402</v>
      </c>
      <c r="CB73" s="320">
        <f t="shared" si="78"/>
        <v>-543.48917256536015</v>
      </c>
      <c r="CC73" s="320">
        <f t="shared" si="78"/>
        <v>-543.48917256535628</v>
      </c>
      <c r="CD73" s="320">
        <f t="shared" si="78"/>
        <v>-543.48917256535242</v>
      </c>
      <c r="CE73" s="320">
        <f t="shared" si="78"/>
        <v>-543.48917256534855</v>
      </c>
      <c r="CF73" s="320">
        <f t="shared" si="78"/>
        <v>-543.48917256534469</v>
      </c>
      <c r="CG73" s="320">
        <f t="shared" si="78"/>
        <v>-543.48917256534082</v>
      </c>
      <c r="CH73" s="320">
        <f t="shared" si="78"/>
        <v>-543.48917256533696</v>
      </c>
      <c r="CI73" s="320">
        <f t="shared" si="78"/>
        <v>-543.48917256533309</v>
      </c>
      <c r="CJ73" s="320">
        <f t="shared" si="78"/>
        <v>-543.48917256532923</v>
      </c>
      <c r="CK73" s="320">
        <f t="shared" si="78"/>
        <v>-543.48917256532536</v>
      </c>
      <c r="CL73" s="320">
        <f t="shared" si="78"/>
        <v>-543.4891725653215</v>
      </c>
      <c r="CM73" s="320">
        <f t="shared" si="78"/>
        <v>-543.48917256531763</v>
      </c>
      <c r="CN73" s="320">
        <f t="shared" si="78"/>
        <v>-543.48917256531377</v>
      </c>
      <c r="CO73" s="320">
        <f t="shared" si="78"/>
        <v>-543.4891725653099</v>
      </c>
      <c r="CP73" s="320">
        <f t="shared" si="78"/>
        <v>-543.48917256530603</v>
      </c>
      <c r="CQ73" s="320">
        <f t="shared" si="78"/>
        <v>-543.48917256530217</v>
      </c>
      <c r="CR73" s="320">
        <f t="shared" si="78"/>
        <v>-543.4891725652983</v>
      </c>
      <c r="CS73" s="320">
        <f t="shared" si="78"/>
        <v>-543.48917256529444</v>
      </c>
      <c r="CT73" s="320">
        <f t="shared" si="78"/>
        <v>-543.48917256529057</v>
      </c>
      <c r="CU73" s="320">
        <f t="shared" si="78"/>
        <v>-543.48917256528671</v>
      </c>
      <c r="CV73" s="320">
        <f t="shared" si="78"/>
        <v>-543.48917256528284</v>
      </c>
      <c r="CW73" s="320">
        <f t="shared" si="78"/>
        <v>-543.48917256527898</v>
      </c>
      <c r="CX73" s="320">
        <f t="shared" si="78"/>
        <v>-543.48917256527511</v>
      </c>
      <c r="CY73" s="320">
        <f t="shared" si="78"/>
        <v>-543.48917256527125</v>
      </c>
      <c r="CZ73" s="320">
        <f t="shared" si="78"/>
        <v>-543.48917256526738</v>
      </c>
      <c r="DA73" s="320">
        <f t="shared" si="78"/>
        <v>-543.48917256526352</v>
      </c>
      <c r="DB73" s="320">
        <f t="shared" si="78"/>
        <v>-543.48917256525965</v>
      </c>
      <c r="DC73" s="320">
        <f t="shared" si="78"/>
        <v>-543.48917256525579</v>
      </c>
      <c r="DD73" s="320">
        <f t="shared" si="78"/>
        <v>-543.48917256525192</v>
      </c>
      <c r="DE73" s="320">
        <f t="shared" si="78"/>
        <v>-543.48917256524805</v>
      </c>
      <c r="DF73" s="320">
        <f t="shared" si="78"/>
        <v>-543.48917256524419</v>
      </c>
      <c r="DG73" s="320">
        <f t="shared" si="78"/>
        <v>-543.48917256524032</v>
      </c>
      <c r="DH73" s="320">
        <f t="shared" si="78"/>
        <v>-543.48917256523646</v>
      </c>
      <c r="DI73" s="320">
        <f t="shared" si="78"/>
        <v>-543.48917256523259</v>
      </c>
      <c r="DJ73" s="320">
        <f t="shared" si="78"/>
        <v>-543.48917256522873</v>
      </c>
      <c r="DK73" s="320">
        <f t="shared" si="78"/>
        <v>-543.48917256522486</v>
      </c>
      <c r="DL73" s="320">
        <f t="shared" si="78"/>
        <v>-543.489172565221</v>
      </c>
      <c r="DM73" s="320">
        <f t="shared" si="78"/>
        <v>-543.48917256521713</v>
      </c>
      <c r="DN73" s="320">
        <f t="shared" si="78"/>
        <v>-543.48917256521327</v>
      </c>
      <c r="DO73" s="320">
        <f t="shared" si="78"/>
        <v>-543.4891725652094</v>
      </c>
      <c r="DP73" s="320">
        <f t="shared" si="78"/>
        <v>-543.48917256520554</v>
      </c>
      <c r="DQ73" s="320">
        <f t="shared" si="78"/>
        <v>-543.48917256520167</v>
      </c>
      <c r="DR73" s="320">
        <f t="shared" si="78"/>
        <v>-543.4891725651978</v>
      </c>
      <c r="DS73" s="320">
        <f t="shared" si="78"/>
        <v>-543.48917256519394</v>
      </c>
      <c r="DT73" s="320">
        <f t="shared" si="78"/>
        <v>-543.48917256519007</v>
      </c>
    </row>
    <row r="74" spans="2:124" hidden="1" outlineLevel="1">
      <c r="B74" s="319" t="s">
        <v>215</v>
      </c>
      <c r="C74" s="319"/>
      <c r="D74" s="319"/>
      <c r="E74" s="320">
        <f>PF_SCF_F!E42+PF_SCF_F!E38</f>
        <v>0</v>
      </c>
      <c r="F74" s="320">
        <f>PF_SCF_F!F42+PF_SCF_F!F38</f>
        <v>0</v>
      </c>
      <c r="G74" s="320">
        <f>PF_SCF_F!G42+PF_SCF_F!G38</f>
        <v>0</v>
      </c>
      <c r="H74" s="320">
        <f>PF_SCF_F!H42+PF_SCF_F!H38</f>
        <v>-70953.985108101391</v>
      </c>
      <c r="I74" s="320">
        <f>PF_SCF_F!I42+PF_SCF_F!I38</f>
        <v>-40073.296708958587</v>
      </c>
      <c r="J74" s="320">
        <f>PF_SCF_F!J42+PF_SCF_F!J38</f>
        <v>-33109.382247990681</v>
      </c>
      <c r="K74" s="320">
        <f>PF_SCF_F!K42+PF_SCF_F!K38</f>
        <v>41521.726968545525</v>
      </c>
      <c r="L74" s="320">
        <f>PF_SCF_F!L42+PF_SCF_F!L38</f>
        <v>-35027.505970094629</v>
      </c>
      <c r="M74" s="320">
        <f>PF_SCF_F!M42+PF_SCF_F!M38</f>
        <v>-40153.091758699848</v>
      </c>
      <c r="N74" s="320">
        <f>PF_SCF_F!N42+PF_SCF_F!N38</f>
        <v>72267.798567298465</v>
      </c>
      <c r="O74" s="320">
        <f>PF_SCF_F!O42+PF_SCF_F!O38</f>
        <v>23107.375929212703</v>
      </c>
      <c r="P74" s="320">
        <f>PF_SCF_F!P42+PF_SCF_F!P38</f>
        <v>-1316.0839011856133</v>
      </c>
      <c r="Q74" s="320">
        <f>PF_SCF_F!Q42+PF_SCF_F!Q38</f>
        <v>17405.330576478082</v>
      </c>
      <c r="R74" s="320">
        <f>PF_SCF_F!R42+PF_SCF_F!R38</f>
        <v>-1093.2279098461331</v>
      </c>
      <c r="S74" s="320">
        <f>PF_SCF_F!S42+PF_SCF_F!S38</f>
        <v>-1067.4213772718358</v>
      </c>
      <c r="T74" s="320">
        <f>PF_SCF_F!T42+PF_SCF_F!T38</f>
        <v>-1041.6148446975394</v>
      </c>
      <c r="U74" s="320">
        <f>PF_SCF_F!U42+PF_SCF_F!U38</f>
        <v>-1015.8083121232131</v>
      </c>
      <c r="V74" s="320">
        <f>PF_SCF_F!V42+PF_SCF_F!V38</f>
        <v>-990.00177954894582</v>
      </c>
      <c r="W74" s="320">
        <f>PF_SCF_F!W42+PF_SCF_F!W38</f>
        <v>-964.19524697464806</v>
      </c>
      <c r="X74" s="320">
        <f>PF_SCF_F!X42+PF_SCF_F!X38</f>
        <v>-938.38871440035166</v>
      </c>
      <c r="Y74" s="320">
        <f>PF_SCF_F!Y42+PF_SCF_F!Y38</f>
        <v>-912.58218182605435</v>
      </c>
      <c r="Z74" s="320">
        <f>PF_SCF_F!Z42+PF_SCF_F!Z38</f>
        <v>-886.77564925175705</v>
      </c>
      <c r="AA74" s="320">
        <f>PF_SCF_F!AA42+PF_SCF_F!AA38</f>
        <v>-860.96911667743154</v>
      </c>
      <c r="AB74" s="320">
        <f>PF_SCF_F!AB42+PF_SCF_F!AB38</f>
        <v>-835.16258410316379</v>
      </c>
      <c r="AC74" s="320">
        <f>PF_SCF_F!AC42+PF_SCF_F!AC38</f>
        <v>-645.79770202199347</v>
      </c>
      <c r="AD74" s="320">
        <f>PF_SCF_F!AD42+PF_SCF_F!AD38</f>
        <v>-743.67289860712947</v>
      </c>
      <c r="AE74" s="320">
        <f>PF_SCF_F!AE42+PF_SCF_F!AE38</f>
        <v>-726.46854355759751</v>
      </c>
      <c r="AF74" s="320">
        <f>PF_SCF_F!AF42+PF_SCF_F!AF38</f>
        <v>-709.26418850806624</v>
      </c>
      <c r="AG74" s="320">
        <f>PF_SCF_F!AG42+PF_SCF_F!AG38</f>
        <v>-692.05983345853542</v>
      </c>
      <c r="AH74" s="320">
        <f>PF_SCF_F!AH42+PF_SCF_F!AH38</f>
        <v>-674.85547840900335</v>
      </c>
      <c r="AI74" s="320">
        <f>PF_SCF_F!AI42+PF_SCF_F!AI38</f>
        <v>-657.65112335947242</v>
      </c>
      <c r="AJ74" s="320">
        <f>PF_SCF_F!AJ42+PF_SCF_F!AJ38</f>
        <v>-313.33006929619506</v>
      </c>
      <c r="AK74" s="320">
        <f>PF_SCF_F!AK42+PF_SCF_F!AK38</f>
        <v>-543.48917256552886</v>
      </c>
      <c r="AL74" s="320">
        <f>PF_SCF_F!AL42+PF_SCF_F!AL38</f>
        <v>-543.48917256552886</v>
      </c>
      <c r="AM74" s="320">
        <f>PF_SCF_F!AM42+PF_SCF_F!AM38</f>
        <v>-543.48917256552886</v>
      </c>
      <c r="AN74" s="320">
        <f>PF_SCF_F!AN42+PF_SCF_F!AN38</f>
        <v>-543.48917256552886</v>
      </c>
      <c r="AO74" s="320">
        <f>PF_SCF_F!AO42+PF_SCF_F!AO38</f>
        <v>-543.48917256552886</v>
      </c>
      <c r="AP74" s="320">
        <f>PF_SCF_F!AP42+PF_SCF_F!AP38</f>
        <v>-543.48917256552886</v>
      </c>
      <c r="AQ74" s="320">
        <f>PF_SCF_F!AQ42+PF_SCF_F!AQ38</f>
        <v>-543.48917256552886</v>
      </c>
      <c r="AR74" s="320">
        <f>PF_SCF_F!AR42+PF_SCF_F!AR38</f>
        <v>-543.48917256552886</v>
      </c>
      <c r="AS74" s="320">
        <f>PF_SCF_F!AS42+PF_SCF_F!AS38</f>
        <v>-543.48917256552886</v>
      </c>
      <c r="AT74" s="320">
        <f>PF_SCF_F!AT42+PF_SCF_F!AT38</f>
        <v>-543.48917256552886</v>
      </c>
      <c r="AU74" s="320">
        <f>PF_SCF_F!AU42+PF_SCF_F!AU38</f>
        <v>-543.48917256552886</v>
      </c>
      <c r="AV74" s="320">
        <f>PF_SCF_F!AV42+PF_SCF_F!AV38</f>
        <v>-543.48917256552886</v>
      </c>
      <c r="AW74" s="320">
        <f>PF_SCF_F!AW42+PF_SCF_F!AW38</f>
        <v>-543.48917256552886</v>
      </c>
      <c r="AX74" s="320">
        <f>PF_SCF_F!AX42+PF_SCF_F!AX38</f>
        <v>-543.48917256552886</v>
      </c>
      <c r="AY74" s="320">
        <f>PF_SCF_F!AY42+PF_SCF_F!AY38</f>
        <v>-543.48917256552863</v>
      </c>
      <c r="AZ74" s="320">
        <f>PF_SCF_F!AZ42+PF_SCF_F!AZ38</f>
        <v>-543.48917256552863</v>
      </c>
      <c r="BA74" s="320">
        <f>PF_SCF_F!BA42+PF_SCF_F!BA38</f>
        <v>-543.48917256552863</v>
      </c>
      <c r="BB74" s="320">
        <f>PF_SCF_F!BB42+PF_SCF_F!BB38</f>
        <v>-543.48917256552863</v>
      </c>
      <c r="BC74" s="320">
        <f>PF_SCF_F!BC42+PF_SCF_F!BC38</f>
        <v>-543.48917256552863</v>
      </c>
      <c r="BD74" s="320">
        <f>PF_SCF_F!BD42+PF_SCF_F!BD38</f>
        <v>-543.48917256552863</v>
      </c>
      <c r="BE74" s="320">
        <f>PF_SCF_F!BE42+PF_SCF_F!BE38</f>
        <v>-543.48917256552863</v>
      </c>
      <c r="BF74" s="320">
        <f>PF_SCF_F!BF42+PF_SCF_F!BF38</f>
        <v>-543.48917256552886</v>
      </c>
      <c r="BG74" s="320">
        <f>PF_SCF_F!BG42+PF_SCF_F!BG38</f>
        <v>-543.48917256552886</v>
      </c>
      <c r="BH74" s="320">
        <f>PF_SCF_F!BH42+PF_SCF_F!BH38</f>
        <v>-543.48917256552886</v>
      </c>
      <c r="BI74" s="320">
        <f>PF_SCF_F!BI42+PF_SCF_F!BI38</f>
        <v>-543.48917256552886</v>
      </c>
      <c r="BJ74" s="320">
        <f>PF_SCF_F!BJ42+PF_SCF_F!BJ38</f>
        <v>-543.48917256552886</v>
      </c>
      <c r="BK74" s="320">
        <f>PF_SCF_F!BK42+PF_SCF_F!BK38</f>
        <v>-543.48917256552886</v>
      </c>
      <c r="BL74" s="320">
        <f>PF_SCF_F!BL42+PF_SCF_F!BL38</f>
        <v>-543.48917256552886</v>
      </c>
      <c r="BM74" s="320">
        <f>PF_SCF_F!BM42+PF_SCF_F!BM38</f>
        <v>-543.48917256552886</v>
      </c>
      <c r="BN74" s="320">
        <f>PF_SCF_F!BN42+PF_SCF_F!BN38</f>
        <v>-543.48917256552886</v>
      </c>
      <c r="BO74" s="320">
        <f>PF_SCF_F!BO42+PF_SCF_F!BO38</f>
        <v>-543.48917256552863</v>
      </c>
      <c r="BP74" s="320">
        <f>PF_SCF_F!BP42+PF_SCF_F!BP38</f>
        <v>-543.48917256552863</v>
      </c>
      <c r="BQ74" s="320">
        <f>PF_SCF_F!BQ42+PF_SCF_F!BQ38</f>
        <v>-543.48917256552863</v>
      </c>
      <c r="BR74" s="320">
        <f>PF_SCF_F!BR42+PF_SCF_F!BR38</f>
        <v>-543.48917256552863</v>
      </c>
      <c r="BS74" s="320">
        <f>PF_SCF_F!BS42+PF_SCF_F!BS38</f>
        <v>-543.48917256552863</v>
      </c>
      <c r="BT74" s="320">
        <f>PF_SCF_F!BT42+PF_SCF_F!BT38</f>
        <v>-543.48917256552863</v>
      </c>
      <c r="BU74" s="320">
        <f>PF_SCF_F!BU42+PF_SCF_F!BU38</f>
        <v>-543.48917256552863</v>
      </c>
      <c r="BV74" s="320">
        <f>PF_SCF_F!BV42+PF_SCF_F!BV38</f>
        <v>-543.48917256552863</v>
      </c>
      <c r="BW74" s="320">
        <f>PF_SCF_F!BW42+PF_SCF_F!BW38</f>
        <v>-543.48917256552863</v>
      </c>
      <c r="BX74" s="320">
        <f>PF_SCF_F!BX42+PF_SCF_F!BX38</f>
        <v>-543.48917256552863</v>
      </c>
      <c r="BY74" s="320">
        <f>PF_SCF_F!BY42+PF_SCF_F!BY38</f>
        <v>-543.48917256552863</v>
      </c>
      <c r="BZ74" s="320">
        <f>PF_SCF_F!BZ42+PF_SCF_F!BZ38</f>
        <v>-543.48917256552863</v>
      </c>
      <c r="CA74" s="320">
        <f>PF_SCF_F!CA42+PF_SCF_F!CA38</f>
        <v>-543.48917256552863</v>
      </c>
      <c r="CB74" s="320">
        <f>PF_SCF_F!CB42+PF_SCF_F!CB38</f>
        <v>-543.48917256552863</v>
      </c>
      <c r="CC74" s="320">
        <f>PF_SCF_F!CC42+PF_SCF_F!CC38</f>
        <v>-543.48917256552863</v>
      </c>
      <c r="CD74" s="320">
        <f>PF_SCF_F!CD42+PF_SCF_F!CD38</f>
        <v>-543.48917256552863</v>
      </c>
      <c r="CE74" s="320">
        <f>PF_SCF_F!CE42+PF_SCF_F!CE38</f>
        <v>-543.48917256552863</v>
      </c>
      <c r="CF74" s="320">
        <f>PF_SCF_F!CF42+PF_SCF_F!CF38</f>
        <v>-543.48917256552863</v>
      </c>
      <c r="CG74" s="320">
        <f>PF_SCF_F!CG42+PF_SCF_F!CG38</f>
        <v>-543.48917256552863</v>
      </c>
      <c r="CH74" s="320">
        <f>PF_SCF_F!CH42+PF_SCF_F!CH38</f>
        <v>-543.48917256552863</v>
      </c>
      <c r="CI74" s="320">
        <f>PF_SCF_F!CI42+PF_SCF_F!CI38</f>
        <v>-543.48917256552863</v>
      </c>
      <c r="CJ74" s="320">
        <f>PF_SCF_F!CJ42+PF_SCF_F!CJ38</f>
        <v>-543.48917256552863</v>
      </c>
      <c r="CK74" s="320">
        <f>PF_SCF_F!CK42+PF_SCF_F!CK38</f>
        <v>-543.48917256552863</v>
      </c>
      <c r="CL74" s="320">
        <f>PF_SCF_F!CL42+PF_SCF_F!CL38</f>
        <v>-543.48917256552863</v>
      </c>
      <c r="CM74" s="320">
        <f>PF_SCF_F!CM42+PF_SCF_F!CM38</f>
        <v>-543.48917256552863</v>
      </c>
      <c r="CN74" s="320">
        <f>PF_SCF_F!CN42+PF_SCF_F!CN38</f>
        <v>-543.48917256552863</v>
      </c>
      <c r="CO74" s="320">
        <f>PF_SCF_F!CO42+PF_SCF_F!CO38</f>
        <v>-543.48917256552863</v>
      </c>
      <c r="CP74" s="320">
        <f>PF_SCF_F!CP42+PF_SCF_F!CP38</f>
        <v>-543.48917256552863</v>
      </c>
      <c r="CQ74" s="320">
        <f>PF_SCF_F!CQ42+PF_SCF_F!CQ38</f>
        <v>-543.48917256552863</v>
      </c>
      <c r="CR74" s="320">
        <f>PF_SCF_F!CR42+PF_SCF_F!CR38</f>
        <v>-543.48917256552863</v>
      </c>
      <c r="CS74" s="320">
        <f>PF_SCF_F!CS42+PF_SCF_F!CS38</f>
        <v>-543.48917256552863</v>
      </c>
      <c r="CT74" s="320">
        <f>PF_SCF_F!CT42+PF_SCF_F!CT38</f>
        <v>-543.48917256552863</v>
      </c>
      <c r="CU74" s="320">
        <f>PF_SCF_F!CU42+PF_SCF_F!CU38</f>
        <v>-543.48917256552863</v>
      </c>
      <c r="CV74" s="320">
        <f>PF_SCF_F!CV42+PF_SCF_F!CV38</f>
        <v>-543.48917256552863</v>
      </c>
      <c r="CW74" s="320">
        <f>PF_SCF_F!CW42+PF_SCF_F!CW38</f>
        <v>-543.48917256552863</v>
      </c>
      <c r="CX74" s="320">
        <f>PF_SCF_F!CX42+PF_SCF_F!CX38</f>
        <v>-543.48917256552863</v>
      </c>
      <c r="CY74" s="320">
        <f>PF_SCF_F!CY42+PF_SCF_F!CY38</f>
        <v>-543.48917256552863</v>
      </c>
      <c r="CZ74" s="320">
        <f>PF_SCF_F!CZ42+PF_SCF_F!CZ38</f>
        <v>-543.48917256552863</v>
      </c>
      <c r="DA74" s="320">
        <f>PF_SCF_F!DA42+PF_SCF_F!DA38</f>
        <v>-543.48917256552863</v>
      </c>
      <c r="DB74" s="320">
        <f>PF_SCF_F!DB42+PF_SCF_F!DB38</f>
        <v>-543.48917256552863</v>
      </c>
      <c r="DC74" s="320">
        <f>PF_SCF_F!DC42+PF_SCF_F!DC38</f>
        <v>-543.48917256552863</v>
      </c>
      <c r="DD74" s="320">
        <f>PF_SCF_F!DD42+PF_SCF_F!DD38</f>
        <v>-543.48917256552863</v>
      </c>
      <c r="DE74" s="320">
        <f>PF_SCF_F!DE42+PF_SCF_F!DE38</f>
        <v>-543.48917256552863</v>
      </c>
      <c r="DF74" s="320">
        <f>PF_SCF_F!DF42+PF_SCF_F!DF38</f>
        <v>-543.48917256552863</v>
      </c>
      <c r="DG74" s="320">
        <f>PF_SCF_F!DG42+PF_SCF_F!DG38</f>
        <v>-543.48917256552863</v>
      </c>
      <c r="DH74" s="320">
        <f>PF_SCF_F!DH42+PF_SCF_F!DH38</f>
        <v>-543.48917256552863</v>
      </c>
      <c r="DI74" s="320">
        <f>PF_SCF_F!DI42+PF_SCF_F!DI38</f>
        <v>-543.48917256552863</v>
      </c>
      <c r="DJ74" s="320">
        <f>PF_SCF_F!DJ42+PF_SCF_F!DJ38</f>
        <v>-543.48917256552863</v>
      </c>
      <c r="DK74" s="320">
        <f>PF_SCF_F!DK42+PF_SCF_F!DK38</f>
        <v>-543.48917256552863</v>
      </c>
      <c r="DL74" s="320">
        <f>PF_SCF_F!DL42+PF_SCF_F!DL38</f>
        <v>-543.48917256552863</v>
      </c>
      <c r="DM74" s="320">
        <f>PF_SCF_F!DM42+PF_SCF_F!DM38</f>
        <v>-543.48917256552863</v>
      </c>
      <c r="DN74" s="320">
        <f>PF_SCF_F!DN42+PF_SCF_F!DN38</f>
        <v>-543.48917256552863</v>
      </c>
      <c r="DO74" s="320">
        <f>PF_SCF_F!DO42+PF_SCF_F!DO38</f>
        <v>-543.48917256552863</v>
      </c>
      <c r="DP74" s="320">
        <f>PF_SCF_F!DP42+PF_SCF_F!DP38</f>
        <v>-543.48917256552863</v>
      </c>
      <c r="DQ74" s="320">
        <f>PF_SCF_F!DQ42+PF_SCF_F!DQ38</f>
        <v>-543.48917256552863</v>
      </c>
      <c r="DR74" s="320">
        <f>PF_SCF_F!DR42+PF_SCF_F!DR38</f>
        <v>-543.48917256552863</v>
      </c>
      <c r="DS74" s="320">
        <f>PF_SCF_F!DS42+PF_SCF_F!DS38</f>
        <v>-543.48917256552863</v>
      </c>
      <c r="DT74" s="320">
        <f>PF_SCF_F!DT42+PF_SCF_F!DT38</f>
        <v>-543.48917256552863</v>
      </c>
    </row>
    <row r="75" spans="2:124" hidden="1" outlineLevel="1">
      <c r="B75" t="s">
        <v>216</v>
      </c>
      <c r="F75" s="56">
        <f>E49</f>
        <v>0</v>
      </c>
      <c r="G75" s="56">
        <f t="shared" ref="G75:BR75" si="79">F49</f>
        <v>0</v>
      </c>
      <c r="H75" s="56">
        <f t="shared" si="79"/>
        <v>0</v>
      </c>
      <c r="I75" s="56">
        <f t="shared" si="79"/>
        <v>0</v>
      </c>
      <c r="J75" s="56">
        <f t="shared" si="79"/>
        <v>0</v>
      </c>
      <c r="K75" s="56">
        <f t="shared" si="79"/>
        <v>0</v>
      </c>
      <c r="L75" s="56">
        <f t="shared" si="79"/>
        <v>0</v>
      </c>
      <c r="M75" s="56">
        <f t="shared" si="79"/>
        <v>0</v>
      </c>
      <c r="N75" s="56">
        <f t="shared" si="79"/>
        <v>0</v>
      </c>
      <c r="O75" s="56">
        <f t="shared" si="79"/>
        <v>0</v>
      </c>
      <c r="P75" s="56">
        <f t="shared" si="79"/>
        <v>0</v>
      </c>
      <c r="Q75" s="56">
        <f t="shared" si="79"/>
        <v>0</v>
      </c>
      <c r="R75" s="56">
        <f t="shared" si="79"/>
        <v>0</v>
      </c>
      <c r="S75" s="56">
        <f t="shared" si="79"/>
        <v>0</v>
      </c>
      <c r="T75" s="56">
        <f t="shared" si="79"/>
        <v>0</v>
      </c>
      <c r="U75" s="56">
        <f t="shared" si="79"/>
        <v>0</v>
      </c>
      <c r="V75" s="56">
        <f t="shared" si="79"/>
        <v>0</v>
      </c>
      <c r="W75" s="56">
        <f t="shared" si="79"/>
        <v>0</v>
      </c>
      <c r="X75" s="56">
        <f t="shared" si="79"/>
        <v>0</v>
      </c>
      <c r="Y75" s="56">
        <f t="shared" si="79"/>
        <v>0</v>
      </c>
      <c r="Z75" s="56">
        <f t="shared" si="79"/>
        <v>0</v>
      </c>
      <c r="AA75" s="56">
        <f t="shared" si="79"/>
        <v>0</v>
      </c>
      <c r="AB75" s="56">
        <f t="shared" si="79"/>
        <v>0</v>
      </c>
      <c r="AC75" s="56">
        <f t="shared" si="79"/>
        <v>0</v>
      </c>
      <c r="AD75" s="56">
        <f t="shared" si="79"/>
        <v>0</v>
      </c>
      <c r="AE75" s="56">
        <f t="shared" si="79"/>
        <v>0</v>
      </c>
      <c r="AF75" s="56">
        <f t="shared" si="79"/>
        <v>0</v>
      </c>
      <c r="AG75" s="56">
        <f t="shared" si="79"/>
        <v>0</v>
      </c>
      <c r="AH75" s="56">
        <f t="shared" si="79"/>
        <v>0</v>
      </c>
      <c r="AI75" s="56">
        <f t="shared" si="79"/>
        <v>0</v>
      </c>
      <c r="AJ75" s="56">
        <f t="shared" si="79"/>
        <v>0</v>
      </c>
      <c r="AK75" s="56">
        <f t="shared" si="79"/>
        <v>0</v>
      </c>
      <c r="AL75" s="56">
        <f t="shared" si="79"/>
        <v>0</v>
      </c>
      <c r="AM75" s="56">
        <f t="shared" si="79"/>
        <v>0</v>
      </c>
      <c r="AN75" s="56">
        <f t="shared" si="79"/>
        <v>0</v>
      </c>
      <c r="AO75" s="56">
        <f t="shared" si="79"/>
        <v>0</v>
      </c>
      <c r="AP75" s="56">
        <f t="shared" si="79"/>
        <v>0</v>
      </c>
      <c r="AQ75" s="56">
        <f t="shared" si="79"/>
        <v>0</v>
      </c>
      <c r="AR75" s="56">
        <f t="shared" si="79"/>
        <v>0</v>
      </c>
      <c r="AS75" s="56">
        <f t="shared" si="79"/>
        <v>0</v>
      </c>
      <c r="AT75" s="56">
        <f t="shared" si="79"/>
        <v>0</v>
      </c>
      <c r="AU75" s="56">
        <f t="shared" si="79"/>
        <v>0</v>
      </c>
      <c r="AV75" s="56">
        <f t="shared" si="79"/>
        <v>0</v>
      </c>
      <c r="AW75" s="56">
        <f t="shared" si="79"/>
        <v>0</v>
      </c>
      <c r="AX75" s="56">
        <f t="shared" si="79"/>
        <v>0</v>
      </c>
      <c r="AY75" s="56">
        <f t="shared" si="79"/>
        <v>0</v>
      </c>
      <c r="AZ75" s="56">
        <f t="shared" si="79"/>
        <v>0</v>
      </c>
      <c r="BA75" s="56">
        <f t="shared" si="79"/>
        <v>0</v>
      </c>
      <c r="BB75" s="56">
        <f t="shared" si="79"/>
        <v>0</v>
      </c>
      <c r="BC75" s="56">
        <f t="shared" si="79"/>
        <v>0</v>
      </c>
      <c r="BD75" s="56">
        <f t="shared" si="79"/>
        <v>0</v>
      </c>
      <c r="BE75" s="56">
        <f t="shared" si="79"/>
        <v>0</v>
      </c>
      <c r="BF75" s="56">
        <f t="shared" si="79"/>
        <v>0</v>
      </c>
      <c r="BG75" s="56">
        <f t="shared" si="79"/>
        <v>0</v>
      </c>
      <c r="BH75" s="56">
        <f t="shared" si="79"/>
        <v>0</v>
      </c>
      <c r="BI75" s="56">
        <f t="shared" si="79"/>
        <v>0</v>
      </c>
      <c r="BJ75" s="56">
        <f t="shared" si="79"/>
        <v>0</v>
      </c>
      <c r="BK75" s="56">
        <f t="shared" si="79"/>
        <v>0</v>
      </c>
      <c r="BL75" s="56">
        <f t="shared" si="79"/>
        <v>0</v>
      </c>
      <c r="BM75" s="56">
        <f t="shared" si="79"/>
        <v>0</v>
      </c>
      <c r="BN75" s="56">
        <f t="shared" si="79"/>
        <v>0</v>
      </c>
      <c r="BO75" s="56">
        <f t="shared" si="79"/>
        <v>0</v>
      </c>
      <c r="BP75" s="56">
        <f t="shared" si="79"/>
        <v>0</v>
      </c>
      <c r="BQ75" s="56">
        <f t="shared" si="79"/>
        <v>0</v>
      </c>
      <c r="BR75" s="56">
        <f t="shared" si="79"/>
        <v>0</v>
      </c>
      <c r="BS75" s="56">
        <f t="shared" ref="BS75:DT75" si="80">BR49</f>
        <v>0</v>
      </c>
      <c r="BT75" s="56">
        <f t="shared" si="80"/>
        <v>0</v>
      </c>
      <c r="BU75" s="56">
        <f t="shared" si="80"/>
        <v>0</v>
      </c>
      <c r="BV75" s="56">
        <f t="shared" si="80"/>
        <v>0</v>
      </c>
      <c r="BW75" s="56">
        <f t="shared" si="80"/>
        <v>0</v>
      </c>
      <c r="BX75" s="56">
        <f t="shared" si="80"/>
        <v>0</v>
      </c>
      <c r="BY75" s="56">
        <f t="shared" si="80"/>
        <v>0</v>
      </c>
      <c r="BZ75" s="56">
        <f t="shared" si="80"/>
        <v>0</v>
      </c>
      <c r="CA75" s="56">
        <f t="shared" si="80"/>
        <v>0</v>
      </c>
      <c r="CB75" s="56">
        <f t="shared" si="80"/>
        <v>0</v>
      </c>
      <c r="CC75" s="56">
        <f t="shared" si="80"/>
        <v>0</v>
      </c>
      <c r="CD75" s="56">
        <f t="shared" si="80"/>
        <v>0</v>
      </c>
      <c r="CE75" s="56">
        <f t="shared" si="80"/>
        <v>0</v>
      </c>
      <c r="CF75" s="56">
        <f t="shared" si="80"/>
        <v>0</v>
      </c>
      <c r="CG75" s="56">
        <f t="shared" si="80"/>
        <v>0</v>
      </c>
      <c r="CH75" s="56">
        <f t="shared" si="80"/>
        <v>0</v>
      </c>
      <c r="CI75" s="56">
        <f t="shared" si="80"/>
        <v>0</v>
      </c>
      <c r="CJ75" s="56">
        <f t="shared" si="80"/>
        <v>0</v>
      </c>
      <c r="CK75" s="56">
        <f t="shared" si="80"/>
        <v>0</v>
      </c>
      <c r="CL75" s="56">
        <f t="shared" si="80"/>
        <v>0</v>
      </c>
      <c r="CM75" s="56">
        <f t="shared" si="80"/>
        <v>0</v>
      </c>
      <c r="CN75" s="56">
        <f t="shared" si="80"/>
        <v>0</v>
      </c>
      <c r="CO75" s="56">
        <f t="shared" si="80"/>
        <v>0</v>
      </c>
      <c r="CP75" s="56">
        <f t="shared" si="80"/>
        <v>0</v>
      </c>
      <c r="CQ75" s="56">
        <f t="shared" si="80"/>
        <v>0</v>
      </c>
      <c r="CR75" s="56">
        <f t="shared" si="80"/>
        <v>0</v>
      </c>
      <c r="CS75" s="56">
        <f t="shared" si="80"/>
        <v>0</v>
      </c>
      <c r="CT75" s="56">
        <f t="shared" si="80"/>
        <v>0</v>
      </c>
      <c r="CU75" s="56">
        <f t="shared" si="80"/>
        <v>0</v>
      </c>
      <c r="CV75" s="56">
        <f t="shared" si="80"/>
        <v>0</v>
      </c>
      <c r="CW75" s="56">
        <f t="shared" si="80"/>
        <v>0</v>
      </c>
      <c r="CX75" s="56">
        <f t="shared" si="80"/>
        <v>0</v>
      </c>
      <c r="CY75" s="56">
        <f t="shared" si="80"/>
        <v>0</v>
      </c>
      <c r="CZ75" s="56">
        <f t="shared" si="80"/>
        <v>0</v>
      </c>
      <c r="DA75" s="56">
        <f t="shared" si="80"/>
        <v>0</v>
      </c>
      <c r="DB75" s="56">
        <f t="shared" si="80"/>
        <v>0</v>
      </c>
      <c r="DC75" s="56">
        <f t="shared" si="80"/>
        <v>0</v>
      </c>
      <c r="DD75" s="56">
        <f t="shared" si="80"/>
        <v>0</v>
      </c>
      <c r="DE75" s="56">
        <f t="shared" si="80"/>
        <v>0</v>
      </c>
      <c r="DF75" s="56">
        <f t="shared" si="80"/>
        <v>0</v>
      </c>
      <c r="DG75" s="56">
        <f t="shared" si="80"/>
        <v>0</v>
      </c>
      <c r="DH75" s="56">
        <f t="shared" si="80"/>
        <v>0</v>
      </c>
      <c r="DI75" s="56">
        <f t="shared" si="80"/>
        <v>0</v>
      </c>
      <c r="DJ75" s="56">
        <f t="shared" si="80"/>
        <v>0</v>
      </c>
      <c r="DK75" s="56">
        <f t="shared" si="80"/>
        <v>0</v>
      </c>
      <c r="DL75" s="56">
        <f t="shared" si="80"/>
        <v>0</v>
      </c>
      <c r="DM75" s="56">
        <f t="shared" si="80"/>
        <v>0</v>
      </c>
      <c r="DN75" s="56">
        <f t="shared" si="80"/>
        <v>0</v>
      </c>
      <c r="DO75" s="56">
        <f t="shared" si="80"/>
        <v>0</v>
      </c>
      <c r="DP75" s="56">
        <f t="shared" si="80"/>
        <v>0</v>
      </c>
      <c r="DQ75" s="56">
        <f t="shared" si="80"/>
        <v>0</v>
      </c>
      <c r="DR75" s="56">
        <f t="shared" si="80"/>
        <v>0</v>
      </c>
      <c r="DS75" s="56">
        <f t="shared" si="80"/>
        <v>0</v>
      </c>
      <c r="DT75" s="56">
        <f t="shared" si="80"/>
        <v>0</v>
      </c>
    </row>
    <row r="76" spans="2:124" hidden="1" outlineLevel="1">
      <c r="B76" s="321" t="s">
        <v>217</v>
      </c>
      <c r="C76" s="321"/>
      <c r="D76" s="321"/>
      <c r="E76" s="321"/>
      <c r="F76" s="322">
        <f>PF_SCF_F!F49</f>
        <v>0</v>
      </c>
      <c r="G76" s="322">
        <f>PF_SCF_F!G49</f>
        <v>0</v>
      </c>
      <c r="H76" s="322">
        <f>PF_SCF_F!H49</f>
        <v>0</v>
      </c>
      <c r="I76" s="322">
        <f>PF_SCF_F!I49</f>
        <v>0</v>
      </c>
      <c r="J76" s="322">
        <f>PF_SCF_F!J49</f>
        <v>0</v>
      </c>
      <c r="K76" s="322">
        <f>PF_SCF_F!K49</f>
        <v>0</v>
      </c>
      <c r="L76" s="322">
        <f>PF_SCF_F!L49</f>
        <v>0</v>
      </c>
      <c r="M76" s="322">
        <f>PF_SCF_F!M49</f>
        <v>0</v>
      </c>
      <c r="N76" s="322">
        <f>PF_SCF_F!N49</f>
        <v>0</v>
      </c>
      <c r="O76" s="322">
        <f>PF_SCF_F!O49</f>
        <v>0</v>
      </c>
      <c r="P76" s="322">
        <f>PF_SCF_F!P49</f>
        <v>0</v>
      </c>
      <c r="Q76" s="322">
        <f>PF_SCF_F!Q49</f>
        <v>1.8189894035458565E-12</v>
      </c>
      <c r="R76" s="322">
        <f>PF_SCF_F!R49</f>
        <v>1.8189894035458565E-12</v>
      </c>
      <c r="S76" s="322">
        <f>PF_SCF_F!S49</f>
        <v>-1.8189894035458565E-12</v>
      </c>
      <c r="T76" s="322">
        <f>PF_SCF_F!T49</f>
        <v>-1.8189894035458565E-12</v>
      </c>
      <c r="U76" s="322">
        <f>PF_SCF_F!U49</f>
        <v>9.0949470177292824E-13</v>
      </c>
      <c r="V76" s="322">
        <f>PF_SCF_F!V49</f>
        <v>7.1622707764618099E-12</v>
      </c>
      <c r="W76" s="322">
        <f>PF_SCF_F!W49</f>
        <v>1.5916157281026244E-12</v>
      </c>
      <c r="X76" s="322">
        <f>PF_SCF_F!X49</f>
        <v>1.1368683772161603E-13</v>
      </c>
      <c r="Y76" s="322">
        <f>PF_SCF_F!Y49</f>
        <v>1.3642420526593924E-12</v>
      </c>
      <c r="Z76" s="322">
        <f>PF_SCF_F!Z49</f>
        <v>6.2527760746888816E-12</v>
      </c>
      <c r="AA76" s="322">
        <f>PF_SCF_F!AA49</f>
        <v>2.2737367544323206E-13</v>
      </c>
      <c r="AB76" s="322">
        <f>PF_SCF_F!AB49</f>
        <v>-3.0695446184836328E-12</v>
      </c>
      <c r="AC76" s="322">
        <f>PF_SCF_F!AC49</f>
        <v>-3.0695446184836328E-12</v>
      </c>
      <c r="AD76" s="322">
        <f>PF_SCF_F!AD49</f>
        <v>2.1600499167107046E-12</v>
      </c>
      <c r="AE76" s="322">
        <f>PF_SCF_F!AE49</f>
        <v>-2.5011104298755527E-12</v>
      </c>
      <c r="AF76" s="322">
        <f>PF_SCF_F!AF49</f>
        <v>-4.3200998334214091E-12</v>
      </c>
      <c r="AG76" s="322">
        <f>PF_SCF_F!AG49</f>
        <v>-4.3200998334214091E-12</v>
      </c>
      <c r="AH76" s="322">
        <f>PF_SCF_F!AH49</f>
        <v>-2.2737367544323206E-12</v>
      </c>
      <c r="AI76" s="322">
        <f>PF_SCF_F!AI49</f>
        <v>2.7284841053187847E-12</v>
      </c>
      <c r="AJ76" s="322">
        <f>PF_SCF_F!AJ49</f>
        <v>9.5496943686157465E-12</v>
      </c>
      <c r="AK76" s="322">
        <f>PF_SCF_F!AK49</f>
        <v>7.4464878707658499E-12</v>
      </c>
      <c r="AL76" s="322">
        <f>PF_SCF_F!AL49</f>
        <v>1.1084466677857563E-11</v>
      </c>
      <c r="AM76" s="322">
        <f>PF_SCF_F!AM49</f>
        <v>1.4722445484949276E-11</v>
      </c>
      <c r="AN76" s="322">
        <f>PF_SCF_F!AN49</f>
        <v>1.8360424292040989E-11</v>
      </c>
      <c r="AO76" s="322">
        <f>PF_SCF_F!AO49</f>
        <v>2.1998403099132702E-11</v>
      </c>
      <c r="AP76" s="322">
        <f>PF_SCF_F!AP49</f>
        <v>2.5636381906224415E-11</v>
      </c>
      <c r="AQ76" s="322">
        <f>PF_SCF_F!AQ49</f>
        <v>2.9274360713316128E-11</v>
      </c>
      <c r="AR76" s="322">
        <f>PF_SCF_F!AR49</f>
        <v>3.2912339520407841E-11</v>
      </c>
      <c r="AS76" s="322">
        <f>PF_SCF_F!AS49</f>
        <v>3.6550318327499554E-11</v>
      </c>
      <c r="AT76" s="322">
        <f>PF_SCF_F!AT49</f>
        <v>4.0188297134591267E-11</v>
      </c>
      <c r="AU76" s="322">
        <f>PF_SCF_F!AU49</f>
        <v>4.3826275941682979E-11</v>
      </c>
      <c r="AV76" s="322">
        <f>PF_SCF_F!AV49</f>
        <v>4.7464254748774692E-11</v>
      </c>
      <c r="AW76" s="322">
        <f>PF_SCF_F!AW49</f>
        <v>5.1102233555866405E-11</v>
      </c>
      <c r="AX76" s="322">
        <f>PF_SCF_F!AX49</f>
        <v>5.4740212362958118E-11</v>
      </c>
      <c r="AY76" s="322">
        <f>PF_SCF_F!AY49</f>
        <v>5.8378191170049831E-11</v>
      </c>
      <c r="AZ76" s="322">
        <f>PF_SCF_F!AZ49</f>
        <v>6.2243543652584776E-11</v>
      </c>
      <c r="BA76" s="322">
        <f>PF_SCF_F!BA49</f>
        <v>6.6108896135119721E-11</v>
      </c>
      <c r="BB76" s="322">
        <f>PF_SCF_F!BB49</f>
        <v>6.9974248617654666E-11</v>
      </c>
      <c r="BC76" s="322">
        <f>PF_SCF_F!BC49</f>
        <v>7.3839601100189611E-11</v>
      </c>
      <c r="BD76" s="322">
        <f>PF_SCF_F!BD49</f>
        <v>7.7704953582724556E-11</v>
      </c>
      <c r="BE76" s="322">
        <f>PF_SCF_F!BE49</f>
        <v>8.1570306065259501E-11</v>
      </c>
      <c r="BF76" s="322">
        <f>PF_SCF_F!BF49</f>
        <v>8.5435658547794446E-11</v>
      </c>
      <c r="BG76" s="322">
        <f>PF_SCF_F!BG49</f>
        <v>8.9073637354886159E-11</v>
      </c>
      <c r="BH76" s="322">
        <f>PF_SCF_F!BH49</f>
        <v>9.2711616161977872E-11</v>
      </c>
      <c r="BI76" s="322">
        <f>PF_SCF_F!BI49</f>
        <v>9.6349594969069585E-11</v>
      </c>
      <c r="BJ76" s="322">
        <f>PF_SCF_F!BJ49</f>
        <v>9.9987573776161298E-11</v>
      </c>
      <c r="BK76" s="322">
        <f>PF_SCF_F!BK49</f>
        <v>1.0362555258325301E-10</v>
      </c>
      <c r="BL76" s="322">
        <f>PF_SCF_F!BL49</f>
        <v>1.0726353139034472E-10</v>
      </c>
      <c r="BM76" s="322">
        <f>PF_SCF_F!BM49</f>
        <v>1.1090151019743644E-10</v>
      </c>
      <c r="BN76" s="322">
        <f>PF_SCF_F!BN49</f>
        <v>1.1453948900452815E-10</v>
      </c>
      <c r="BO76" s="322">
        <f>PF_SCF_F!BO49</f>
        <v>1.1817746781161986E-10</v>
      </c>
      <c r="BP76" s="322">
        <f>PF_SCF_F!BP49</f>
        <v>1.2204282029415481E-10</v>
      </c>
      <c r="BQ76" s="322">
        <f>PF_SCF_F!BQ49</f>
        <v>1.2590817277668975E-10</v>
      </c>
      <c r="BR76" s="322">
        <f>PF_SCF_F!BR49</f>
        <v>1.297735252592247E-10</v>
      </c>
      <c r="BS76" s="322">
        <f>PF_SCF_F!BS49</f>
        <v>1.3363887774175964E-10</v>
      </c>
      <c r="BT76" s="322">
        <f>PF_SCF_F!BT49</f>
        <v>1.3750423022429459E-10</v>
      </c>
      <c r="BU76" s="322">
        <f>PF_SCF_F!BU49</f>
        <v>1.4136958270682953E-10</v>
      </c>
      <c r="BV76" s="322">
        <f>PF_SCF_F!BV49</f>
        <v>1.4523493518936448E-10</v>
      </c>
      <c r="BW76" s="322">
        <f>PF_SCF_F!BW49</f>
        <v>1.4910028767189942E-10</v>
      </c>
      <c r="BX76" s="322">
        <f>PF_SCF_F!BX49</f>
        <v>1.5296564015443437E-10</v>
      </c>
      <c r="BY76" s="322">
        <f>PF_SCF_F!BY49</f>
        <v>1.5683099263696931E-10</v>
      </c>
      <c r="BZ76" s="322">
        <f>PF_SCF_F!BZ49</f>
        <v>1.6069634511950426E-10</v>
      </c>
      <c r="CA76" s="322">
        <f>PF_SCF_F!CA49</f>
        <v>1.645616976020392E-10</v>
      </c>
      <c r="CB76" s="322">
        <f>PF_SCF_F!CB49</f>
        <v>1.6842705008457415E-10</v>
      </c>
      <c r="CC76" s="322">
        <f>PF_SCF_F!CC49</f>
        <v>1.7229240256710909E-10</v>
      </c>
      <c r="CD76" s="322">
        <f>PF_SCF_F!CD49</f>
        <v>1.7615775504964404E-10</v>
      </c>
      <c r="CE76" s="322">
        <f>PF_SCF_F!CE49</f>
        <v>1.8002310753217898E-10</v>
      </c>
      <c r="CF76" s="322">
        <f>PF_SCF_F!CF49</f>
        <v>1.8388846001471393E-10</v>
      </c>
      <c r="CG76" s="322">
        <f>PF_SCF_F!CG49</f>
        <v>1.8775381249724887E-10</v>
      </c>
      <c r="CH76" s="322">
        <f>PF_SCF_F!CH49</f>
        <v>1.9161916497978382E-10</v>
      </c>
      <c r="CI76" s="322">
        <f>PF_SCF_F!CI49</f>
        <v>1.9548451746231876E-10</v>
      </c>
      <c r="CJ76" s="322">
        <f>PF_SCF_F!CJ49</f>
        <v>1.9934986994485371E-10</v>
      </c>
      <c r="CK76" s="322">
        <f>PF_SCF_F!CK49</f>
        <v>2.0321522242738865E-10</v>
      </c>
      <c r="CL76" s="322">
        <f>PF_SCF_F!CL49</f>
        <v>2.070805749099236E-10</v>
      </c>
      <c r="CM76" s="322">
        <f>PF_SCF_F!CM49</f>
        <v>2.1094592739245854E-10</v>
      </c>
      <c r="CN76" s="322">
        <f>PF_SCF_F!CN49</f>
        <v>2.1481127987499349E-10</v>
      </c>
      <c r="CO76" s="322">
        <f>PF_SCF_F!CO49</f>
        <v>2.1867663235752843E-10</v>
      </c>
      <c r="CP76" s="322">
        <f>PF_SCF_F!CP49</f>
        <v>2.2254198484006338E-10</v>
      </c>
      <c r="CQ76" s="322">
        <f>PF_SCF_F!CQ49</f>
        <v>2.2640733732259832E-10</v>
      </c>
      <c r="CR76" s="322">
        <f>PF_SCF_F!CR49</f>
        <v>2.3027268980513327E-10</v>
      </c>
      <c r="CS76" s="322">
        <f>PF_SCF_F!CS49</f>
        <v>2.3413804228766821E-10</v>
      </c>
      <c r="CT76" s="322">
        <f>PF_SCF_F!CT49</f>
        <v>2.3800339477020316E-10</v>
      </c>
      <c r="CU76" s="322">
        <f>PF_SCF_F!CU49</f>
        <v>2.418687472527381E-10</v>
      </c>
      <c r="CV76" s="322">
        <f>PF_SCF_F!CV49</f>
        <v>2.4573409973527305E-10</v>
      </c>
      <c r="CW76" s="322">
        <f>PF_SCF_F!CW49</f>
        <v>2.4959945221780799E-10</v>
      </c>
      <c r="CX76" s="322">
        <f>PF_SCF_F!CX49</f>
        <v>2.5346480470034294E-10</v>
      </c>
      <c r="CY76" s="322">
        <f>PF_SCF_F!CY49</f>
        <v>2.5733015718287788E-10</v>
      </c>
      <c r="CZ76" s="322">
        <f>PF_SCF_F!CZ49</f>
        <v>2.6119550966541283E-10</v>
      </c>
      <c r="DA76" s="322">
        <f>PF_SCF_F!DA49</f>
        <v>2.6506086214794777E-10</v>
      </c>
      <c r="DB76" s="322">
        <f>PF_SCF_F!DB49</f>
        <v>2.6892621463048272E-10</v>
      </c>
      <c r="DC76" s="322">
        <f>PF_SCF_F!DC49</f>
        <v>2.7279156711301766E-10</v>
      </c>
      <c r="DD76" s="322">
        <f>PF_SCF_F!DD49</f>
        <v>2.7665691959555261E-10</v>
      </c>
      <c r="DE76" s="322">
        <f>PF_SCF_F!DE49</f>
        <v>2.8052227207808755E-10</v>
      </c>
      <c r="DF76" s="322">
        <f>PF_SCF_F!DF49</f>
        <v>2.843876245606225E-10</v>
      </c>
      <c r="DG76" s="322">
        <f>PF_SCF_F!DG49</f>
        <v>2.8825297704315744E-10</v>
      </c>
      <c r="DH76" s="322">
        <f>PF_SCF_F!DH49</f>
        <v>2.9211832952569239E-10</v>
      </c>
      <c r="DI76" s="322">
        <f>PF_SCF_F!DI49</f>
        <v>2.9598368200822733E-10</v>
      </c>
      <c r="DJ76" s="322">
        <f>PF_SCF_F!DJ49</f>
        <v>2.9984903449076228E-10</v>
      </c>
      <c r="DK76" s="322">
        <f>PF_SCF_F!DK49</f>
        <v>3.0371438697329722E-10</v>
      </c>
      <c r="DL76" s="322">
        <f>PF_SCF_F!DL49</f>
        <v>3.0757973945583217E-10</v>
      </c>
      <c r="DM76" s="322">
        <f>PF_SCF_F!DM49</f>
        <v>3.1144509193836711E-10</v>
      </c>
      <c r="DN76" s="322">
        <f>PF_SCF_F!DN49</f>
        <v>3.1531044442090206E-10</v>
      </c>
      <c r="DO76" s="322">
        <f>PF_SCF_F!DO49</f>
        <v>3.19175796903437E-10</v>
      </c>
      <c r="DP76" s="322">
        <f>PF_SCF_F!DP49</f>
        <v>3.2304114938597195E-10</v>
      </c>
      <c r="DQ76" s="322">
        <f>PF_SCF_F!DQ49</f>
        <v>3.2690650186850689E-10</v>
      </c>
      <c r="DR76" s="322">
        <f>PF_SCF_F!DR49</f>
        <v>3.3077185435104184E-10</v>
      </c>
      <c r="DS76" s="322">
        <f>PF_SCF_F!DS49</f>
        <v>3.3463720683357678E-10</v>
      </c>
      <c r="DT76" s="322">
        <f>PF_SCF_F!DT49</f>
        <v>3.3850255931611173E-10</v>
      </c>
    </row>
    <row r="77" spans="2:124" hidden="1" outlineLevel="1">
      <c r="B77" s="321" t="s">
        <v>218</v>
      </c>
      <c r="C77" s="321"/>
      <c r="D77" s="321"/>
      <c r="E77" s="321"/>
      <c r="F77" s="322">
        <f>PF_SCF_F!F50</f>
        <v>0</v>
      </c>
      <c r="G77" s="322">
        <f>PF_SCF_F!G50</f>
        <v>0</v>
      </c>
      <c r="H77" s="322">
        <f>PF_SCF_F!H50</f>
        <v>0</v>
      </c>
      <c r="I77" s="322">
        <f>PF_SCF_F!I50</f>
        <v>0</v>
      </c>
      <c r="J77" s="322">
        <f>PF_SCF_F!J50</f>
        <v>0</v>
      </c>
      <c r="K77" s="322">
        <f>PF_SCF_F!K50</f>
        <v>0</v>
      </c>
      <c r="L77" s="322">
        <f>PF_SCF_F!L50</f>
        <v>0</v>
      </c>
      <c r="M77" s="322">
        <f>PF_SCF_F!M50</f>
        <v>0</v>
      </c>
      <c r="N77" s="322">
        <f>PF_SCF_F!N50</f>
        <v>0</v>
      </c>
      <c r="O77" s="322">
        <f>PF_SCF_F!O50</f>
        <v>0</v>
      </c>
      <c r="P77" s="322">
        <f>PF_SCF_F!P50</f>
        <v>1.8189894035458565E-12</v>
      </c>
      <c r="Q77" s="322">
        <f>PF_SCF_F!Q50</f>
        <v>1.8189894035458565E-12</v>
      </c>
      <c r="R77" s="322">
        <f>PF_SCF_F!R50</f>
        <v>-1.8189894035458565E-12</v>
      </c>
      <c r="S77" s="322">
        <f>PF_SCF_F!S50</f>
        <v>-1.8189894035458565E-12</v>
      </c>
      <c r="T77" s="322">
        <f>PF_SCF_F!T50</f>
        <v>9.0949470177292824E-13</v>
      </c>
      <c r="U77" s="322">
        <f>PF_SCF_F!U50</f>
        <v>7.1622707764618099E-12</v>
      </c>
      <c r="V77" s="322">
        <f>PF_SCF_F!V50</f>
        <v>1.5916157281026244E-12</v>
      </c>
      <c r="W77" s="322">
        <f>PF_SCF_F!W50</f>
        <v>1.1368683772161603E-13</v>
      </c>
      <c r="X77" s="322">
        <f>PF_SCF_F!X50</f>
        <v>1.3642420526593924E-12</v>
      </c>
      <c r="Y77" s="322">
        <f>PF_SCF_F!Y50</f>
        <v>6.2527760746888816E-12</v>
      </c>
      <c r="Z77" s="322">
        <f>PF_SCF_F!Z50</f>
        <v>2.2737367544323206E-13</v>
      </c>
      <c r="AA77" s="322">
        <f>PF_SCF_F!AA50</f>
        <v>-3.0695446184836328E-12</v>
      </c>
      <c r="AB77" s="322">
        <f>PF_SCF_F!AB50</f>
        <v>-3.0695446184836328E-12</v>
      </c>
      <c r="AC77" s="322">
        <f>PF_SCF_F!AC50</f>
        <v>2.1600499167107046E-12</v>
      </c>
      <c r="AD77" s="322">
        <f>PF_SCF_F!AD50</f>
        <v>-2.5011104298755527E-12</v>
      </c>
      <c r="AE77" s="322">
        <f>PF_SCF_F!AE50</f>
        <v>-4.3200998334214091E-12</v>
      </c>
      <c r="AF77" s="322">
        <f>PF_SCF_F!AF50</f>
        <v>-4.3200998334214091E-12</v>
      </c>
      <c r="AG77" s="322">
        <f>PF_SCF_F!AG50</f>
        <v>-2.2737367544323206E-12</v>
      </c>
      <c r="AH77" s="322">
        <f>PF_SCF_F!AH50</f>
        <v>2.7284841053187847E-12</v>
      </c>
      <c r="AI77" s="322">
        <f>PF_SCF_F!AI50</f>
        <v>9.5496943686157465E-12</v>
      </c>
      <c r="AJ77" s="322">
        <f>PF_SCF_F!AJ50</f>
        <v>7.4464878707658499E-12</v>
      </c>
      <c r="AK77" s="322">
        <f>PF_SCF_F!AK50</f>
        <v>1.1084466677857563E-11</v>
      </c>
      <c r="AL77" s="322">
        <f>PF_SCF_F!AL50</f>
        <v>1.4722445484949276E-11</v>
      </c>
      <c r="AM77" s="322">
        <f>PF_SCF_F!AM50</f>
        <v>1.8360424292040989E-11</v>
      </c>
      <c r="AN77" s="322">
        <f>PF_SCF_F!AN50</f>
        <v>2.1998403099132702E-11</v>
      </c>
      <c r="AO77" s="322">
        <f>PF_SCF_F!AO50</f>
        <v>2.5636381906224415E-11</v>
      </c>
      <c r="AP77" s="322">
        <f>PF_SCF_F!AP50</f>
        <v>2.9274360713316128E-11</v>
      </c>
      <c r="AQ77" s="322">
        <f>PF_SCF_F!AQ50</f>
        <v>3.2912339520407841E-11</v>
      </c>
      <c r="AR77" s="322">
        <f>PF_SCF_F!AR50</f>
        <v>3.6550318327499554E-11</v>
      </c>
      <c r="AS77" s="322">
        <f>PF_SCF_F!AS50</f>
        <v>4.0188297134591267E-11</v>
      </c>
      <c r="AT77" s="322">
        <f>PF_SCF_F!AT50</f>
        <v>4.3826275941682979E-11</v>
      </c>
      <c r="AU77" s="322">
        <f>PF_SCF_F!AU50</f>
        <v>4.7464254748774692E-11</v>
      </c>
      <c r="AV77" s="322">
        <f>PF_SCF_F!AV50</f>
        <v>5.1102233555866405E-11</v>
      </c>
      <c r="AW77" s="322">
        <f>PF_SCF_F!AW50</f>
        <v>5.4740212362958118E-11</v>
      </c>
      <c r="AX77" s="322">
        <f>PF_SCF_F!AX50</f>
        <v>5.8378191170049831E-11</v>
      </c>
      <c r="AY77" s="322">
        <f>PF_SCF_F!AY50</f>
        <v>6.2243543652584776E-11</v>
      </c>
      <c r="AZ77" s="322">
        <f>PF_SCF_F!AZ50</f>
        <v>6.6108896135119721E-11</v>
      </c>
      <c r="BA77" s="322">
        <f>PF_SCF_F!BA50</f>
        <v>6.9974248617654666E-11</v>
      </c>
      <c r="BB77" s="322">
        <f>PF_SCF_F!BB50</f>
        <v>7.3839601100189611E-11</v>
      </c>
      <c r="BC77" s="322">
        <f>PF_SCF_F!BC50</f>
        <v>7.7704953582724556E-11</v>
      </c>
      <c r="BD77" s="322">
        <f>PF_SCF_F!BD50</f>
        <v>8.1570306065259501E-11</v>
      </c>
      <c r="BE77" s="322">
        <f>PF_SCF_F!BE50</f>
        <v>8.5435658547794446E-11</v>
      </c>
      <c r="BF77" s="322">
        <f>PF_SCF_F!BF50</f>
        <v>8.9073637354886159E-11</v>
      </c>
      <c r="BG77" s="322">
        <f>PF_SCF_F!BG50</f>
        <v>9.2711616161977872E-11</v>
      </c>
      <c r="BH77" s="322">
        <f>PF_SCF_F!BH50</f>
        <v>9.6349594969069585E-11</v>
      </c>
      <c r="BI77" s="322">
        <f>PF_SCF_F!BI50</f>
        <v>9.9987573776161298E-11</v>
      </c>
      <c r="BJ77" s="322">
        <f>PF_SCF_F!BJ50</f>
        <v>1.0362555258325301E-10</v>
      </c>
      <c r="BK77" s="322">
        <f>PF_SCF_F!BK50</f>
        <v>1.0726353139034472E-10</v>
      </c>
      <c r="BL77" s="322">
        <f>PF_SCF_F!BL50</f>
        <v>1.1090151019743644E-10</v>
      </c>
      <c r="BM77" s="322">
        <f>PF_SCF_F!BM50</f>
        <v>1.1453948900452815E-10</v>
      </c>
      <c r="BN77" s="322">
        <f>PF_SCF_F!BN50</f>
        <v>1.1817746781161986E-10</v>
      </c>
      <c r="BO77" s="322">
        <f>PF_SCF_F!BO50</f>
        <v>1.2204282029415481E-10</v>
      </c>
      <c r="BP77" s="322">
        <f>PF_SCF_F!BP50</f>
        <v>1.2590817277668975E-10</v>
      </c>
      <c r="BQ77" s="322">
        <f>PF_SCF_F!BQ50</f>
        <v>1.297735252592247E-10</v>
      </c>
      <c r="BR77" s="322">
        <f>PF_SCF_F!BR50</f>
        <v>1.3363887774175964E-10</v>
      </c>
      <c r="BS77" s="322">
        <f>PF_SCF_F!BS50</f>
        <v>1.3750423022429459E-10</v>
      </c>
      <c r="BT77" s="322">
        <f>PF_SCF_F!BT50</f>
        <v>1.4136958270682953E-10</v>
      </c>
      <c r="BU77" s="322">
        <f>PF_SCF_F!BU50</f>
        <v>1.4523493518936448E-10</v>
      </c>
      <c r="BV77" s="322">
        <f>PF_SCF_F!BV50</f>
        <v>1.4910028767189942E-10</v>
      </c>
      <c r="BW77" s="322">
        <f>PF_SCF_F!BW50</f>
        <v>1.5296564015443437E-10</v>
      </c>
      <c r="BX77" s="322">
        <f>PF_SCF_F!BX50</f>
        <v>1.5683099263696931E-10</v>
      </c>
      <c r="BY77" s="322">
        <f>PF_SCF_F!BY50</f>
        <v>1.6069634511950426E-10</v>
      </c>
      <c r="BZ77" s="322">
        <f>PF_SCF_F!BZ50</f>
        <v>1.645616976020392E-10</v>
      </c>
      <c r="CA77" s="322">
        <f>PF_SCF_F!CA50</f>
        <v>1.6842705008457415E-10</v>
      </c>
      <c r="CB77" s="322">
        <f>PF_SCF_F!CB50</f>
        <v>1.7229240256710909E-10</v>
      </c>
      <c r="CC77" s="322">
        <f>PF_SCF_F!CC50</f>
        <v>1.7615775504964404E-10</v>
      </c>
      <c r="CD77" s="322">
        <f>PF_SCF_F!CD50</f>
        <v>1.8002310753217898E-10</v>
      </c>
      <c r="CE77" s="322">
        <f>PF_SCF_F!CE50</f>
        <v>1.8388846001471393E-10</v>
      </c>
      <c r="CF77" s="322">
        <f>PF_SCF_F!CF50</f>
        <v>1.8775381249724887E-10</v>
      </c>
      <c r="CG77" s="322">
        <f>PF_SCF_F!CG50</f>
        <v>1.9161916497978382E-10</v>
      </c>
      <c r="CH77" s="322">
        <f>PF_SCF_F!CH50</f>
        <v>1.9548451746231876E-10</v>
      </c>
      <c r="CI77" s="322">
        <f>PF_SCF_F!CI50</f>
        <v>1.9934986994485371E-10</v>
      </c>
      <c r="CJ77" s="322">
        <f>PF_SCF_F!CJ50</f>
        <v>2.0321522242738865E-10</v>
      </c>
      <c r="CK77" s="322">
        <f>PF_SCF_F!CK50</f>
        <v>2.070805749099236E-10</v>
      </c>
      <c r="CL77" s="322">
        <f>PF_SCF_F!CL50</f>
        <v>2.1094592739245854E-10</v>
      </c>
      <c r="CM77" s="322">
        <f>PF_SCF_F!CM50</f>
        <v>2.1481127987499349E-10</v>
      </c>
      <c r="CN77" s="322">
        <f>PF_SCF_F!CN50</f>
        <v>2.1867663235752843E-10</v>
      </c>
      <c r="CO77" s="322">
        <f>PF_SCF_F!CO50</f>
        <v>2.2254198484006338E-10</v>
      </c>
      <c r="CP77" s="322">
        <f>PF_SCF_F!CP50</f>
        <v>2.2640733732259832E-10</v>
      </c>
      <c r="CQ77" s="322">
        <f>PF_SCF_F!CQ50</f>
        <v>2.3027268980513327E-10</v>
      </c>
      <c r="CR77" s="322">
        <f>PF_SCF_F!CR50</f>
        <v>2.3413804228766821E-10</v>
      </c>
      <c r="CS77" s="322">
        <f>PF_SCF_F!CS50</f>
        <v>2.3800339477020316E-10</v>
      </c>
      <c r="CT77" s="322">
        <f>PF_SCF_F!CT50</f>
        <v>2.418687472527381E-10</v>
      </c>
      <c r="CU77" s="322">
        <f>PF_SCF_F!CU50</f>
        <v>2.4573409973527305E-10</v>
      </c>
      <c r="CV77" s="322">
        <f>PF_SCF_F!CV50</f>
        <v>2.4959945221780799E-10</v>
      </c>
      <c r="CW77" s="322">
        <f>PF_SCF_F!CW50</f>
        <v>2.5346480470034294E-10</v>
      </c>
      <c r="CX77" s="322">
        <f>PF_SCF_F!CX50</f>
        <v>2.5733015718287788E-10</v>
      </c>
      <c r="CY77" s="322">
        <f>PF_SCF_F!CY50</f>
        <v>2.6119550966541283E-10</v>
      </c>
      <c r="CZ77" s="322">
        <f>PF_SCF_F!CZ50</f>
        <v>2.6506086214794777E-10</v>
      </c>
      <c r="DA77" s="322">
        <f>PF_SCF_F!DA50</f>
        <v>2.6892621463048272E-10</v>
      </c>
      <c r="DB77" s="322">
        <f>PF_SCF_F!DB50</f>
        <v>2.7279156711301766E-10</v>
      </c>
      <c r="DC77" s="322">
        <f>PF_SCF_F!DC50</f>
        <v>2.7665691959555261E-10</v>
      </c>
      <c r="DD77" s="322">
        <f>PF_SCF_F!DD50</f>
        <v>2.8052227207808755E-10</v>
      </c>
      <c r="DE77" s="322">
        <f>PF_SCF_F!DE50</f>
        <v>2.843876245606225E-10</v>
      </c>
      <c r="DF77" s="322">
        <f>PF_SCF_F!DF50</f>
        <v>2.8825297704315744E-10</v>
      </c>
      <c r="DG77" s="322">
        <f>PF_SCF_F!DG50</f>
        <v>2.9211832952569239E-10</v>
      </c>
      <c r="DH77" s="322">
        <f>PF_SCF_F!DH50</f>
        <v>2.9598368200822733E-10</v>
      </c>
      <c r="DI77" s="322">
        <f>PF_SCF_F!DI50</f>
        <v>2.9984903449076228E-10</v>
      </c>
      <c r="DJ77" s="322">
        <f>PF_SCF_F!DJ50</f>
        <v>3.0371438697329722E-10</v>
      </c>
      <c r="DK77" s="322">
        <f>PF_SCF_F!DK50</f>
        <v>3.0757973945583217E-10</v>
      </c>
      <c r="DL77" s="322">
        <f>PF_SCF_F!DL50</f>
        <v>3.1144509193836711E-10</v>
      </c>
      <c r="DM77" s="322">
        <f>PF_SCF_F!DM50</f>
        <v>3.1531044442090206E-10</v>
      </c>
      <c r="DN77" s="322">
        <f>PF_SCF_F!DN50</f>
        <v>3.19175796903437E-10</v>
      </c>
      <c r="DO77" s="322">
        <f>PF_SCF_F!DO50</f>
        <v>3.2304114938597195E-10</v>
      </c>
      <c r="DP77" s="322">
        <f>PF_SCF_F!DP50</f>
        <v>3.2690650186850689E-10</v>
      </c>
      <c r="DQ77" s="322">
        <f>PF_SCF_F!DQ50</f>
        <v>3.3077185435104184E-10</v>
      </c>
      <c r="DR77" s="322">
        <f>PF_SCF_F!DR50</f>
        <v>3.3463720683357678E-10</v>
      </c>
      <c r="DS77" s="322">
        <f>PF_SCF_F!DS50</f>
        <v>3.3850255931611173E-10</v>
      </c>
      <c r="DT77" s="322">
        <f>PF_SCF_F!DT50</f>
        <v>3.4236791179864667E-10</v>
      </c>
    </row>
    <row r="78" spans="2:124" ht="14.25" hidden="1" customHeight="1" outlineLevel="1"/>
    <row r="79" spans="2:124" collapsed="1"/>
  </sheetData>
  <pageMargins left="0.7" right="0.7" top="0.75" bottom="0.75" header="0.3" footer="0.3"/>
  <pageSetup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C303F-9E62-4432-8186-67BD26DDCB45}">
  <sheetPr>
    <pageSetUpPr fitToPage="1"/>
  </sheetPr>
  <dimension ref="A10:ED51"/>
  <sheetViews>
    <sheetView showGridLines="0" zoomScale="85" zoomScaleNormal="85" workbookViewId="0">
      <pane xSplit="4" ySplit="25" topLeftCell="E30" activePane="bottomRight" state="frozen"/>
      <selection pane="bottomRight" activeCell="N50" sqref="N50"/>
      <selection pane="bottomLeft" activeCell="G9" sqref="G9"/>
      <selection pane="topRight" activeCell="G9" sqref="G9"/>
    </sheetView>
  </sheetViews>
  <sheetFormatPr defaultRowHeight="15" outlineLevelRow="1" outlineLevelCol="1"/>
  <cols>
    <col min="1" max="1" width="3.85546875" customWidth="1"/>
    <col min="2" max="2" width="3.28515625" customWidth="1"/>
    <col min="3" max="3" width="40.42578125" bestFit="1" customWidth="1"/>
    <col min="4" max="4" width="15.28515625" bestFit="1" customWidth="1"/>
    <col min="5" max="5" width="15" bestFit="1" customWidth="1"/>
    <col min="6" max="6" width="16" bestFit="1" customWidth="1"/>
    <col min="7" max="14" width="15" bestFit="1" customWidth="1"/>
    <col min="15" max="16" width="10.42578125" customWidth="1"/>
    <col min="17" max="124" width="11.5703125" hidden="1" customWidth="1" outlineLevel="1"/>
    <col min="125" max="125" width="13.28515625" bestFit="1" customWidth="1" collapsed="1"/>
    <col min="126" max="134" width="13.28515625" bestFit="1" customWidth="1"/>
  </cols>
  <sheetData>
    <row r="10" spans="2:14" ht="17.25">
      <c r="B10" s="3" t="s">
        <v>137</v>
      </c>
    </row>
    <row r="11" spans="2:14" ht="19.5" customHeight="1">
      <c r="B11" s="63" t="s">
        <v>219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2:14" ht="15.75" thickBot="1">
      <c r="B12" s="64"/>
      <c r="C12" s="65"/>
      <c r="D12" s="65" t="s">
        <v>65</v>
      </c>
      <c r="E12" s="65">
        <v>1</v>
      </c>
      <c r="F12" s="65">
        <f>E12+1</f>
        <v>2</v>
      </c>
      <c r="G12" s="65">
        <f t="shared" ref="G12:N12" si="0">F12+1</f>
        <v>3</v>
      </c>
      <c r="H12" s="65">
        <f t="shared" si="0"/>
        <v>4</v>
      </c>
      <c r="I12" s="65">
        <f t="shared" si="0"/>
        <v>5</v>
      </c>
      <c r="J12" s="65">
        <f t="shared" si="0"/>
        <v>6</v>
      </c>
      <c r="K12" s="65">
        <f t="shared" si="0"/>
        <v>7</v>
      </c>
      <c r="L12" s="65">
        <f t="shared" si="0"/>
        <v>8</v>
      </c>
      <c r="M12" s="65">
        <f t="shared" si="0"/>
        <v>9</v>
      </c>
      <c r="N12" s="66">
        <f t="shared" si="0"/>
        <v>10</v>
      </c>
    </row>
    <row r="13" spans="2:14" ht="15.75" hidden="1" outlineLevel="1" thickBot="1">
      <c r="B13" s="67" t="s">
        <v>84</v>
      </c>
      <c r="E13" s="68">
        <f>DU$27</f>
        <v>1</v>
      </c>
      <c r="F13" s="69">
        <f t="shared" ref="F13:N13" si="1">DV$27</f>
        <v>0</v>
      </c>
      <c r="G13" s="69">
        <f t="shared" si="1"/>
        <v>0</v>
      </c>
      <c r="H13" s="69">
        <f t="shared" si="1"/>
        <v>0</v>
      </c>
      <c r="I13" s="70">
        <f t="shared" si="1"/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  <c r="N13" s="71">
        <f t="shared" si="1"/>
        <v>0</v>
      </c>
    </row>
    <row r="14" spans="2:14" ht="15.75" hidden="1" outlineLevel="1" thickBot="1">
      <c r="B14" s="67" t="s">
        <v>67</v>
      </c>
      <c r="E14" s="68">
        <f>DU$26</f>
        <v>1</v>
      </c>
      <c r="F14" s="69">
        <f t="shared" ref="F14:N14" si="2">DV$26</f>
        <v>1</v>
      </c>
      <c r="G14" s="69">
        <f t="shared" si="2"/>
        <v>1</v>
      </c>
      <c r="H14" s="69">
        <f t="shared" si="2"/>
        <v>1</v>
      </c>
      <c r="I14" s="70">
        <f t="shared" si="2"/>
        <v>1</v>
      </c>
      <c r="J14" s="70">
        <f t="shared" si="2"/>
        <v>1</v>
      </c>
      <c r="K14" s="70">
        <f t="shared" si="2"/>
        <v>1</v>
      </c>
      <c r="L14" s="70">
        <f t="shared" si="2"/>
        <v>1</v>
      </c>
      <c r="M14" s="70">
        <f t="shared" si="2"/>
        <v>1</v>
      </c>
      <c r="N14" s="71">
        <f t="shared" si="2"/>
        <v>1</v>
      </c>
    </row>
    <row r="15" spans="2:14" collapsed="1">
      <c r="B15" s="237" t="s">
        <v>220</v>
      </c>
      <c r="C15" s="238"/>
      <c r="D15" s="238"/>
      <c r="E15" s="323">
        <f>DU38</f>
        <v>152449.09306302047</v>
      </c>
      <c r="F15" s="323">
        <f t="shared" ref="F15:N15" si="3">DV38</f>
        <v>8938.2809285570056</v>
      </c>
      <c r="G15" s="323">
        <f t="shared" si="3"/>
        <v>-6505.1850562800864</v>
      </c>
      <c r="H15" s="323">
        <f t="shared" si="3"/>
        <v>-6521.8700707863463</v>
      </c>
      <c r="I15" s="323">
        <f t="shared" si="3"/>
        <v>-6521.8700707863454</v>
      </c>
      <c r="J15" s="323">
        <f t="shared" si="3"/>
        <v>-6521.8700707863454</v>
      </c>
      <c r="K15" s="323">
        <f t="shared" si="3"/>
        <v>-6521.8700707863454</v>
      </c>
      <c r="L15" s="323">
        <f t="shared" si="3"/>
        <v>-6521.8700707863454</v>
      </c>
      <c r="M15" s="323">
        <f t="shared" si="3"/>
        <v>-6521.8700707863454</v>
      </c>
      <c r="N15" s="324">
        <f t="shared" si="3"/>
        <v>-6521.8700707863454</v>
      </c>
    </row>
    <row r="16" spans="2:14">
      <c r="B16" s="241" t="s">
        <v>221</v>
      </c>
      <c r="E16" s="325">
        <f>DU42</f>
        <v>-236185.53729299453</v>
      </c>
      <c r="F16" s="325">
        <f t="shared" ref="F16:N16" si="4">DV42</f>
        <v>-2139.0980687999981</v>
      </c>
      <c r="G16" s="325">
        <f t="shared" si="4"/>
        <v>-831.87147120002192</v>
      </c>
      <c r="H16" s="325">
        <f t="shared" si="4"/>
        <v>0</v>
      </c>
      <c r="I16" s="325">
        <f t="shared" si="4"/>
        <v>0</v>
      </c>
      <c r="J16" s="325">
        <f t="shared" si="4"/>
        <v>0</v>
      </c>
      <c r="K16" s="325">
        <f t="shared" si="4"/>
        <v>0</v>
      </c>
      <c r="L16" s="325">
        <f t="shared" si="4"/>
        <v>0</v>
      </c>
      <c r="M16" s="325">
        <f t="shared" si="4"/>
        <v>0</v>
      </c>
      <c r="N16" s="326">
        <f t="shared" si="4"/>
        <v>0</v>
      </c>
    </row>
    <row r="17" spans="1:134">
      <c r="B17" s="241" t="s">
        <v>222</v>
      </c>
      <c r="E17" s="325">
        <f>DU47</f>
        <v>83736.444229974077</v>
      </c>
      <c r="F17" s="325">
        <f t="shared" ref="F17:N17" si="5">DV47</f>
        <v>-6799.1828597570129</v>
      </c>
      <c r="G17" s="325">
        <f t="shared" si="5"/>
        <v>7337.0565274801338</v>
      </c>
      <c r="H17" s="325">
        <f t="shared" si="5"/>
        <v>6521.87007078639</v>
      </c>
      <c r="I17" s="325">
        <f t="shared" si="5"/>
        <v>6521.87007078639</v>
      </c>
      <c r="J17" s="325">
        <f t="shared" si="5"/>
        <v>6521.87007078639</v>
      </c>
      <c r="K17" s="325">
        <f t="shared" si="5"/>
        <v>6521.87007078639</v>
      </c>
      <c r="L17" s="325">
        <f t="shared" si="5"/>
        <v>6521.87007078639</v>
      </c>
      <c r="M17" s="325">
        <f t="shared" si="5"/>
        <v>6521.87007078639</v>
      </c>
      <c r="N17" s="326">
        <f t="shared" si="5"/>
        <v>6521.87007078639</v>
      </c>
    </row>
    <row r="18" spans="1:134" ht="15.75" thickBot="1">
      <c r="B18" s="244" t="s">
        <v>223</v>
      </c>
      <c r="C18" s="245"/>
      <c r="D18" s="245"/>
      <c r="E18" s="327">
        <f>DU50</f>
        <v>1.8189894035458565E-12</v>
      </c>
      <c r="F18" s="327">
        <f t="shared" ref="F18:N18" si="6">DV50</f>
        <v>-3.0695446184836328E-12</v>
      </c>
      <c r="G18" s="327">
        <f t="shared" si="6"/>
        <v>2.1998403099132702E-11</v>
      </c>
      <c r="H18" s="327">
        <f t="shared" si="6"/>
        <v>6.6108896135119721E-11</v>
      </c>
      <c r="I18" s="327">
        <f t="shared" si="6"/>
        <v>1.1090151019743644E-10</v>
      </c>
      <c r="J18" s="327">
        <f t="shared" si="6"/>
        <v>1.5683099263696931E-10</v>
      </c>
      <c r="K18" s="327">
        <f t="shared" si="6"/>
        <v>2.0321522242738865E-10</v>
      </c>
      <c r="L18" s="327">
        <f t="shared" si="6"/>
        <v>2.4959945221780799E-10</v>
      </c>
      <c r="M18" s="327">
        <f t="shared" si="6"/>
        <v>2.9598368200822733E-10</v>
      </c>
      <c r="N18" s="328">
        <f t="shared" si="6"/>
        <v>3.4236791179864667E-10</v>
      </c>
    </row>
    <row r="22" spans="1:134" hidden="1" outlineLevel="1">
      <c r="P22">
        <v>1</v>
      </c>
      <c r="AB22">
        <f>+P22+1</f>
        <v>2</v>
      </c>
      <c r="AN22">
        <f>+AB22+1</f>
        <v>3</v>
      </c>
      <c r="AZ22">
        <f>+AN22+1</f>
        <v>4</v>
      </c>
      <c r="BL22">
        <f>+AZ22+1</f>
        <v>5</v>
      </c>
      <c r="BX22">
        <f>+BL22+1</f>
        <v>6</v>
      </c>
      <c r="CJ22">
        <f>+BX22+1</f>
        <v>7</v>
      </c>
      <c r="CV22">
        <f>+CJ22+1</f>
        <v>8</v>
      </c>
      <c r="DH22">
        <f>+CV22+1</f>
        <v>9</v>
      </c>
      <c r="DT22">
        <f>+DH22+1</f>
        <v>10</v>
      </c>
    </row>
    <row r="23" spans="1:134" ht="19.5" customHeight="1" collapsed="1">
      <c r="B23" s="63" t="s">
        <v>224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83"/>
    </row>
    <row r="24" spans="1:134" s="84" customFormat="1">
      <c r="B24" s="85"/>
      <c r="C24" s="86" t="s">
        <v>80</v>
      </c>
      <c r="D24" s="86"/>
      <c r="E24" s="86">
        <v>1</v>
      </c>
      <c r="F24" s="86">
        <v>1</v>
      </c>
      <c r="G24" s="86">
        <v>1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>
        <v>1</v>
      </c>
      <c r="O24" s="86">
        <v>1</v>
      </c>
      <c r="P24" s="87">
        <v>1</v>
      </c>
      <c r="Q24" s="86">
        <f>E24+1</f>
        <v>2</v>
      </c>
      <c r="R24" s="86">
        <f t="shared" ref="R24:AA24" si="7">F24+1</f>
        <v>2</v>
      </c>
      <c r="S24" s="86">
        <f t="shared" si="7"/>
        <v>2</v>
      </c>
      <c r="T24" s="86">
        <f t="shared" si="7"/>
        <v>2</v>
      </c>
      <c r="U24" s="86">
        <f t="shared" si="7"/>
        <v>2</v>
      </c>
      <c r="V24" s="86">
        <f t="shared" si="7"/>
        <v>2</v>
      </c>
      <c r="W24" s="86">
        <f t="shared" si="7"/>
        <v>2</v>
      </c>
      <c r="X24" s="86">
        <f t="shared" si="7"/>
        <v>2</v>
      </c>
      <c r="Y24" s="86">
        <f t="shared" si="7"/>
        <v>2</v>
      </c>
      <c r="Z24" s="86">
        <f t="shared" si="7"/>
        <v>2</v>
      </c>
      <c r="AA24" s="86">
        <f t="shared" si="7"/>
        <v>2</v>
      </c>
      <c r="AB24" s="87">
        <f>P24+1</f>
        <v>2</v>
      </c>
      <c r="AC24" s="86">
        <f>Q24+1</f>
        <v>3</v>
      </c>
      <c r="AD24" s="86">
        <f t="shared" ref="AD24:AM24" si="8">R24+1</f>
        <v>3</v>
      </c>
      <c r="AE24" s="86">
        <f t="shared" si="8"/>
        <v>3</v>
      </c>
      <c r="AF24" s="86">
        <f t="shared" si="8"/>
        <v>3</v>
      </c>
      <c r="AG24" s="86">
        <f t="shared" si="8"/>
        <v>3</v>
      </c>
      <c r="AH24" s="86">
        <f t="shared" si="8"/>
        <v>3</v>
      </c>
      <c r="AI24" s="86">
        <f t="shared" si="8"/>
        <v>3</v>
      </c>
      <c r="AJ24" s="86">
        <f t="shared" si="8"/>
        <v>3</v>
      </c>
      <c r="AK24" s="86">
        <f t="shared" si="8"/>
        <v>3</v>
      </c>
      <c r="AL24" s="86">
        <f t="shared" si="8"/>
        <v>3</v>
      </c>
      <c r="AM24" s="86">
        <f t="shared" si="8"/>
        <v>3</v>
      </c>
      <c r="AN24" s="87">
        <f>AB24+1</f>
        <v>3</v>
      </c>
      <c r="AO24" s="86">
        <f>AC24+1</f>
        <v>4</v>
      </c>
      <c r="AP24" s="86">
        <f t="shared" ref="AP24:AY24" si="9">AD24+1</f>
        <v>4</v>
      </c>
      <c r="AQ24" s="86">
        <f t="shared" si="9"/>
        <v>4</v>
      </c>
      <c r="AR24" s="86">
        <f t="shared" si="9"/>
        <v>4</v>
      </c>
      <c r="AS24" s="86">
        <f t="shared" si="9"/>
        <v>4</v>
      </c>
      <c r="AT24" s="86">
        <f t="shared" si="9"/>
        <v>4</v>
      </c>
      <c r="AU24" s="86">
        <f t="shared" si="9"/>
        <v>4</v>
      </c>
      <c r="AV24" s="86">
        <f t="shared" si="9"/>
        <v>4</v>
      </c>
      <c r="AW24" s="86">
        <f t="shared" si="9"/>
        <v>4</v>
      </c>
      <c r="AX24" s="86">
        <f t="shared" si="9"/>
        <v>4</v>
      </c>
      <c r="AY24" s="86">
        <f t="shared" si="9"/>
        <v>4</v>
      </c>
      <c r="AZ24" s="87">
        <f>AN24+1</f>
        <v>4</v>
      </c>
      <c r="BA24" s="86">
        <f>AO24+1</f>
        <v>5</v>
      </c>
      <c r="BB24" s="86">
        <f t="shared" ref="BB24:BK24" si="10">AP24+1</f>
        <v>5</v>
      </c>
      <c r="BC24" s="86">
        <f t="shared" si="10"/>
        <v>5</v>
      </c>
      <c r="BD24" s="86">
        <f t="shared" si="10"/>
        <v>5</v>
      </c>
      <c r="BE24" s="86">
        <f t="shared" si="10"/>
        <v>5</v>
      </c>
      <c r="BF24" s="86">
        <f t="shared" si="10"/>
        <v>5</v>
      </c>
      <c r="BG24" s="86">
        <f t="shared" si="10"/>
        <v>5</v>
      </c>
      <c r="BH24" s="86">
        <f t="shared" si="10"/>
        <v>5</v>
      </c>
      <c r="BI24" s="86">
        <f t="shared" si="10"/>
        <v>5</v>
      </c>
      <c r="BJ24" s="86">
        <f t="shared" si="10"/>
        <v>5</v>
      </c>
      <c r="BK24" s="86">
        <f t="shared" si="10"/>
        <v>5</v>
      </c>
      <c r="BL24" s="87">
        <f>AZ24+1</f>
        <v>5</v>
      </c>
      <c r="BM24" s="86">
        <f>BA24+1</f>
        <v>6</v>
      </c>
      <c r="BN24" s="86">
        <f t="shared" ref="BN24:BW24" si="11">BB24+1</f>
        <v>6</v>
      </c>
      <c r="BO24" s="86">
        <f t="shared" si="11"/>
        <v>6</v>
      </c>
      <c r="BP24" s="86">
        <f t="shared" si="11"/>
        <v>6</v>
      </c>
      <c r="BQ24" s="86">
        <f t="shared" si="11"/>
        <v>6</v>
      </c>
      <c r="BR24" s="86">
        <f t="shared" si="11"/>
        <v>6</v>
      </c>
      <c r="BS24" s="86">
        <f t="shared" si="11"/>
        <v>6</v>
      </c>
      <c r="BT24" s="86">
        <f t="shared" si="11"/>
        <v>6</v>
      </c>
      <c r="BU24" s="86">
        <f t="shared" si="11"/>
        <v>6</v>
      </c>
      <c r="BV24" s="86">
        <f t="shared" si="11"/>
        <v>6</v>
      </c>
      <c r="BW24" s="86">
        <f t="shared" si="11"/>
        <v>6</v>
      </c>
      <c r="BX24" s="87">
        <f>BL24+1</f>
        <v>6</v>
      </c>
      <c r="BY24" s="86">
        <f>BM24+1</f>
        <v>7</v>
      </c>
      <c r="BZ24" s="86">
        <f t="shared" ref="BZ24:CI24" si="12">BN24+1</f>
        <v>7</v>
      </c>
      <c r="CA24" s="86">
        <f t="shared" si="12"/>
        <v>7</v>
      </c>
      <c r="CB24" s="86">
        <f t="shared" si="12"/>
        <v>7</v>
      </c>
      <c r="CC24" s="86">
        <f t="shared" si="12"/>
        <v>7</v>
      </c>
      <c r="CD24" s="86">
        <f t="shared" si="12"/>
        <v>7</v>
      </c>
      <c r="CE24" s="86">
        <f t="shared" si="12"/>
        <v>7</v>
      </c>
      <c r="CF24" s="86">
        <f t="shared" si="12"/>
        <v>7</v>
      </c>
      <c r="CG24" s="86">
        <f t="shared" si="12"/>
        <v>7</v>
      </c>
      <c r="CH24" s="86">
        <f t="shared" si="12"/>
        <v>7</v>
      </c>
      <c r="CI24" s="86">
        <f t="shared" si="12"/>
        <v>7</v>
      </c>
      <c r="CJ24" s="87">
        <f>BX24+1</f>
        <v>7</v>
      </c>
      <c r="CK24" s="86">
        <f>BY24+1</f>
        <v>8</v>
      </c>
      <c r="CL24" s="86">
        <f t="shared" ref="CL24:CU24" si="13">BZ24+1</f>
        <v>8</v>
      </c>
      <c r="CM24" s="86">
        <f t="shared" si="13"/>
        <v>8</v>
      </c>
      <c r="CN24" s="86">
        <f t="shared" si="13"/>
        <v>8</v>
      </c>
      <c r="CO24" s="86">
        <f t="shared" si="13"/>
        <v>8</v>
      </c>
      <c r="CP24" s="86">
        <f t="shared" si="13"/>
        <v>8</v>
      </c>
      <c r="CQ24" s="86">
        <f t="shared" si="13"/>
        <v>8</v>
      </c>
      <c r="CR24" s="86">
        <f t="shared" si="13"/>
        <v>8</v>
      </c>
      <c r="CS24" s="86">
        <f t="shared" si="13"/>
        <v>8</v>
      </c>
      <c r="CT24" s="86">
        <f t="shared" si="13"/>
        <v>8</v>
      </c>
      <c r="CU24" s="86">
        <f t="shared" si="13"/>
        <v>8</v>
      </c>
      <c r="CV24" s="87">
        <f>CJ24+1</f>
        <v>8</v>
      </c>
      <c r="CW24" s="86">
        <f>CK24+1</f>
        <v>9</v>
      </c>
      <c r="CX24" s="86">
        <f t="shared" ref="CX24:DG24" si="14">CL24+1</f>
        <v>9</v>
      </c>
      <c r="CY24" s="86">
        <f t="shared" si="14"/>
        <v>9</v>
      </c>
      <c r="CZ24" s="86">
        <f t="shared" si="14"/>
        <v>9</v>
      </c>
      <c r="DA24" s="86">
        <f t="shared" si="14"/>
        <v>9</v>
      </c>
      <c r="DB24" s="86">
        <f t="shared" si="14"/>
        <v>9</v>
      </c>
      <c r="DC24" s="86">
        <f t="shared" si="14"/>
        <v>9</v>
      </c>
      <c r="DD24" s="86">
        <f t="shared" si="14"/>
        <v>9</v>
      </c>
      <c r="DE24" s="86">
        <f t="shared" si="14"/>
        <v>9</v>
      </c>
      <c r="DF24" s="86">
        <f t="shared" si="14"/>
        <v>9</v>
      </c>
      <c r="DG24" s="86">
        <f t="shared" si="14"/>
        <v>9</v>
      </c>
      <c r="DH24" s="87">
        <f>CV24+1</f>
        <v>9</v>
      </c>
      <c r="DI24" s="86">
        <f>CW24+1</f>
        <v>10</v>
      </c>
      <c r="DJ24" s="86">
        <f t="shared" ref="DJ24:DS24" si="15">CX24+1</f>
        <v>10</v>
      </c>
      <c r="DK24" s="86">
        <f t="shared" si="15"/>
        <v>10</v>
      </c>
      <c r="DL24" s="86">
        <f t="shared" si="15"/>
        <v>10</v>
      </c>
      <c r="DM24" s="86">
        <f t="shared" si="15"/>
        <v>10</v>
      </c>
      <c r="DN24" s="86">
        <f t="shared" si="15"/>
        <v>10</v>
      </c>
      <c r="DO24" s="86">
        <f t="shared" si="15"/>
        <v>10</v>
      </c>
      <c r="DP24" s="86">
        <f t="shared" si="15"/>
        <v>10</v>
      </c>
      <c r="DQ24" s="86">
        <f t="shared" si="15"/>
        <v>10</v>
      </c>
      <c r="DR24" s="86">
        <f t="shared" si="15"/>
        <v>10</v>
      </c>
      <c r="DS24" s="86">
        <f t="shared" si="15"/>
        <v>10</v>
      </c>
      <c r="DT24" s="248">
        <f>DH24+1</f>
        <v>10</v>
      </c>
      <c r="DU24" s="89">
        <v>1</v>
      </c>
      <c r="DV24" s="89">
        <f>DU24+1</f>
        <v>2</v>
      </c>
      <c r="DW24" s="89">
        <f t="shared" ref="DW24:ED24" si="16">DV24+1</f>
        <v>3</v>
      </c>
      <c r="DX24" s="89">
        <f t="shared" si="16"/>
        <v>4</v>
      </c>
      <c r="DY24" s="89">
        <f t="shared" si="16"/>
        <v>5</v>
      </c>
      <c r="DZ24" s="89">
        <f t="shared" si="16"/>
        <v>6</v>
      </c>
      <c r="EA24" s="89">
        <f t="shared" si="16"/>
        <v>7</v>
      </c>
      <c r="EB24" s="89">
        <f t="shared" si="16"/>
        <v>8</v>
      </c>
      <c r="EC24" s="89">
        <f t="shared" si="16"/>
        <v>9</v>
      </c>
      <c r="ED24" s="90">
        <f t="shared" si="16"/>
        <v>10</v>
      </c>
    </row>
    <row r="25" spans="1:134" s="84" customFormat="1">
      <c r="A25"/>
      <c r="B25" s="92"/>
      <c r="C25" s="93" t="s">
        <v>82</v>
      </c>
      <c r="D25" s="93"/>
      <c r="E25" s="95">
        <v>45170</v>
      </c>
      <c r="F25" s="95">
        <f>EOMONTH(E25,1)</f>
        <v>45230</v>
      </c>
      <c r="G25" s="95">
        <f t="shared" ref="G25:BR25" si="17">EOMONTH(F25,1)</f>
        <v>45260</v>
      </c>
      <c r="H25" s="95">
        <f t="shared" si="17"/>
        <v>45291</v>
      </c>
      <c r="I25" s="95">
        <f t="shared" si="17"/>
        <v>45322</v>
      </c>
      <c r="J25" s="95">
        <f t="shared" si="17"/>
        <v>45351</v>
      </c>
      <c r="K25" s="95">
        <f t="shared" si="17"/>
        <v>45382</v>
      </c>
      <c r="L25" s="95">
        <f t="shared" si="17"/>
        <v>45412</v>
      </c>
      <c r="M25" s="95">
        <f t="shared" si="17"/>
        <v>45443</v>
      </c>
      <c r="N25" s="95">
        <f t="shared" si="17"/>
        <v>45473</v>
      </c>
      <c r="O25" s="95">
        <f t="shared" si="17"/>
        <v>45504</v>
      </c>
      <c r="P25" s="96">
        <f t="shared" si="17"/>
        <v>45535</v>
      </c>
      <c r="Q25" s="95">
        <f t="shared" si="17"/>
        <v>45565</v>
      </c>
      <c r="R25" s="95">
        <f t="shared" si="17"/>
        <v>45596</v>
      </c>
      <c r="S25" s="95">
        <f t="shared" si="17"/>
        <v>45626</v>
      </c>
      <c r="T25" s="95">
        <f t="shared" si="17"/>
        <v>45657</v>
      </c>
      <c r="U25" s="95">
        <f t="shared" si="17"/>
        <v>45688</v>
      </c>
      <c r="V25" s="95">
        <f t="shared" si="17"/>
        <v>45716</v>
      </c>
      <c r="W25" s="95">
        <f t="shared" si="17"/>
        <v>45747</v>
      </c>
      <c r="X25" s="95">
        <f t="shared" si="17"/>
        <v>45777</v>
      </c>
      <c r="Y25" s="95">
        <f t="shared" si="17"/>
        <v>45808</v>
      </c>
      <c r="Z25" s="95">
        <f t="shared" si="17"/>
        <v>45838</v>
      </c>
      <c r="AA25" s="95">
        <f t="shared" si="17"/>
        <v>45869</v>
      </c>
      <c r="AB25" s="96">
        <f t="shared" si="17"/>
        <v>45900</v>
      </c>
      <c r="AC25" s="95">
        <f t="shared" si="17"/>
        <v>45930</v>
      </c>
      <c r="AD25" s="95">
        <f t="shared" si="17"/>
        <v>45961</v>
      </c>
      <c r="AE25" s="95">
        <f t="shared" si="17"/>
        <v>45991</v>
      </c>
      <c r="AF25" s="95">
        <f t="shared" si="17"/>
        <v>46022</v>
      </c>
      <c r="AG25" s="95">
        <f t="shared" si="17"/>
        <v>46053</v>
      </c>
      <c r="AH25" s="95">
        <f t="shared" si="17"/>
        <v>46081</v>
      </c>
      <c r="AI25" s="95">
        <f t="shared" si="17"/>
        <v>46112</v>
      </c>
      <c r="AJ25" s="95">
        <f t="shared" si="17"/>
        <v>46142</v>
      </c>
      <c r="AK25" s="95">
        <f t="shared" si="17"/>
        <v>46173</v>
      </c>
      <c r="AL25" s="95">
        <f t="shared" si="17"/>
        <v>46203</v>
      </c>
      <c r="AM25" s="95">
        <f t="shared" si="17"/>
        <v>46234</v>
      </c>
      <c r="AN25" s="96">
        <f t="shared" si="17"/>
        <v>46265</v>
      </c>
      <c r="AO25" s="95">
        <f t="shared" si="17"/>
        <v>46295</v>
      </c>
      <c r="AP25" s="95">
        <f t="shared" si="17"/>
        <v>46326</v>
      </c>
      <c r="AQ25" s="95">
        <f t="shared" si="17"/>
        <v>46356</v>
      </c>
      <c r="AR25" s="95">
        <f t="shared" si="17"/>
        <v>46387</v>
      </c>
      <c r="AS25" s="95">
        <f t="shared" si="17"/>
        <v>46418</v>
      </c>
      <c r="AT25" s="95">
        <f t="shared" si="17"/>
        <v>46446</v>
      </c>
      <c r="AU25" s="95">
        <f t="shared" si="17"/>
        <v>46477</v>
      </c>
      <c r="AV25" s="95">
        <f t="shared" si="17"/>
        <v>46507</v>
      </c>
      <c r="AW25" s="95">
        <f t="shared" si="17"/>
        <v>46538</v>
      </c>
      <c r="AX25" s="95">
        <f t="shared" si="17"/>
        <v>46568</v>
      </c>
      <c r="AY25" s="95">
        <f t="shared" si="17"/>
        <v>46599</v>
      </c>
      <c r="AZ25" s="96">
        <f t="shared" si="17"/>
        <v>46630</v>
      </c>
      <c r="BA25" s="95">
        <f t="shared" si="17"/>
        <v>46660</v>
      </c>
      <c r="BB25" s="95">
        <f t="shared" si="17"/>
        <v>46691</v>
      </c>
      <c r="BC25" s="95">
        <f t="shared" si="17"/>
        <v>46721</v>
      </c>
      <c r="BD25" s="95">
        <f t="shared" si="17"/>
        <v>46752</v>
      </c>
      <c r="BE25" s="95">
        <f t="shared" si="17"/>
        <v>46783</v>
      </c>
      <c r="BF25" s="95">
        <f t="shared" si="17"/>
        <v>46812</v>
      </c>
      <c r="BG25" s="95">
        <f t="shared" si="17"/>
        <v>46843</v>
      </c>
      <c r="BH25" s="95">
        <f t="shared" si="17"/>
        <v>46873</v>
      </c>
      <c r="BI25" s="95">
        <f t="shared" si="17"/>
        <v>46904</v>
      </c>
      <c r="BJ25" s="95">
        <f t="shared" si="17"/>
        <v>46934</v>
      </c>
      <c r="BK25" s="95">
        <f t="shared" si="17"/>
        <v>46965</v>
      </c>
      <c r="BL25" s="96">
        <f t="shared" si="17"/>
        <v>46996</v>
      </c>
      <c r="BM25" s="95">
        <f t="shared" si="17"/>
        <v>47026</v>
      </c>
      <c r="BN25" s="95">
        <f t="shared" si="17"/>
        <v>47057</v>
      </c>
      <c r="BO25" s="95">
        <f t="shared" si="17"/>
        <v>47087</v>
      </c>
      <c r="BP25" s="95">
        <f t="shared" si="17"/>
        <v>47118</v>
      </c>
      <c r="BQ25" s="95">
        <f t="shared" si="17"/>
        <v>47149</v>
      </c>
      <c r="BR25" s="95">
        <f t="shared" si="17"/>
        <v>47177</v>
      </c>
      <c r="BS25" s="95">
        <f t="shared" ref="BS25:DT25" si="18">EOMONTH(BR25,1)</f>
        <v>47208</v>
      </c>
      <c r="BT25" s="95">
        <f t="shared" si="18"/>
        <v>47238</v>
      </c>
      <c r="BU25" s="95">
        <f t="shared" si="18"/>
        <v>47269</v>
      </c>
      <c r="BV25" s="95">
        <f t="shared" si="18"/>
        <v>47299</v>
      </c>
      <c r="BW25" s="95">
        <f t="shared" si="18"/>
        <v>47330</v>
      </c>
      <c r="BX25" s="96">
        <f t="shared" si="18"/>
        <v>47361</v>
      </c>
      <c r="BY25" s="95">
        <f t="shared" si="18"/>
        <v>47391</v>
      </c>
      <c r="BZ25" s="95">
        <f t="shared" si="18"/>
        <v>47422</v>
      </c>
      <c r="CA25" s="95">
        <f t="shared" si="18"/>
        <v>47452</v>
      </c>
      <c r="CB25" s="95">
        <f t="shared" si="18"/>
        <v>47483</v>
      </c>
      <c r="CC25" s="95">
        <f t="shared" si="18"/>
        <v>47514</v>
      </c>
      <c r="CD25" s="95">
        <f t="shared" si="18"/>
        <v>47542</v>
      </c>
      <c r="CE25" s="95">
        <f t="shared" si="18"/>
        <v>47573</v>
      </c>
      <c r="CF25" s="95">
        <f t="shared" si="18"/>
        <v>47603</v>
      </c>
      <c r="CG25" s="95">
        <f t="shared" si="18"/>
        <v>47634</v>
      </c>
      <c r="CH25" s="95">
        <f t="shared" si="18"/>
        <v>47664</v>
      </c>
      <c r="CI25" s="95">
        <f t="shared" si="18"/>
        <v>47695</v>
      </c>
      <c r="CJ25" s="96">
        <f t="shared" si="18"/>
        <v>47726</v>
      </c>
      <c r="CK25" s="95">
        <f t="shared" si="18"/>
        <v>47756</v>
      </c>
      <c r="CL25" s="95">
        <f t="shared" si="18"/>
        <v>47787</v>
      </c>
      <c r="CM25" s="95">
        <f t="shared" si="18"/>
        <v>47817</v>
      </c>
      <c r="CN25" s="95">
        <f t="shared" si="18"/>
        <v>47848</v>
      </c>
      <c r="CO25" s="95">
        <f t="shared" si="18"/>
        <v>47879</v>
      </c>
      <c r="CP25" s="95">
        <f t="shared" si="18"/>
        <v>47907</v>
      </c>
      <c r="CQ25" s="95">
        <f t="shared" si="18"/>
        <v>47938</v>
      </c>
      <c r="CR25" s="95">
        <f t="shared" si="18"/>
        <v>47968</v>
      </c>
      <c r="CS25" s="95">
        <f t="shared" si="18"/>
        <v>47999</v>
      </c>
      <c r="CT25" s="95">
        <f t="shared" si="18"/>
        <v>48029</v>
      </c>
      <c r="CU25" s="95">
        <f t="shared" si="18"/>
        <v>48060</v>
      </c>
      <c r="CV25" s="96">
        <f t="shared" si="18"/>
        <v>48091</v>
      </c>
      <c r="CW25" s="95">
        <f t="shared" si="18"/>
        <v>48121</v>
      </c>
      <c r="CX25" s="95">
        <f t="shared" si="18"/>
        <v>48152</v>
      </c>
      <c r="CY25" s="95">
        <f t="shared" si="18"/>
        <v>48182</v>
      </c>
      <c r="CZ25" s="95">
        <f t="shared" si="18"/>
        <v>48213</v>
      </c>
      <c r="DA25" s="95">
        <f t="shared" si="18"/>
        <v>48244</v>
      </c>
      <c r="DB25" s="95">
        <f t="shared" si="18"/>
        <v>48273</v>
      </c>
      <c r="DC25" s="95">
        <f t="shared" si="18"/>
        <v>48304</v>
      </c>
      <c r="DD25" s="95">
        <f t="shared" si="18"/>
        <v>48334</v>
      </c>
      <c r="DE25" s="95">
        <f t="shared" si="18"/>
        <v>48365</v>
      </c>
      <c r="DF25" s="95">
        <f t="shared" si="18"/>
        <v>48395</v>
      </c>
      <c r="DG25" s="95">
        <f t="shared" si="18"/>
        <v>48426</v>
      </c>
      <c r="DH25" s="96">
        <f t="shared" si="18"/>
        <v>48457</v>
      </c>
      <c r="DI25" s="95">
        <f t="shared" si="18"/>
        <v>48487</v>
      </c>
      <c r="DJ25" s="95">
        <f t="shared" si="18"/>
        <v>48518</v>
      </c>
      <c r="DK25" s="95">
        <f t="shared" si="18"/>
        <v>48548</v>
      </c>
      <c r="DL25" s="95">
        <f t="shared" si="18"/>
        <v>48579</v>
      </c>
      <c r="DM25" s="95">
        <f t="shared" si="18"/>
        <v>48610</v>
      </c>
      <c r="DN25" s="95">
        <f t="shared" si="18"/>
        <v>48638</v>
      </c>
      <c r="DO25" s="95">
        <f t="shared" si="18"/>
        <v>48669</v>
      </c>
      <c r="DP25" s="95">
        <f t="shared" si="18"/>
        <v>48699</v>
      </c>
      <c r="DQ25" s="95">
        <f t="shared" si="18"/>
        <v>48730</v>
      </c>
      <c r="DR25" s="95">
        <f t="shared" si="18"/>
        <v>48760</v>
      </c>
      <c r="DS25" s="95">
        <f t="shared" si="18"/>
        <v>48791</v>
      </c>
      <c r="DT25" s="249">
        <f t="shared" si="18"/>
        <v>48822</v>
      </c>
      <c r="DU25" s="98"/>
      <c r="DV25" s="98"/>
      <c r="DW25" s="98"/>
      <c r="DX25" s="98"/>
      <c r="DY25" s="98"/>
      <c r="DZ25" s="98"/>
      <c r="EA25" s="98"/>
      <c r="EB25" s="98"/>
      <c r="EC25" s="98"/>
      <c r="ED25" s="99"/>
    </row>
    <row r="26" spans="1:134" hidden="1" outlineLevel="1">
      <c r="B26" s="198" t="s">
        <v>83</v>
      </c>
      <c r="C26" s="199"/>
      <c r="D26" s="200"/>
      <c r="E26" s="201">
        <f>Capex_F!E$31</f>
        <v>0</v>
      </c>
      <c r="F26" s="201">
        <f>Capex_F!F$31</f>
        <v>0</v>
      </c>
      <c r="G26" s="201">
        <f>Capex_F!G$31</f>
        <v>0</v>
      </c>
      <c r="H26" s="201">
        <f>Capex_F!H$31</f>
        <v>0.14864864864864866</v>
      </c>
      <c r="I26" s="201">
        <f>Capex_F!I$31</f>
        <v>0.30405405405405406</v>
      </c>
      <c r="J26" s="201">
        <f>Capex_F!J$31</f>
        <v>0.44594594594594594</v>
      </c>
      <c r="K26" s="201">
        <f>Capex_F!K$31</f>
        <v>0.58783783783783783</v>
      </c>
      <c r="L26" s="201">
        <f>Capex_F!L$31</f>
        <v>0.73648648648648651</v>
      </c>
      <c r="M26" s="201">
        <f>Capex_F!M$31</f>
        <v>0.89864864864864868</v>
      </c>
      <c r="N26" s="201">
        <f>Capex_F!N$31</f>
        <v>1</v>
      </c>
      <c r="O26" s="201">
        <f>Capex_F!O$31</f>
        <v>1</v>
      </c>
      <c r="P26" s="202">
        <f>Capex_F!P$31</f>
        <v>1</v>
      </c>
      <c r="Q26" s="201">
        <f>Capex_F!Q$31</f>
        <v>1</v>
      </c>
      <c r="R26" s="201">
        <f>Capex_F!R$31</f>
        <v>1</v>
      </c>
      <c r="S26" s="201">
        <f>Capex_F!S$31</f>
        <v>1</v>
      </c>
      <c r="T26" s="201">
        <f>Capex_F!T$31</f>
        <v>1</v>
      </c>
      <c r="U26" s="201">
        <f>Capex_F!U$31</f>
        <v>1</v>
      </c>
      <c r="V26" s="201">
        <f>Capex_F!V$31</f>
        <v>1</v>
      </c>
      <c r="W26" s="201">
        <f>Capex_F!W$31</f>
        <v>1</v>
      </c>
      <c r="X26" s="201">
        <f>Capex_F!X$31</f>
        <v>1</v>
      </c>
      <c r="Y26" s="201">
        <f>Capex_F!Y$31</f>
        <v>1</v>
      </c>
      <c r="Z26" s="201">
        <f>Capex_F!Z$31</f>
        <v>1</v>
      </c>
      <c r="AA26" s="201">
        <f>Capex_F!AA$31</f>
        <v>1</v>
      </c>
      <c r="AB26" s="202">
        <f>Capex_F!AB$31</f>
        <v>1</v>
      </c>
      <c r="AC26" s="201">
        <f>Capex_F!AC$31</f>
        <v>1</v>
      </c>
      <c r="AD26" s="201">
        <f>Capex_F!AD$31</f>
        <v>1</v>
      </c>
      <c r="AE26" s="201">
        <f>Capex_F!AE$31</f>
        <v>1</v>
      </c>
      <c r="AF26" s="201">
        <f>Capex_F!AF$31</f>
        <v>1</v>
      </c>
      <c r="AG26" s="201">
        <f>Capex_F!AG$31</f>
        <v>1</v>
      </c>
      <c r="AH26" s="201">
        <f>Capex_F!AH$31</f>
        <v>1</v>
      </c>
      <c r="AI26" s="201">
        <f>Capex_F!AI$31</f>
        <v>1</v>
      </c>
      <c r="AJ26" s="201">
        <f>Capex_F!AJ$31</f>
        <v>1</v>
      </c>
      <c r="AK26" s="201">
        <f>Capex_F!AK$31</f>
        <v>1</v>
      </c>
      <c r="AL26" s="201">
        <f>Capex_F!AL$31</f>
        <v>1</v>
      </c>
      <c r="AM26" s="201">
        <f>Capex_F!AM$31</f>
        <v>1</v>
      </c>
      <c r="AN26" s="202">
        <f>Capex_F!AN$31</f>
        <v>1</v>
      </c>
      <c r="AO26" s="201">
        <f>Capex_F!AO$31</f>
        <v>1</v>
      </c>
      <c r="AP26" s="201">
        <f>Capex_F!AP$31</f>
        <v>1</v>
      </c>
      <c r="AQ26" s="201">
        <f>Capex_F!AQ$31</f>
        <v>1</v>
      </c>
      <c r="AR26" s="201">
        <f>Capex_F!AR$31</f>
        <v>1</v>
      </c>
      <c r="AS26" s="201">
        <f>Capex_F!AS$31</f>
        <v>1</v>
      </c>
      <c r="AT26" s="201">
        <f>Capex_F!AT$31</f>
        <v>1</v>
      </c>
      <c r="AU26" s="201">
        <f>Capex_F!AU$31</f>
        <v>1</v>
      </c>
      <c r="AV26" s="201">
        <f>Capex_F!AV$31</f>
        <v>1</v>
      </c>
      <c r="AW26" s="201">
        <f>Capex_F!AW$31</f>
        <v>1</v>
      </c>
      <c r="AX26" s="201">
        <f>Capex_F!AX$31</f>
        <v>1</v>
      </c>
      <c r="AY26" s="201">
        <f>Capex_F!AY$31</f>
        <v>1</v>
      </c>
      <c r="AZ26" s="202">
        <f>Capex_F!AZ$31</f>
        <v>1</v>
      </c>
      <c r="BA26" s="201">
        <f>Capex_F!BA$31</f>
        <v>1</v>
      </c>
      <c r="BB26" s="201">
        <f>Capex_F!BB$31</f>
        <v>1</v>
      </c>
      <c r="BC26" s="201">
        <f>Capex_F!BC$31</f>
        <v>1</v>
      </c>
      <c r="BD26" s="201">
        <f>Capex_F!BD$31</f>
        <v>1</v>
      </c>
      <c r="BE26" s="201">
        <f>Capex_F!BE$31</f>
        <v>1</v>
      </c>
      <c r="BF26" s="201">
        <f>Capex_F!BF$31</f>
        <v>1</v>
      </c>
      <c r="BG26" s="201">
        <f>Capex_F!BG$31</f>
        <v>1</v>
      </c>
      <c r="BH26" s="201">
        <f>Capex_F!BH$31</f>
        <v>1</v>
      </c>
      <c r="BI26" s="201">
        <f>Capex_F!BI$31</f>
        <v>1</v>
      </c>
      <c r="BJ26" s="201">
        <f>Capex_F!BJ$31</f>
        <v>1</v>
      </c>
      <c r="BK26" s="201">
        <f>Capex_F!BK$31</f>
        <v>1</v>
      </c>
      <c r="BL26" s="202">
        <f>Capex_F!BL$31</f>
        <v>1</v>
      </c>
      <c r="BM26" s="201">
        <f>Capex_F!BM$31</f>
        <v>1</v>
      </c>
      <c r="BN26" s="201">
        <f>Capex_F!BN$31</f>
        <v>1</v>
      </c>
      <c r="BO26" s="201">
        <f>Capex_F!BO$31</f>
        <v>1</v>
      </c>
      <c r="BP26" s="201">
        <f>Capex_F!BP$31</f>
        <v>1</v>
      </c>
      <c r="BQ26" s="201">
        <f>Capex_F!BQ$31</f>
        <v>1</v>
      </c>
      <c r="BR26" s="201">
        <f>Capex_F!BR$31</f>
        <v>1</v>
      </c>
      <c r="BS26" s="201">
        <f>Capex_F!BS$31</f>
        <v>1</v>
      </c>
      <c r="BT26" s="201">
        <f>Capex_F!BT$31</f>
        <v>1</v>
      </c>
      <c r="BU26" s="201">
        <f>Capex_F!BU$31</f>
        <v>1</v>
      </c>
      <c r="BV26" s="201">
        <f>Capex_F!BV$31</f>
        <v>1</v>
      </c>
      <c r="BW26" s="201">
        <f>Capex_F!BW$31</f>
        <v>1</v>
      </c>
      <c r="BX26" s="202">
        <f>Capex_F!BX$31</f>
        <v>1</v>
      </c>
      <c r="BY26" s="201">
        <f>Capex_F!BY$31</f>
        <v>1</v>
      </c>
      <c r="BZ26" s="201">
        <f>Capex_F!BZ$31</f>
        <v>1</v>
      </c>
      <c r="CA26" s="201">
        <f>Capex_F!CA$31</f>
        <v>1</v>
      </c>
      <c r="CB26" s="201">
        <f>Capex_F!CB$31</f>
        <v>1</v>
      </c>
      <c r="CC26" s="201">
        <f>Capex_F!CC$31</f>
        <v>1</v>
      </c>
      <c r="CD26" s="201">
        <f>Capex_F!CD$31</f>
        <v>1</v>
      </c>
      <c r="CE26" s="201">
        <f>Capex_F!CE$31</f>
        <v>1</v>
      </c>
      <c r="CF26" s="201">
        <f>Capex_F!CF$31</f>
        <v>1</v>
      </c>
      <c r="CG26" s="201">
        <f>Capex_F!CG$31</f>
        <v>1</v>
      </c>
      <c r="CH26" s="201">
        <f>Capex_F!CH$31</f>
        <v>1</v>
      </c>
      <c r="CI26" s="201">
        <f>Capex_F!CI$31</f>
        <v>1</v>
      </c>
      <c r="CJ26" s="202">
        <f>Capex_F!CJ$31</f>
        <v>1</v>
      </c>
      <c r="CK26" s="201">
        <f>Capex_F!CK$31</f>
        <v>1</v>
      </c>
      <c r="CL26" s="201">
        <f>Capex_F!CL$31</f>
        <v>1</v>
      </c>
      <c r="CM26" s="201">
        <f>Capex_F!CM$31</f>
        <v>1</v>
      </c>
      <c r="CN26" s="201">
        <f>Capex_F!CN$31</f>
        <v>1</v>
      </c>
      <c r="CO26" s="201">
        <f>Capex_F!CO$31</f>
        <v>1</v>
      </c>
      <c r="CP26" s="201">
        <f>Capex_F!CP$31</f>
        <v>1</v>
      </c>
      <c r="CQ26" s="201">
        <f>Capex_F!CQ$31</f>
        <v>1</v>
      </c>
      <c r="CR26" s="201">
        <f>Capex_F!CR$31</f>
        <v>1</v>
      </c>
      <c r="CS26" s="201">
        <f>Capex_F!CS$31</f>
        <v>1</v>
      </c>
      <c r="CT26" s="201">
        <f>Capex_F!CT$31</f>
        <v>1</v>
      </c>
      <c r="CU26" s="201">
        <f>Capex_F!CU$31</f>
        <v>1</v>
      </c>
      <c r="CV26" s="202">
        <f>Capex_F!CV$31</f>
        <v>1</v>
      </c>
      <c r="CW26" s="201">
        <f>Capex_F!CW$31</f>
        <v>1</v>
      </c>
      <c r="CX26" s="201">
        <f>Capex_F!CX$31</f>
        <v>1</v>
      </c>
      <c r="CY26" s="201">
        <f>Capex_F!CY$31</f>
        <v>1</v>
      </c>
      <c r="CZ26" s="201">
        <f>Capex_F!CZ$31</f>
        <v>1</v>
      </c>
      <c r="DA26" s="201">
        <f>Capex_F!DA$31</f>
        <v>1</v>
      </c>
      <c r="DB26" s="201">
        <f>Capex_F!DB$31</f>
        <v>1</v>
      </c>
      <c r="DC26" s="201">
        <f>Capex_F!DC$31</f>
        <v>1</v>
      </c>
      <c r="DD26" s="201">
        <f>Capex_F!DD$31</f>
        <v>1</v>
      </c>
      <c r="DE26" s="201">
        <f>Capex_F!DE$31</f>
        <v>1</v>
      </c>
      <c r="DF26" s="201">
        <f>Capex_F!DF$31</f>
        <v>1</v>
      </c>
      <c r="DG26" s="201">
        <f>Capex_F!DG$31</f>
        <v>1</v>
      </c>
      <c r="DH26" s="202">
        <f>Capex_F!DH$31</f>
        <v>1</v>
      </c>
      <c r="DI26" s="201">
        <f>Capex_F!DI$31</f>
        <v>1</v>
      </c>
      <c r="DJ26" s="201">
        <f>Capex_F!DJ$31</f>
        <v>1</v>
      </c>
      <c r="DK26" s="201">
        <f>Capex_F!DK$31</f>
        <v>1</v>
      </c>
      <c r="DL26" s="201">
        <f>Capex_F!DL$31</f>
        <v>1</v>
      </c>
      <c r="DM26" s="201">
        <f>Capex_F!DM$31</f>
        <v>1</v>
      </c>
      <c r="DN26" s="201">
        <f>Capex_F!DN$31</f>
        <v>1</v>
      </c>
      <c r="DO26" s="201">
        <f>Capex_F!DO$31</f>
        <v>1</v>
      </c>
      <c r="DP26" s="201">
        <f>Capex_F!DP$31</f>
        <v>1</v>
      </c>
      <c r="DQ26" s="201">
        <f>Capex_F!DQ$31</f>
        <v>1</v>
      </c>
      <c r="DR26" s="201">
        <f>Capex_F!DR$31</f>
        <v>1</v>
      </c>
      <c r="DS26" s="201">
        <f>Capex_F!DS$31</f>
        <v>1</v>
      </c>
      <c r="DT26" s="250">
        <f>Capex_F!DT$31</f>
        <v>1</v>
      </c>
      <c r="DU26" s="251">
        <f>Capex_F!DU$31</f>
        <v>1</v>
      </c>
      <c r="DV26" s="104">
        <f>Capex_F!DV$31</f>
        <v>1</v>
      </c>
      <c r="DW26" s="104">
        <f>Capex_F!DW$31</f>
        <v>1</v>
      </c>
      <c r="DX26" s="104">
        <f>Capex_F!DX$31</f>
        <v>1</v>
      </c>
      <c r="DY26" s="104">
        <f>Capex_F!DY$31</f>
        <v>1</v>
      </c>
      <c r="DZ26" s="104">
        <f>Capex_F!DZ$31</f>
        <v>1</v>
      </c>
      <c r="EA26" s="104">
        <f>Capex_F!EA$31</f>
        <v>1</v>
      </c>
      <c r="EB26" s="104">
        <f>Capex_F!EB$31</f>
        <v>1</v>
      </c>
      <c r="EC26" s="104">
        <f>Capex_F!EC$31</f>
        <v>1</v>
      </c>
      <c r="ED26" s="105">
        <f>Capex_F!ED$31</f>
        <v>1</v>
      </c>
    </row>
    <row r="27" spans="1:134" hidden="1" outlineLevel="1">
      <c r="B27" s="198" t="s">
        <v>84</v>
      </c>
      <c r="C27" s="199"/>
      <c r="D27" s="203"/>
      <c r="E27" s="201">
        <f>Capex_F!E$32</f>
        <v>0</v>
      </c>
      <c r="F27" s="201">
        <f>Capex_F!F$32</f>
        <v>0</v>
      </c>
      <c r="G27" s="201">
        <f>Capex_F!G$32</f>
        <v>0</v>
      </c>
      <c r="H27" s="201">
        <f>Capex_F!H$32</f>
        <v>0.14864864864864866</v>
      </c>
      <c r="I27" s="201">
        <f>Capex_F!I$32</f>
        <v>0.1554054054054054</v>
      </c>
      <c r="J27" s="201">
        <f>Capex_F!J$32</f>
        <v>0.14189189189189189</v>
      </c>
      <c r="K27" s="201">
        <f>Capex_F!K$32</f>
        <v>0.14189189189189189</v>
      </c>
      <c r="L27" s="201">
        <f>Capex_F!L$32</f>
        <v>0.14864864864864866</v>
      </c>
      <c r="M27" s="201">
        <f>Capex_F!M$32</f>
        <v>0.16216216216216217</v>
      </c>
      <c r="N27" s="201">
        <f>Capex_F!N$32</f>
        <v>0.10135135135135132</v>
      </c>
      <c r="O27" s="201">
        <f>Capex_F!O$32</f>
        <v>0</v>
      </c>
      <c r="P27" s="202">
        <f>Capex_F!P$32</f>
        <v>0</v>
      </c>
      <c r="Q27" s="201">
        <f>Capex_F!Q$32</f>
        <v>0</v>
      </c>
      <c r="R27" s="201">
        <f>Capex_F!R$32</f>
        <v>0</v>
      </c>
      <c r="S27" s="201">
        <f>Capex_F!S$32</f>
        <v>0</v>
      </c>
      <c r="T27" s="201">
        <f>Capex_F!T$32</f>
        <v>0</v>
      </c>
      <c r="U27" s="201">
        <f>Capex_F!U$32</f>
        <v>0</v>
      </c>
      <c r="V27" s="201">
        <f>Capex_F!V$32</f>
        <v>0</v>
      </c>
      <c r="W27" s="201">
        <f>Capex_F!W$32</f>
        <v>0</v>
      </c>
      <c r="X27" s="201">
        <f>Capex_F!X$32</f>
        <v>0</v>
      </c>
      <c r="Y27" s="201">
        <f>Capex_F!Y$32</f>
        <v>0</v>
      </c>
      <c r="Z27" s="201">
        <f>Capex_F!Z$32</f>
        <v>0</v>
      </c>
      <c r="AA27" s="201">
        <f>Capex_F!AA$32</f>
        <v>0</v>
      </c>
      <c r="AB27" s="202">
        <f>Capex_F!AB$32</f>
        <v>0</v>
      </c>
      <c r="AC27" s="201">
        <f>Capex_F!AC$32</f>
        <v>0</v>
      </c>
      <c r="AD27" s="201">
        <f>Capex_F!AD$32</f>
        <v>0</v>
      </c>
      <c r="AE27" s="201">
        <f>Capex_F!AE$32</f>
        <v>0</v>
      </c>
      <c r="AF27" s="201">
        <f>Capex_F!AF$32</f>
        <v>0</v>
      </c>
      <c r="AG27" s="201">
        <f>Capex_F!AG$32</f>
        <v>0</v>
      </c>
      <c r="AH27" s="201">
        <f>Capex_F!AH$32</f>
        <v>0</v>
      </c>
      <c r="AI27" s="201">
        <f>Capex_F!AI$32</f>
        <v>0</v>
      </c>
      <c r="AJ27" s="201">
        <f>Capex_F!AJ$32</f>
        <v>0</v>
      </c>
      <c r="AK27" s="201">
        <f>Capex_F!AK$32</f>
        <v>0</v>
      </c>
      <c r="AL27" s="201">
        <f>Capex_F!AL$32</f>
        <v>0</v>
      </c>
      <c r="AM27" s="201">
        <f>Capex_F!AM$32</f>
        <v>0</v>
      </c>
      <c r="AN27" s="202">
        <f>Capex_F!AN$32</f>
        <v>0</v>
      </c>
      <c r="AO27" s="201">
        <f>Capex_F!AO$32</f>
        <v>0</v>
      </c>
      <c r="AP27" s="201">
        <f>Capex_F!AP$32</f>
        <v>0</v>
      </c>
      <c r="AQ27" s="201">
        <f>Capex_F!AQ$32</f>
        <v>0</v>
      </c>
      <c r="AR27" s="201">
        <f>Capex_F!AR$32</f>
        <v>0</v>
      </c>
      <c r="AS27" s="201">
        <f>Capex_F!AS$32</f>
        <v>0</v>
      </c>
      <c r="AT27" s="201">
        <f>Capex_F!AT$32</f>
        <v>0</v>
      </c>
      <c r="AU27" s="201">
        <f>Capex_F!AU$32</f>
        <v>0</v>
      </c>
      <c r="AV27" s="201">
        <f>Capex_F!AV$32</f>
        <v>0</v>
      </c>
      <c r="AW27" s="201">
        <f>Capex_F!AW$32</f>
        <v>0</v>
      </c>
      <c r="AX27" s="201">
        <f>Capex_F!AX$32</f>
        <v>0</v>
      </c>
      <c r="AY27" s="201">
        <f>Capex_F!AY$32</f>
        <v>0</v>
      </c>
      <c r="AZ27" s="202">
        <f>Capex_F!AZ$32</f>
        <v>0</v>
      </c>
      <c r="BA27" s="201">
        <f>Capex_F!BA$32</f>
        <v>0</v>
      </c>
      <c r="BB27" s="201">
        <f>Capex_F!BB$32</f>
        <v>0</v>
      </c>
      <c r="BC27" s="201">
        <f>Capex_F!BC$32</f>
        <v>0</v>
      </c>
      <c r="BD27" s="201">
        <f>Capex_F!BD$32</f>
        <v>0</v>
      </c>
      <c r="BE27" s="201">
        <f>Capex_F!BE$32</f>
        <v>0</v>
      </c>
      <c r="BF27" s="201">
        <f>Capex_F!BF$32</f>
        <v>0</v>
      </c>
      <c r="BG27" s="201">
        <f>Capex_F!BG$32</f>
        <v>0</v>
      </c>
      <c r="BH27" s="201">
        <f>Capex_F!BH$32</f>
        <v>0</v>
      </c>
      <c r="BI27" s="201">
        <f>Capex_F!BI$32</f>
        <v>0</v>
      </c>
      <c r="BJ27" s="201">
        <f>Capex_F!BJ$32</f>
        <v>0</v>
      </c>
      <c r="BK27" s="201">
        <f>Capex_F!BK$32</f>
        <v>0</v>
      </c>
      <c r="BL27" s="202">
        <f>Capex_F!BL$32</f>
        <v>0</v>
      </c>
      <c r="BM27" s="201">
        <f>Capex_F!BM$32</f>
        <v>0</v>
      </c>
      <c r="BN27" s="201">
        <f>Capex_F!BN$32</f>
        <v>0</v>
      </c>
      <c r="BO27" s="201">
        <f>Capex_F!BO$32</f>
        <v>0</v>
      </c>
      <c r="BP27" s="201">
        <f>Capex_F!BP$32</f>
        <v>0</v>
      </c>
      <c r="BQ27" s="201">
        <f>Capex_F!BQ$32</f>
        <v>0</v>
      </c>
      <c r="BR27" s="201">
        <f>Capex_F!BR$32</f>
        <v>0</v>
      </c>
      <c r="BS27" s="201">
        <f>Capex_F!BS$32</f>
        <v>0</v>
      </c>
      <c r="BT27" s="201">
        <f>Capex_F!BT$32</f>
        <v>0</v>
      </c>
      <c r="BU27" s="201">
        <f>Capex_F!BU$32</f>
        <v>0</v>
      </c>
      <c r="BV27" s="201">
        <f>Capex_F!BV$32</f>
        <v>0</v>
      </c>
      <c r="BW27" s="201">
        <f>Capex_F!BW$32</f>
        <v>0</v>
      </c>
      <c r="BX27" s="202">
        <f>Capex_F!BX$32</f>
        <v>0</v>
      </c>
      <c r="BY27" s="201">
        <f>Capex_F!BY$32</f>
        <v>0</v>
      </c>
      <c r="BZ27" s="201">
        <f>Capex_F!BZ$32</f>
        <v>0</v>
      </c>
      <c r="CA27" s="201">
        <f>Capex_F!CA$32</f>
        <v>0</v>
      </c>
      <c r="CB27" s="201">
        <f>Capex_F!CB$32</f>
        <v>0</v>
      </c>
      <c r="CC27" s="201">
        <f>Capex_F!CC$32</f>
        <v>0</v>
      </c>
      <c r="CD27" s="201">
        <f>Capex_F!CD$32</f>
        <v>0</v>
      </c>
      <c r="CE27" s="201">
        <f>Capex_F!CE$32</f>
        <v>0</v>
      </c>
      <c r="CF27" s="201">
        <f>Capex_F!CF$32</f>
        <v>0</v>
      </c>
      <c r="CG27" s="201">
        <f>Capex_F!CG$32</f>
        <v>0</v>
      </c>
      <c r="CH27" s="201">
        <f>Capex_F!CH$32</f>
        <v>0</v>
      </c>
      <c r="CI27" s="201">
        <f>Capex_F!CI$32</f>
        <v>0</v>
      </c>
      <c r="CJ27" s="202">
        <f>Capex_F!CJ$32</f>
        <v>0</v>
      </c>
      <c r="CK27" s="201">
        <f>Capex_F!CK$32</f>
        <v>0</v>
      </c>
      <c r="CL27" s="201">
        <f>Capex_F!CL$32</f>
        <v>0</v>
      </c>
      <c r="CM27" s="201">
        <f>Capex_F!CM$32</f>
        <v>0</v>
      </c>
      <c r="CN27" s="201">
        <f>Capex_F!CN$32</f>
        <v>0</v>
      </c>
      <c r="CO27" s="201">
        <f>Capex_F!CO$32</f>
        <v>0</v>
      </c>
      <c r="CP27" s="201">
        <f>Capex_F!CP$32</f>
        <v>0</v>
      </c>
      <c r="CQ27" s="201">
        <f>Capex_F!CQ$32</f>
        <v>0</v>
      </c>
      <c r="CR27" s="201">
        <f>Capex_F!CR$32</f>
        <v>0</v>
      </c>
      <c r="CS27" s="201">
        <f>Capex_F!CS$32</f>
        <v>0</v>
      </c>
      <c r="CT27" s="201">
        <f>Capex_F!CT$32</f>
        <v>0</v>
      </c>
      <c r="CU27" s="201">
        <f>Capex_F!CU$32</f>
        <v>0</v>
      </c>
      <c r="CV27" s="202">
        <f>Capex_F!CV$32</f>
        <v>0</v>
      </c>
      <c r="CW27" s="201">
        <f>Capex_F!CW$32</f>
        <v>0</v>
      </c>
      <c r="CX27" s="201">
        <f>Capex_F!CX$32</f>
        <v>0</v>
      </c>
      <c r="CY27" s="201">
        <f>Capex_F!CY$32</f>
        <v>0</v>
      </c>
      <c r="CZ27" s="201">
        <f>Capex_F!CZ$32</f>
        <v>0</v>
      </c>
      <c r="DA27" s="201">
        <f>Capex_F!DA$32</f>
        <v>0</v>
      </c>
      <c r="DB27" s="201">
        <f>Capex_F!DB$32</f>
        <v>0</v>
      </c>
      <c r="DC27" s="201">
        <f>Capex_F!DC$32</f>
        <v>0</v>
      </c>
      <c r="DD27" s="201">
        <f>Capex_F!DD$32</f>
        <v>0</v>
      </c>
      <c r="DE27" s="201">
        <f>Capex_F!DE$32</f>
        <v>0</v>
      </c>
      <c r="DF27" s="201">
        <f>Capex_F!DF$32</f>
        <v>0</v>
      </c>
      <c r="DG27" s="201">
        <f>Capex_F!DG$32</f>
        <v>0</v>
      </c>
      <c r="DH27" s="202">
        <f>Capex_F!DH$32</f>
        <v>0</v>
      </c>
      <c r="DI27" s="201">
        <f>Capex_F!DI$32</f>
        <v>0</v>
      </c>
      <c r="DJ27" s="201">
        <f>Capex_F!DJ$32</f>
        <v>0</v>
      </c>
      <c r="DK27" s="201">
        <f>Capex_F!DK$32</f>
        <v>0</v>
      </c>
      <c r="DL27" s="201">
        <f>Capex_F!DL$32</f>
        <v>0</v>
      </c>
      <c r="DM27" s="201">
        <f>Capex_F!DM$32</f>
        <v>0</v>
      </c>
      <c r="DN27" s="201">
        <f>Capex_F!DN$32</f>
        <v>0</v>
      </c>
      <c r="DO27" s="201">
        <f>Capex_F!DO$32</f>
        <v>0</v>
      </c>
      <c r="DP27" s="201">
        <f>Capex_F!DP$32</f>
        <v>0</v>
      </c>
      <c r="DQ27" s="201">
        <f>Capex_F!DQ$32</f>
        <v>0</v>
      </c>
      <c r="DR27" s="201">
        <f>Capex_F!DR$32</f>
        <v>0</v>
      </c>
      <c r="DS27" s="201">
        <f>Capex_F!DS$32</f>
        <v>0</v>
      </c>
      <c r="DT27" s="250">
        <f>Capex_F!DT$32</f>
        <v>0</v>
      </c>
      <c r="DU27" s="251">
        <f>Capex_F!DU$32</f>
        <v>1</v>
      </c>
      <c r="DV27" s="104">
        <f>Capex_F!DV$32</f>
        <v>0</v>
      </c>
      <c r="DW27" s="104">
        <f>Capex_F!DW$32</f>
        <v>0</v>
      </c>
      <c r="DX27" s="104">
        <f>Capex_F!DX$32</f>
        <v>0</v>
      </c>
      <c r="DY27" s="104">
        <f>Capex_F!DY$32</f>
        <v>0</v>
      </c>
      <c r="DZ27" s="104">
        <f>Capex_F!DZ$32</f>
        <v>0</v>
      </c>
      <c r="EA27" s="104">
        <f>Capex_F!EA$32</f>
        <v>0</v>
      </c>
      <c r="EB27" s="104">
        <f>Capex_F!EB$32</f>
        <v>0</v>
      </c>
      <c r="EC27" s="104">
        <f>Capex_F!EC$32</f>
        <v>0</v>
      </c>
      <c r="ED27" s="105">
        <f>Capex_F!ED$32</f>
        <v>0</v>
      </c>
    </row>
    <row r="28" spans="1:134" hidden="1" outlineLevel="1">
      <c r="B28" s="67" t="s">
        <v>85</v>
      </c>
      <c r="D28" s="61"/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1.59992</v>
      </c>
      <c r="L28" s="55">
        <v>0.79991999999999996</v>
      </c>
      <c r="M28" s="55">
        <v>0.79991999999999996</v>
      </c>
      <c r="N28" s="55">
        <v>0.79991999999999996</v>
      </c>
      <c r="O28" s="55">
        <v>0.79991999999999996</v>
      </c>
      <c r="P28" s="106">
        <v>0.79991999999999996</v>
      </c>
      <c r="Q28" s="55">
        <v>0.39995999999999998</v>
      </c>
      <c r="R28" s="55">
        <v>0.39995999999999998</v>
      </c>
      <c r="S28" s="55">
        <v>0.39995999999999998</v>
      </c>
      <c r="T28" s="55">
        <v>0.39995999999999998</v>
      </c>
      <c r="U28" s="55">
        <v>0.39995999999999998</v>
      </c>
      <c r="V28" s="55">
        <v>0.39995999999999998</v>
      </c>
      <c r="W28" s="55">
        <v>0.39995999999999998</v>
      </c>
      <c r="X28" s="55">
        <v>0.39995999999999998</v>
      </c>
      <c r="Y28" s="55">
        <v>0.39995999999999998</v>
      </c>
      <c r="Z28" s="55">
        <v>0.39995999999999998</v>
      </c>
      <c r="AA28" s="55">
        <v>0.39995999999999998</v>
      </c>
      <c r="AB28" s="106">
        <v>0.39995999999999998</v>
      </c>
      <c r="AC28" s="55">
        <v>0.26663999999999999</v>
      </c>
      <c r="AD28" s="55">
        <v>0.26663999999999999</v>
      </c>
      <c r="AE28" s="55">
        <v>0.26663999999999999</v>
      </c>
      <c r="AF28" s="55">
        <v>0.26663999999999999</v>
      </c>
      <c r="AG28" s="55">
        <v>0.26663999999999999</v>
      </c>
      <c r="AH28" s="55">
        <v>0.26663999999999999</v>
      </c>
      <c r="AI28" s="55">
        <v>0.26663999999999999</v>
      </c>
      <c r="AJ28" s="55">
        <v>0</v>
      </c>
      <c r="AK28" s="55">
        <v>0</v>
      </c>
      <c r="AL28" s="55">
        <v>0</v>
      </c>
      <c r="AM28" s="55">
        <v>0</v>
      </c>
      <c r="AN28" s="106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106">
        <v>0</v>
      </c>
      <c r="BA28" s="55">
        <v>0</v>
      </c>
      <c r="BB28" s="55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106">
        <v>0</v>
      </c>
      <c r="BM28" s="55">
        <v>0</v>
      </c>
      <c r="BN28" s="55"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106">
        <v>0</v>
      </c>
      <c r="BY28" s="55">
        <v>0</v>
      </c>
      <c r="BZ28" s="55">
        <v>0</v>
      </c>
      <c r="CA28" s="55">
        <v>0</v>
      </c>
      <c r="CB28" s="55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106">
        <v>0</v>
      </c>
      <c r="CK28" s="55">
        <v>0</v>
      </c>
      <c r="CL28" s="55">
        <v>0</v>
      </c>
      <c r="CM28" s="55">
        <v>0</v>
      </c>
      <c r="CN28" s="55">
        <v>0</v>
      </c>
      <c r="CO28" s="55">
        <v>0</v>
      </c>
      <c r="CP28" s="55">
        <v>0</v>
      </c>
      <c r="CQ28" s="55">
        <v>0</v>
      </c>
      <c r="CR28" s="55">
        <v>0</v>
      </c>
      <c r="CS28" s="55">
        <v>0</v>
      </c>
      <c r="CT28" s="55">
        <v>0</v>
      </c>
      <c r="CU28" s="55">
        <v>0</v>
      </c>
      <c r="CV28" s="106">
        <v>0</v>
      </c>
      <c r="CW28" s="55">
        <v>0</v>
      </c>
      <c r="CX28" s="55">
        <v>0</v>
      </c>
      <c r="CY28" s="55">
        <v>0</v>
      </c>
      <c r="CZ28" s="55">
        <v>0</v>
      </c>
      <c r="DA28" s="55">
        <v>0</v>
      </c>
      <c r="DB28" s="55">
        <v>0</v>
      </c>
      <c r="DC28" s="55">
        <v>0</v>
      </c>
      <c r="DD28" s="55">
        <v>0</v>
      </c>
      <c r="DE28" s="55">
        <v>0</v>
      </c>
      <c r="DF28" s="55">
        <v>0</v>
      </c>
      <c r="DG28" s="55">
        <v>0</v>
      </c>
      <c r="DH28" s="106">
        <v>0</v>
      </c>
      <c r="DI28" s="55">
        <v>0</v>
      </c>
      <c r="DJ28" s="55">
        <v>0</v>
      </c>
      <c r="DK28" s="55">
        <v>0</v>
      </c>
      <c r="DL28" s="55">
        <v>0</v>
      </c>
      <c r="DM28" s="55">
        <v>0</v>
      </c>
      <c r="DN28" s="55">
        <v>0</v>
      </c>
      <c r="DO28" s="55">
        <v>0</v>
      </c>
      <c r="DP28" s="55">
        <v>0</v>
      </c>
      <c r="DQ28" s="55">
        <v>0</v>
      </c>
      <c r="DR28" s="55">
        <v>0</v>
      </c>
      <c r="DS28" s="55">
        <v>0</v>
      </c>
      <c r="DT28" s="252">
        <v>0</v>
      </c>
      <c r="DU28" s="253">
        <f>SUMIF($E$24:$DT$24,DU$24,$E28:$DT28)</f>
        <v>5.5995200000000009</v>
      </c>
      <c r="DV28" s="108">
        <f t="shared" ref="DV28:ED28" si="19">SUMIF($E$24:$DT$24,DV$24,$E28:$DT28)</f>
        <v>4.7995200000000002</v>
      </c>
      <c r="DW28" s="108">
        <f t="shared" si="19"/>
        <v>1.8664799999999999</v>
      </c>
      <c r="DX28" s="108">
        <f t="shared" si="19"/>
        <v>0</v>
      </c>
      <c r="DY28" s="108">
        <f t="shared" si="19"/>
        <v>0</v>
      </c>
      <c r="DZ28" s="108">
        <f t="shared" si="19"/>
        <v>0</v>
      </c>
      <c r="EA28" s="108">
        <f t="shared" si="19"/>
        <v>0</v>
      </c>
      <c r="EB28" s="108">
        <f t="shared" si="19"/>
        <v>0</v>
      </c>
      <c r="EC28" s="108">
        <f t="shared" si="19"/>
        <v>0</v>
      </c>
      <c r="ED28" s="109">
        <f t="shared" si="19"/>
        <v>0</v>
      </c>
    </row>
    <row r="29" spans="1:134" hidden="1" outlineLevel="1">
      <c r="B29" s="67" t="s">
        <v>86</v>
      </c>
      <c r="D29" s="61"/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1.59992</v>
      </c>
      <c r="L29" s="55">
        <v>2.3998400000000002</v>
      </c>
      <c r="M29" s="55">
        <v>3.1997600000000004</v>
      </c>
      <c r="N29" s="55">
        <v>3.9996799999999997</v>
      </c>
      <c r="O29" s="55">
        <v>4.7995999999999999</v>
      </c>
      <c r="P29" s="106">
        <v>5.5995200000000001</v>
      </c>
      <c r="Q29" s="55">
        <v>5.9994800000000001</v>
      </c>
      <c r="R29" s="55">
        <v>6.3994399999999985</v>
      </c>
      <c r="S29" s="55">
        <v>6.7993999999999994</v>
      </c>
      <c r="T29" s="55">
        <v>7.1993599999999986</v>
      </c>
      <c r="U29" s="55">
        <v>7.5993199999999987</v>
      </c>
      <c r="V29" s="55">
        <v>7.9992799999999971</v>
      </c>
      <c r="W29" s="55">
        <v>8.3992399999999989</v>
      </c>
      <c r="X29" s="55">
        <v>8.7991999999999972</v>
      </c>
      <c r="Y29" s="55">
        <v>9.1991599999999973</v>
      </c>
      <c r="Z29" s="55">
        <v>9.5991199999999957</v>
      </c>
      <c r="AA29" s="55">
        <v>9.9990799999999957</v>
      </c>
      <c r="AB29" s="106">
        <v>10.399039999999996</v>
      </c>
      <c r="AC29" s="55">
        <v>10.665679999999995</v>
      </c>
      <c r="AD29" s="55">
        <v>10.932319999999995</v>
      </c>
      <c r="AE29" s="55">
        <v>11.198959999999996</v>
      </c>
      <c r="AF29" s="55">
        <v>11.465599999999995</v>
      </c>
      <c r="AG29" s="55">
        <v>11.732239999999994</v>
      </c>
      <c r="AH29" s="55">
        <v>11.998879999999994</v>
      </c>
      <c r="AI29" s="55">
        <v>12.265519999999995</v>
      </c>
      <c r="AJ29" s="55">
        <v>12.265519999999995</v>
      </c>
      <c r="AK29" s="55">
        <v>12.265519999999995</v>
      </c>
      <c r="AL29" s="55">
        <v>12.265519999999995</v>
      </c>
      <c r="AM29" s="55">
        <v>12.265519999999995</v>
      </c>
      <c r="AN29" s="106">
        <v>12.265519999999995</v>
      </c>
      <c r="AO29" s="55">
        <v>12.265519999999995</v>
      </c>
      <c r="AP29" s="55">
        <v>12.265519999999995</v>
      </c>
      <c r="AQ29" s="55">
        <v>12.265519999999995</v>
      </c>
      <c r="AR29" s="55">
        <v>12.265519999999995</v>
      </c>
      <c r="AS29" s="55">
        <v>12.265519999999995</v>
      </c>
      <c r="AT29" s="55">
        <v>12.265519999999995</v>
      </c>
      <c r="AU29" s="55">
        <v>12.265519999999995</v>
      </c>
      <c r="AV29" s="55">
        <v>12.265519999999995</v>
      </c>
      <c r="AW29" s="55">
        <v>12.265519999999995</v>
      </c>
      <c r="AX29" s="55">
        <v>12.265519999999995</v>
      </c>
      <c r="AY29" s="55">
        <v>12.265519999999995</v>
      </c>
      <c r="AZ29" s="106">
        <v>12.265519999999995</v>
      </c>
      <c r="BA29" s="55">
        <v>12.265519999999995</v>
      </c>
      <c r="BB29" s="55">
        <v>12.265519999999995</v>
      </c>
      <c r="BC29" s="55">
        <v>12.265519999999995</v>
      </c>
      <c r="BD29" s="55">
        <v>12.265519999999995</v>
      </c>
      <c r="BE29" s="55">
        <v>12.265519999999995</v>
      </c>
      <c r="BF29" s="55">
        <v>12.265519999999995</v>
      </c>
      <c r="BG29" s="55">
        <v>12.265519999999995</v>
      </c>
      <c r="BH29" s="55">
        <v>12.265519999999995</v>
      </c>
      <c r="BI29" s="55">
        <v>12.265519999999995</v>
      </c>
      <c r="BJ29" s="55">
        <v>12.265519999999995</v>
      </c>
      <c r="BK29" s="55">
        <v>12.265519999999995</v>
      </c>
      <c r="BL29" s="106">
        <v>12.265519999999995</v>
      </c>
      <c r="BM29" s="55">
        <v>12.265519999999995</v>
      </c>
      <c r="BN29" s="55">
        <v>12.265519999999995</v>
      </c>
      <c r="BO29" s="55">
        <v>12.265519999999995</v>
      </c>
      <c r="BP29" s="55">
        <v>12.265519999999995</v>
      </c>
      <c r="BQ29" s="55">
        <v>12.265519999999995</v>
      </c>
      <c r="BR29" s="55">
        <v>12.265519999999995</v>
      </c>
      <c r="BS29" s="55">
        <v>12.265519999999995</v>
      </c>
      <c r="BT29" s="55">
        <v>12.265519999999995</v>
      </c>
      <c r="BU29" s="55">
        <v>12.265519999999995</v>
      </c>
      <c r="BV29" s="55">
        <v>12.265519999999995</v>
      </c>
      <c r="BW29" s="55">
        <v>12.265519999999995</v>
      </c>
      <c r="BX29" s="106">
        <v>12.265519999999995</v>
      </c>
      <c r="BY29" s="55">
        <v>12.265519999999995</v>
      </c>
      <c r="BZ29" s="55">
        <v>12.265519999999995</v>
      </c>
      <c r="CA29" s="55">
        <v>12.265519999999995</v>
      </c>
      <c r="CB29" s="55">
        <v>12.265519999999995</v>
      </c>
      <c r="CC29" s="55">
        <v>12.265519999999995</v>
      </c>
      <c r="CD29" s="55">
        <v>12.265519999999995</v>
      </c>
      <c r="CE29" s="55">
        <v>12.265519999999995</v>
      </c>
      <c r="CF29" s="55">
        <v>12.265519999999995</v>
      </c>
      <c r="CG29" s="55">
        <v>12.265519999999995</v>
      </c>
      <c r="CH29" s="55">
        <v>12.265519999999995</v>
      </c>
      <c r="CI29" s="55">
        <v>12.265519999999995</v>
      </c>
      <c r="CJ29" s="106">
        <v>12.265519999999995</v>
      </c>
      <c r="CK29" s="55">
        <v>12.265519999999995</v>
      </c>
      <c r="CL29" s="55">
        <v>12.265519999999995</v>
      </c>
      <c r="CM29" s="55">
        <v>12.265519999999995</v>
      </c>
      <c r="CN29" s="55">
        <v>12.265519999999995</v>
      </c>
      <c r="CO29" s="55">
        <v>12.265519999999995</v>
      </c>
      <c r="CP29" s="55">
        <v>12.265519999999995</v>
      </c>
      <c r="CQ29" s="55">
        <v>12.265519999999995</v>
      </c>
      <c r="CR29" s="55">
        <v>12.265519999999995</v>
      </c>
      <c r="CS29" s="55">
        <v>12.265519999999995</v>
      </c>
      <c r="CT29" s="55">
        <v>12.265519999999995</v>
      </c>
      <c r="CU29" s="55">
        <v>12.265519999999995</v>
      </c>
      <c r="CV29" s="106">
        <v>12.265519999999995</v>
      </c>
      <c r="CW29" s="55">
        <v>12.265519999999995</v>
      </c>
      <c r="CX29" s="55">
        <v>12.265519999999995</v>
      </c>
      <c r="CY29" s="55">
        <v>12.265519999999995</v>
      </c>
      <c r="CZ29" s="55">
        <v>12.265519999999995</v>
      </c>
      <c r="DA29" s="55">
        <v>12.265519999999995</v>
      </c>
      <c r="DB29" s="55">
        <v>12.265519999999995</v>
      </c>
      <c r="DC29" s="55">
        <v>12.265519999999995</v>
      </c>
      <c r="DD29" s="55">
        <v>12.265519999999995</v>
      </c>
      <c r="DE29" s="55">
        <v>12.265519999999995</v>
      </c>
      <c r="DF29" s="55">
        <v>12.265519999999995</v>
      </c>
      <c r="DG29" s="55">
        <v>12.265519999999995</v>
      </c>
      <c r="DH29" s="106">
        <v>12.265519999999995</v>
      </c>
      <c r="DI29" s="55">
        <v>12.265519999999995</v>
      </c>
      <c r="DJ29" s="55">
        <v>12.265519999999995</v>
      </c>
      <c r="DK29" s="55">
        <v>12.265519999999995</v>
      </c>
      <c r="DL29" s="55">
        <v>12.265519999999995</v>
      </c>
      <c r="DM29" s="55">
        <v>12.265519999999995</v>
      </c>
      <c r="DN29" s="55">
        <v>12.265519999999995</v>
      </c>
      <c r="DO29" s="55">
        <v>12.265519999999995</v>
      </c>
      <c r="DP29" s="55">
        <v>12.265519999999995</v>
      </c>
      <c r="DQ29" s="55">
        <v>12.265519999999995</v>
      </c>
      <c r="DR29" s="55">
        <v>12.265519999999995</v>
      </c>
      <c r="DS29" s="55">
        <v>12.265519999999995</v>
      </c>
      <c r="DT29" s="252">
        <v>12.265519999999995</v>
      </c>
      <c r="DU29" s="253">
        <f>SUMIF($E$22:$DT$22,DU$24,$E29:$DT29)</f>
        <v>5.5995200000000001</v>
      </c>
      <c r="DV29" s="108">
        <f t="shared" ref="DV29:ED29" si="20">SUMIF($E$22:$DT$22,DV$24,$E29:$DT29)</f>
        <v>10.399039999999996</v>
      </c>
      <c r="DW29" s="108">
        <f t="shared" si="20"/>
        <v>12.265519999999995</v>
      </c>
      <c r="DX29" s="108">
        <f t="shared" si="20"/>
        <v>12.265519999999995</v>
      </c>
      <c r="DY29" s="108">
        <f t="shared" si="20"/>
        <v>12.265519999999995</v>
      </c>
      <c r="DZ29" s="108">
        <f t="shared" si="20"/>
        <v>12.265519999999995</v>
      </c>
      <c r="EA29" s="108">
        <f t="shared" si="20"/>
        <v>12.265519999999995</v>
      </c>
      <c r="EB29" s="108">
        <f t="shared" si="20"/>
        <v>12.265519999999995</v>
      </c>
      <c r="EC29" s="108">
        <f t="shared" si="20"/>
        <v>12.265519999999995</v>
      </c>
      <c r="ED29" s="109">
        <f t="shared" si="20"/>
        <v>12.265519999999995</v>
      </c>
    </row>
    <row r="30" spans="1:134" collapsed="1">
      <c r="B30" s="260" t="s">
        <v>225</v>
      </c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329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329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329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329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329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329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329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  <c r="CV30" s="329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329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330"/>
      <c r="DU30" s="331"/>
      <c r="DV30" s="331"/>
      <c r="DW30" s="331"/>
      <c r="DX30" s="331"/>
      <c r="DY30" s="331"/>
      <c r="DZ30" s="331"/>
      <c r="EA30" s="331"/>
      <c r="EB30" s="331"/>
      <c r="EC30" s="331"/>
      <c r="ED30" s="332"/>
    </row>
    <row r="31" spans="1:134">
      <c r="B31" s="266" t="s">
        <v>226</v>
      </c>
      <c r="C31" s="333"/>
      <c r="D31" s="333"/>
      <c r="E31" s="333">
        <f>PF_IS_F!E68</f>
        <v>0</v>
      </c>
      <c r="F31" s="333">
        <f>PF_IS_F!F68</f>
        <v>0</v>
      </c>
      <c r="G31" s="333">
        <f>PF_IS_F!G68</f>
        <v>0</v>
      </c>
      <c r="H31" s="333">
        <f>PF_IS_F!H68</f>
        <v>-1597.0409199567725</v>
      </c>
      <c r="I31" s="333">
        <f>PF_IS_F!I68</f>
        <v>-1916.6232406975651</v>
      </c>
      <c r="J31" s="333">
        <f>PF_IS_F!J68</f>
        <v>-2212.6667598703175</v>
      </c>
      <c r="K31" s="333">
        <f>PF_IS_F!K68</f>
        <v>77533.782481697155</v>
      </c>
      <c r="L31" s="333">
        <f>PF_IS_F!L68</f>
        <v>-2677.3798371119192</v>
      </c>
      <c r="M31" s="333">
        <f>PF_IS_F!M68</f>
        <v>-2933.135622579804</v>
      </c>
      <c r="N31" s="333">
        <f>PF_IS_F!N68</f>
        <v>78117.130958184018</v>
      </c>
      <c r="O31" s="333">
        <f>PF_IS_F!O68</f>
        <v>-3041.2569676429157</v>
      </c>
      <c r="P31" s="334">
        <f>PF_IS_F!P68</f>
        <v>-2999.5471342943215</v>
      </c>
      <c r="Q31" s="333">
        <f>PF_IS_F!Q68</f>
        <v>15205.039019174488</v>
      </c>
      <c r="R31" s="333">
        <f>PF_IS_F!R68</f>
        <v>-2953.2324281457277</v>
      </c>
      <c r="S31" s="333">
        <f>PF_IS_F!S68</f>
        <v>-2932.3775114714308</v>
      </c>
      <c r="T31" s="333">
        <f>PF_IS_F!T68</f>
        <v>-2911.5225947971339</v>
      </c>
      <c r="U31" s="333">
        <f>PF_IS_F!U68</f>
        <v>-2890.6676781228371</v>
      </c>
      <c r="V31" s="333">
        <f>PF_IS_F!V68</f>
        <v>-2869.8127614485402</v>
      </c>
      <c r="W31" s="333">
        <f>PF_IS_F!W68</f>
        <v>-2848.9578447742429</v>
      </c>
      <c r="X31" s="333">
        <f>PF_IS_F!X68</f>
        <v>-2828.102928099946</v>
      </c>
      <c r="Y31" s="333">
        <f>PF_IS_F!Y68</f>
        <v>-2807.2480114256487</v>
      </c>
      <c r="Z31" s="333">
        <f>PF_IS_F!Z68</f>
        <v>-2786.3930947513518</v>
      </c>
      <c r="AA31" s="333">
        <f>PF_IS_F!AA68</f>
        <v>-2765.5381780770549</v>
      </c>
      <c r="AB31" s="334">
        <f>PF_IS_F!AB68</f>
        <v>-2744.683261402758</v>
      </c>
      <c r="AC31" s="333">
        <f>PF_IS_F!AC68</f>
        <v>-2729.245026019893</v>
      </c>
      <c r="AD31" s="333">
        <f>PF_IS_F!AD68</f>
        <v>-2715.3417482370287</v>
      </c>
      <c r="AE31" s="333">
        <f>PF_IS_F!AE68</f>
        <v>-2701.4384704541644</v>
      </c>
      <c r="AF31" s="333">
        <f>PF_IS_F!AF68</f>
        <v>-2687.5351926712997</v>
      </c>
      <c r="AG31" s="333">
        <f>PF_IS_F!AG68</f>
        <v>-2673.6319148884349</v>
      </c>
      <c r="AH31" s="333">
        <f>PF_IS_F!AH68</f>
        <v>-2659.7286371055702</v>
      </c>
      <c r="AI31" s="333">
        <f>PF_IS_F!AI68</f>
        <v>-2645.8253593227055</v>
      </c>
      <c r="AJ31" s="333">
        <f>PF_IS_F!AJ68</f>
        <v>-2642.7554441227057</v>
      </c>
      <c r="AK31" s="333">
        <f>PF_IS_F!AK68</f>
        <v>-2642.7554441227057</v>
      </c>
      <c r="AL31" s="333">
        <f>PF_IS_F!AL68</f>
        <v>-2642.7554441227057</v>
      </c>
      <c r="AM31" s="333">
        <f>PF_IS_F!AM68</f>
        <v>-2642.7554441227057</v>
      </c>
      <c r="AN31" s="334">
        <f>PF_IS_F!AN68</f>
        <v>-2642.7554441227057</v>
      </c>
      <c r="AO31" s="333">
        <f>PF_IS_F!AO68</f>
        <v>-2642.7554441227057</v>
      </c>
      <c r="AP31" s="333">
        <f>PF_IS_F!AP68</f>
        <v>-2642.7554441227057</v>
      </c>
      <c r="AQ31" s="333">
        <f>PF_IS_F!AQ68</f>
        <v>-2642.7554441227057</v>
      </c>
      <c r="AR31" s="333">
        <f>PF_IS_F!AR68</f>
        <v>-2642.7554441227057</v>
      </c>
      <c r="AS31" s="333">
        <f>PF_IS_F!AS68</f>
        <v>-2642.7554441227057</v>
      </c>
      <c r="AT31" s="333">
        <f>PF_IS_F!AT68</f>
        <v>-2642.7554441227057</v>
      </c>
      <c r="AU31" s="333">
        <f>PF_IS_F!AU68</f>
        <v>-2622.9479901004834</v>
      </c>
      <c r="AV31" s="333">
        <f>PF_IS_F!AV68</f>
        <v>-2613.0447583004834</v>
      </c>
      <c r="AW31" s="333">
        <f>PF_IS_F!AW68</f>
        <v>-2603.1415265004835</v>
      </c>
      <c r="AX31" s="333">
        <f>PF_IS_F!AX68</f>
        <v>-2593.2382947004835</v>
      </c>
      <c r="AY31" s="333">
        <f>PF_IS_F!AY68</f>
        <v>-2583.3350629004831</v>
      </c>
      <c r="AZ31" s="334">
        <f>PF_IS_F!AZ68</f>
        <v>-2573.4318311004831</v>
      </c>
      <c r="BA31" s="333">
        <f>PF_IS_F!BA68</f>
        <v>-2568.4802152004831</v>
      </c>
      <c r="BB31" s="333">
        <f>PF_IS_F!BB68</f>
        <v>-2563.5285993004832</v>
      </c>
      <c r="BC31" s="333">
        <f>PF_IS_F!BC68</f>
        <v>-2558.5769834004832</v>
      </c>
      <c r="BD31" s="333">
        <f>PF_IS_F!BD68</f>
        <v>-2553.6253675004832</v>
      </c>
      <c r="BE31" s="333">
        <f>PF_IS_F!BE68</f>
        <v>-2548.6737516004832</v>
      </c>
      <c r="BF31" s="333">
        <f>PF_IS_F!BF68</f>
        <v>-2543.7221357004832</v>
      </c>
      <c r="BG31" s="333">
        <f>PF_IS_F!BG68</f>
        <v>-2538.7705198004833</v>
      </c>
      <c r="BH31" s="333">
        <f>PF_IS_F!BH68</f>
        <v>-2533.8189039004833</v>
      </c>
      <c r="BI31" s="333">
        <f>PF_IS_F!BI68</f>
        <v>-2528.8672880004833</v>
      </c>
      <c r="BJ31" s="333">
        <f>PF_IS_F!BJ68</f>
        <v>-2523.9156721004833</v>
      </c>
      <c r="BK31" s="333">
        <f>PF_IS_F!BK68</f>
        <v>-2518.9640562004834</v>
      </c>
      <c r="BL31" s="334">
        <f>PF_IS_F!BL68</f>
        <v>-2514.0124403004834</v>
      </c>
      <c r="BM31" s="333">
        <f>PF_IS_F!BM68</f>
        <v>-2510.7113630338167</v>
      </c>
      <c r="BN31" s="333">
        <f>PF_IS_F!BN68</f>
        <v>-2507.4102857671501</v>
      </c>
      <c r="BO31" s="333">
        <f>PF_IS_F!BO68</f>
        <v>-2504.109208500483</v>
      </c>
      <c r="BP31" s="333">
        <f>PF_IS_F!BP68</f>
        <v>-2500.8081312338163</v>
      </c>
      <c r="BQ31" s="333">
        <f>PF_IS_F!BQ68</f>
        <v>-2497.5070539671497</v>
      </c>
      <c r="BR31" s="333">
        <f>PF_IS_F!BR68</f>
        <v>-2494.205976700483</v>
      </c>
      <c r="BS31" s="333">
        <f>PF_IS_F!BS68</f>
        <v>-2490.9048994338164</v>
      </c>
      <c r="BT31" s="333">
        <f>PF_IS_F!BT68</f>
        <v>-2490.9048994338164</v>
      </c>
      <c r="BU31" s="333">
        <f>PF_IS_F!BU68</f>
        <v>-2490.9048994338164</v>
      </c>
      <c r="BV31" s="333">
        <f>PF_IS_F!BV68</f>
        <v>-2490.9048994338164</v>
      </c>
      <c r="BW31" s="333">
        <f>PF_IS_F!BW68</f>
        <v>-2490.9048994338164</v>
      </c>
      <c r="BX31" s="334">
        <f>PF_IS_F!BX68</f>
        <v>-2490.9048994338164</v>
      </c>
      <c r="BY31" s="333">
        <f>PF_IS_F!BY68</f>
        <v>-2490.9048994338164</v>
      </c>
      <c r="BZ31" s="333">
        <f>PF_IS_F!BZ68</f>
        <v>-2490.9048994338164</v>
      </c>
      <c r="CA31" s="333">
        <f>PF_IS_F!CA68</f>
        <v>-2490.9048994338164</v>
      </c>
      <c r="CB31" s="333">
        <f>PF_IS_F!CB68</f>
        <v>-2490.9048994338164</v>
      </c>
      <c r="CC31" s="333">
        <f>PF_IS_F!CC68</f>
        <v>-2490.9048994338164</v>
      </c>
      <c r="CD31" s="333">
        <f>PF_IS_F!CD68</f>
        <v>-2490.9048994338164</v>
      </c>
      <c r="CE31" s="333">
        <f>PF_IS_F!CE68</f>
        <v>-2490.9048994338164</v>
      </c>
      <c r="CF31" s="333">
        <f>PF_IS_F!CF68</f>
        <v>-2490.9048994338164</v>
      </c>
      <c r="CG31" s="333">
        <f>PF_IS_F!CG68</f>
        <v>-2490.9048994338164</v>
      </c>
      <c r="CH31" s="333">
        <f>PF_IS_F!CH68</f>
        <v>-2490.9048994338164</v>
      </c>
      <c r="CI31" s="333">
        <f>PF_IS_F!CI68</f>
        <v>-2490.9048994338164</v>
      </c>
      <c r="CJ31" s="334">
        <f>PF_IS_F!CJ68</f>
        <v>-2490.9048994338164</v>
      </c>
      <c r="CK31" s="333">
        <f>PF_IS_F!CK68</f>
        <v>-2490.9048994338164</v>
      </c>
      <c r="CL31" s="333">
        <f>PF_IS_F!CL68</f>
        <v>-2490.9048994338164</v>
      </c>
      <c r="CM31" s="333">
        <f>PF_IS_F!CM68</f>
        <v>-2490.9048994338164</v>
      </c>
      <c r="CN31" s="333">
        <f>PF_IS_F!CN68</f>
        <v>-2490.9048994338164</v>
      </c>
      <c r="CO31" s="333">
        <f>PF_IS_F!CO68</f>
        <v>-2490.9048994338164</v>
      </c>
      <c r="CP31" s="333">
        <f>PF_IS_F!CP68</f>
        <v>-2490.9048994338164</v>
      </c>
      <c r="CQ31" s="333">
        <f>PF_IS_F!CQ68</f>
        <v>-2490.9048994338164</v>
      </c>
      <c r="CR31" s="333">
        <f>PF_IS_F!CR68</f>
        <v>-2490.9048994338164</v>
      </c>
      <c r="CS31" s="333">
        <f>PF_IS_F!CS68</f>
        <v>-2490.9048994338164</v>
      </c>
      <c r="CT31" s="333">
        <f>PF_IS_F!CT68</f>
        <v>-2490.9048994338164</v>
      </c>
      <c r="CU31" s="333">
        <f>PF_IS_F!CU68</f>
        <v>-2490.9048994338164</v>
      </c>
      <c r="CV31" s="334">
        <f>PF_IS_F!CV68</f>
        <v>-2490.9048994338164</v>
      </c>
      <c r="CW31" s="333">
        <f>PF_IS_F!CW68</f>
        <v>-2490.9048994338164</v>
      </c>
      <c r="CX31" s="333">
        <f>PF_IS_F!CX68</f>
        <v>-2490.9048994338164</v>
      </c>
      <c r="CY31" s="333">
        <f>PF_IS_F!CY68</f>
        <v>-2490.9048994338164</v>
      </c>
      <c r="CZ31" s="333">
        <f>PF_IS_F!CZ68</f>
        <v>-2490.9048994338164</v>
      </c>
      <c r="DA31" s="333">
        <f>PF_IS_F!DA68</f>
        <v>-2490.9048994338164</v>
      </c>
      <c r="DB31" s="333">
        <f>PF_IS_F!DB68</f>
        <v>-2490.9048994338164</v>
      </c>
      <c r="DC31" s="333">
        <f>PF_IS_F!DC68</f>
        <v>-2490.9048994338164</v>
      </c>
      <c r="DD31" s="333">
        <f>PF_IS_F!DD68</f>
        <v>-2490.9048994338164</v>
      </c>
      <c r="DE31" s="333">
        <f>PF_IS_F!DE68</f>
        <v>-2490.9048994338164</v>
      </c>
      <c r="DF31" s="333">
        <f>PF_IS_F!DF68</f>
        <v>-2490.9048994338164</v>
      </c>
      <c r="DG31" s="333">
        <f>PF_IS_F!DG68</f>
        <v>-2490.9048994338164</v>
      </c>
      <c r="DH31" s="334">
        <f>PF_IS_F!DH68</f>
        <v>-2490.9048994338164</v>
      </c>
      <c r="DI31" s="333">
        <f>PF_IS_F!DI68</f>
        <v>-2490.9048994338164</v>
      </c>
      <c r="DJ31" s="333">
        <f>PF_IS_F!DJ68</f>
        <v>-2490.9048994338164</v>
      </c>
      <c r="DK31" s="333">
        <f>PF_IS_F!DK68</f>
        <v>-2490.9048994338164</v>
      </c>
      <c r="DL31" s="333">
        <f>PF_IS_F!DL68</f>
        <v>-2490.9048994338164</v>
      </c>
      <c r="DM31" s="333">
        <f>PF_IS_F!DM68</f>
        <v>-2490.9048994338164</v>
      </c>
      <c r="DN31" s="333">
        <f>PF_IS_F!DN68</f>
        <v>-2490.9048994338164</v>
      </c>
      <c r="DO31" s="333">
        <f>PF_IS_F!DO68</f>
        <v>-2490.9048994338164</v>
      </c>
      <c r="DP31" s="333">
        <f>PF_IS_F!DP68</f>
        <v>-2490.9048994338164</v>
      </c>
      <c r="DQ31" s="333">
        <f>PF_IS_F!DQ68</f>
        <v>-2490.9048994338164</v>
      </c>
      <c r="DR31" s="333">
        <f>PF_IS_F!DR68</f>
        <v>-2490.9048994338164</v>
      </c>
      <c r="DS31" s="333">
        <f>PF_IS_F!DS68</f>
        <v>-2490.9048994338164</v>
      </c>
      <c r="DT31" s="335">
        <f>PF_IS_F!DT68</f>
        <v>-2490.9048994338164</v>
      </c>
      <c r="DU31" s="336">
        <f>SUMIF($E$24:$DT$24,DU$24,$E31:$DT31)</f>
        <v>138273.26295772754</v>
      </c>
      <c r="DV31" s="336">
        <f t="shared" ref="DV31:ED31" si="21">SUMIF($E$24:$DT$24,DV$24,$E31:$DT31)</f>
        <v>-16133.497273342186</v>
      </c>
      <c r="DW31" s="336">
        <f t="shared" si="21"/>
        <v>-32026.523569312616</v>
      </c>
      <c r="DX31" s="336">
        <f t="shared" si="21"/>
        <v>-31445.672128339134</v>
      </c>
      <c r="DY31" s="336">
        <f t="shared" si="21"/>
        <v>-30494.955933005804</v>
      </c>
      <c r="DZ31" s="336">
        <f t="shared" si="21"/>
        <v>-29960.181415805793</v>
      </c>
      <c r="EA31" s="336">
        <f t="shared" si="21"/>
        <v>-29890.858793205789</v>
      </c>
      <c r="EB31" s="336">
        <f t="shared" si="21"/>
        <v>-29890.858793205789</v>
      </c>
      <c r="EC31" s="336">
        <f t="shared" si="21"/>
        <v>-29890.858793205789</v>
      </c>
      <c r="ED31" s="337">
        <f t="shared" si="21"/>
        <v>-29890.858793205789</v>
      </c>
    </row>
    <row r="32" spans="1:134">
      <c r="B32" s="338" t="s">
        <v>227</v>
      </c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4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4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4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4"/>
      <c r="BA32" s="333"/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4"/>
      <c r="BM32" s="333"/>
      <c r="BN32" s="333"/>
      <c r="BO32" s="333"/>
      <c r="BP32" s="333"/>
      <c r="BQ32" s="333"/>
      <c r="BR32" s="333"/>
      <c r="BS32" s="333"/>
      <c r="BT32" s="333"/>
      <c r="BU32" s="333"/>
      <c r="BV32" s="333"/>
      <c r="BW32" s="333"/>
      <c r="BX32" s="334"/>
      <c r="BY32" s="333"/>
      <c r="BZ32" s="333"/>
      <c r="CA32" s="333"/>
      <c r="CB32" s="333"/>
      <c r="CC32" s="333"/>
      <c r="CD32" s="333"/>
      <c r="CE32" s="333"/>
      <c r="CF32" s="333"/>
      <c r="CG32" s="333"/>
      <c r="CH32" s="333"/>
      <c r="CI32" s="333"/>
      <c r="CJ32" s="334"/>
      <c r="CK32" s="333"/>
      <c r="CL32" s="333"/>
      <c r="CM32" s="333"/>
      <c r="CN32" s="333"/>
      <c r="CO32" s="333"/>
      <c r="CP32" s="333"/>
      <c r="CQ32" s="333"/>
      <c r="CR32" s="333"/>
      <c r="CS32" s="333"/>
      <c r="CT32" s="333"/>
      <c r="CU32" s="333"/>
      <c r="CV32" s="334"/>
      <c r="CW32" s="333"/>
      <c r="CX32" s="333"/>
      <c r="CY32" s="333"/>
      <c r="CZ32" s="333"/>
      <c r="DA32" s="333"/>
      <c r="DB32" s="333"/>
      <c r="DC32" s="333"/>
      <c r="DD32" s="333"/>
      <c r="DE32" s="333"/>
      <c r="DF32" s="333"/>
      <c r="DG32" s="333"/>
      <c r="DH32" s="334"/>
      <c r="DI32" s="333"/>
      <c r="DJ32" s="333"/>
      <c r="DK32" s="333"/>
      <c r="DL32" s="333"/>
      <c r="DM32" s="333"/>
      <c r="DN32" s="333"/>
      <c r="DO32" s="333"/>
      <c r="DP32" s="333"/>
      <c r="DQ32" s="333"/>
      <c r="DR32" s="333"/>
      <c r="DS32" s="333"/>
      <c r="DT32" s="335"/>
      <c r="DU32" s="336"/>
      <c r="DV32" s="336"/>
      <c r="DW32" s="336"/>
      <c r="DX32" s="336"/>
      <c r="DY32" s="336"/>
      <c r="DZ32" s="336"/>
      <c r="EA32" s="336"/>
      <c r="EB32" s="336"/>
      <c r="EC32" s="336"/>
      <c r="ED32" s="337"/>
    </row>
    <row r="33" spans="2:134">
      <c r="B33" s="266" t="s">
        <v>228</v>
      </c>
      <c r="C33" s="333"/>
      <c r="D33" s="333"/>
      <c r="E33" s="333">
        <f>PF_IS_F!E65</f>
        <v>0</v>
      </c>
      <c r="F33" s="333">
        <f>PF_IS_F!F65</f>
        <v>0</v>
      </c>
      <c r="G33" s="333">
        <f>PF_IS_F!G65</f>
        <v>0</v>
      </c>
      <c r="H33" s="333">
        <f>PF_IS_F!H65</f>
        <v>289.83994698379956</v>
      </c>
      <c r="I33" s="333">
        <f>PF_IS_F!I65</f>
        <v>606.31415961648395</v>
      </c>
      <c r="J33" s="333">
        <f>PF_IS_F!J65</f>
        <v>899.51984095139858</v>
      </c>
      <c r="K33" s="333">
        <f>PF_IS_F!K65</f>
        <v>1212.5329763085354</v>
      </c>
      <c r="L33" s="333">
        <f>PF_IS_F!L65</f>
        <v>1493.3900523840018</v>
      </c>
      <c r="M33" s="333">
        <f>PF_IS_F!M65</f>
        <v>1797.5156597572375</v>
      </c>
      <c r="N33" s="333">
        <f>PF_IS_F!N65</f>
        <v>1996.93287629051</v>
      </c>
      <c r="O33" s="333">
        <f>PF_IS_F!O65</f>
        <v>2006.8361080905099</v>
      </c>
      <c r="P33" s="334">
        <f>PF_IS_F!P65</f>
        <v>2016.7393398905099</v>
      </c>
      <c r="Q33" s="333">
        <f>PF_IS_F!Q65</f>
        <v>2021.6909557905099</v>
      </c>
      <c r="R33" s="333">
        <f>PF_IS_F!R65</f>
        <v>2026.6425716905101</v>
      </c>
      <c r="S33" s="333">
        <f>PF_IS_F!S65</f>
        <v>2031.59418759051</v>
      </c>
      <c r="T33" s="333">
        <f>PF_IS_F!T65</f>
        <v>2036.54580349051</v>
      </c>
      <c r="U33" s="333">
        <f>PF_IS_F!U65</f>
        <v>2041.49741939051</v>
      </c>
      <c r="V33" s="333">
        <f>PF_IS_F!V65</f>
        <v>2046.44903529051</v>
      </c>
      <c r="W33" s="333">
        <f>PF_IS_F!W65</f>
        <v>2051.40065119051</v>
      </c>
      <c r="X33" s="333">
        <f>PF_IS_F!X65</f>
        <v>2056.3522670905099</v>
      </c>
      <c r="Y33" s="333">
        <f>PF_IS_F!Y65</f>
        <v>2061.3038829905099</v>
      </c>
      <c r="Z33" s="333">
        <f>PF_IS_F!Z65</f>
        <v>2066.2554988905099</v>
      </c>
      <c r="AA33" s="333">
        <f>PF_IS_F!AA65</f>
        <v>2071.2071147905099</v>
      </c>
      <c r="AB33" s="334">
        <f>PF_IS_F!AB65</f>
        <v>2076.1587306905099</v>
      </c>
      <c r="AC33" s="333">
        <f>PF_IS_F!AC65</f>
        <v>2079.4598079571765</v>
      </c>
      <c r="AD33" s="333">
        <f>PF_IS_F!AD65</f>
        <v>2082.7608852238432</v>
      </c>
      <c r="AE33" s="333">
        <f>PF_IS_F!AE65</f>
        <v>2086.0619624905103</v>
      </c>
      <c r="AF33" s="333">
        <f>PF_IS_F!AF65</f>
        <v>2089.3630397571769</v>
      </c>
      <c r="AG33" s="333">
        <f>PF_IS_F!AG65</f>
        <v>2092.6641170238436</v>
      </c>
      <c r="AH33" s="333">
        <f>PF_IS_F!AH65</f>
        <v>2095.9651942905102</v>
      </c>
      <c r="AI33" s="333">
        <f>PF_IS_F!AI65</f>
        <v>2099.2662715571769</v>
      </c>
      <c r="AJ33" s="333">
        <f>PF_IS_F!AJ65</f>
        <v>2099.2662715571769</v>
      </c>
      <c r="AK33" s="333">
        <f>PF_IS_F!AK65</f>
        <v>2099.2662715571769</v>
      </c>
      <c r="AL33" s="333">
        <f>PF_IS_F!AL65</f>
        <v>2099.2662715571769</v>
      </c>
      <c r="AM33" s="333">
        <f>PF_IS_F!AM65</f>
        <v>2099.2662715571769</v>
      </c>
      <c r="AN33" s="334">
        <f>PF_IS_F!AN65</f>
        <v>2099.2662715571769</v>
      </c>
      <c r="AO33" s="333">
        <f>PF_IS_F!AO65</f>
        <v>2099.2662715571769</v>
      </c>
      <c r="AP33" s="333">
        <f>PF_IS_F!AP65</f>
        <v>2099.2662715571769</v>
      </c>
      <c r="AQ33" s="333">
        <f>PF_IS_F!AQ65</f>
        <v>2099.2662715571769</v>
      </c>
      <c r="AR33" s="333">
        <f>PF_IS_F!AR65</f>
        <v>2099.2662715571769</v>
      </c>
      <c r="AS33" s="333">
        <f>PF_IS_F!AS65</f>
        <v>2099.2662715571769</v>
      </c>
      <c r="AT33" s="333">
        <f>PF_IS_F!AT65</f>
        <v>2099.2662715571769</v>
      </c>
      <c r="AU33" s="333">
        <f>PF_IS_F!AU65</f>
        <v>2079.4588175349545</v>
      </c>
      <c r="AV33" s="333">
        <f>PF_IS_F!AV65</f>
        <v>2069.5555857349545</v>
      </c>
      <c r="AW33" s="333">
        <f>PF_IS_F!AW65</f>
        <v>2059.6523539349546</v>
      </c>
      <c r="AX33" s="333">
        <f>PF_IS_F!AX65</f>
        <v>2049.7491221349546</v>
      </c>
      <c r="AY33" s="333">
        <f>PF_IS_F!AY65</f>
        <v>2039.8458903349544</v>
      </c>
      <c r="AZ33" s="334">
        <f>PF_IS_F!AZ65</f>
        <v>2029.9426585349545</v>
      </c>
      <c r="BA33" s="333">
        <f>PF_IS_F!BA65</f>
        <v>2024.9910426349545</v>
      </c>
      <c r="BB33" s="333">
        <f>PF_IS_F!BB65</f>
        <v>2020.0394267349545</v>
      </c>
      <c r="BC33" s="333">
        <f>PF_IS_F!BC65</f>
        <v>2015.0878108349546</v>
      </c>
      <c r="BD33" s="333">
        <f>PF_IS_F!BD65</f>
        <v>2010.1361949349546</v>
      </c>
      <c r="BE33" s="333">
        <f>PF_IS_F!BE65</f>
        <v>2005.1845790349546</v>
      </c>
      <c r="BF33" s="333">
        <f>PF_IS_F!BF65</f>
        <v>2000.2329631349544</v>
      </c>
      <c r="BG33" s="333">
        <f>PF_IS_F!BG65</f>
        <v>1995.2813472349544</v>
      </c>
      <c r="BH33" s="333">
        <f>PF_IS_F!BH65</f>
        <v>1990.3297313349544</v>
      </c>
      <c r="BI33" s="333">
        <f>PF_IS_F!BI65</f>
        <v>1985.3781154349545</v>
      </c>
      <c r="BJ33" s="333">
        <f>PF_IS_F!BJ65</f>
        <v>1980.4264995349545</v>
      </c>
      <c r="BK33" s="333">
        <f>PF_IS_F!BK65</f>
        <v>1975.4748836349545</v>
      </c>
      <c r="BL33" s="334">
        <f>PF_IS_F!BL65</f>
        <v>1970.5232677349545</v>
      </c>
      <c r="BM33" s="333">
        <f>PF_IS_F!BM65</f>
        <v>1967.2221904682879</v>
      </c>
      <c r="BN33" s="333">
        <f>PF_IS_F!BN65</f>
        <v>1963.9211132016212</v>
      </c>
      <c r="BO33" s="333">
        <f>PF_IS_F!BO65</f>
        <v>1960.6200359349543</v>
      </c>
      <c r="BP33" s="333">
        <f>PF_IS_F!BP65</f>
        <v>1957.3189586682877</v>
      </c>
      <c r="BQ33" s="333">
        <f>PF_IS_F!BQ65</f>
        <v>1954.017881401621</v>
      </c>
      <c r="BR33" s="333">
        <f>PF_IS_F!BR65</f>
        <v>1950.7168041349544</v>
      </c>
      <c r="BS33" s="333">
        <f>PF_IS_F!BS65</f>
        <v>1947.4157268682877</v>
      </c>
      <c r="BT33" s="333">
        <f>PF_IS_F!BT65</f>
        <v>1947.4157268682877</v>
      </c>
      <c r="BU33" s="333">
        <f>PF_IS_F!BU65</f>
        <v>1947.4157268682877</v>
      </c>
      <c r="BV33" s="333">
        <f>PF_IS_F!BV65</f>
        <v>1947.4157268682877</v>
      </c>
      <c r="BW33" s="333">
        <f>PF_IS_F!BW65</f>
        <v>1947.4157268682877</v>
      </c>
      <c r="BX33" s="334">
        <f>PF_IS_F!BX65</f>
        <v>1947.4157268682877</v>
      </c>
      <c r="BY33" s="333">
        <f>PF_IS_F!BY65</f>
        <v>1947.4157268682877</v>
      </c>
      <c r="BZ33" s="333">
        <f>PF_IS_F!BZ65</f>
        <v>1947.4157268682877</v>
      </c>
      <c r="CA33" s="333">
        <f>PF_IS_F!CA65</f>
        <v>1947.4157268682877</v>
      </c>
      <c r="CB33" s="333">
        <f>PF_IS_F!CB65</f>
        <v>1947.4157268682877</v>
      </c>
      <c r="CC33" s="333">
        <f>PF_IS_F!CC65</f>
        <v>1947.4157268682877</v>
      </c>
      <c r="CD33" s="333">
        <f>PF_IS_F!CD65</f>
        <v>1947.4157268682877</v>
      </c>
      <c r="CE33" s="333">
        <f>PF_IS_F!CE65</f>
        <v>1947.4157268682877</v>
      </c>
      <c r="CF33" s="333">
        <f>PF_IS_F!CF65</f>
        <v>1947.4157268682877</v>
      </c>
      <c r="CG33" s="333">
        <f>PF_IS_F!CG65</f>
        <v>1947.4157268682877</v>
      </c>
      <c r="CH33" s="333">
        <f>PF_IS_F!CH65</f>
        <v>1947.4157268682877</v>
      </c>
      <c r="CI33" s="333">
        <f>PF_IS_F!CI65</f>
        <v>1947.4157268682877</v>
      </c>
      <c r="CJ33" s="334">
        <f>PF_IS_F!CJ65</f>
        <v>1947.4157268682877</v>
      </c>
      <c r="CK33" s="333">
        <f>PF_IS_F!CK65</f>
        <v>1947.4157268682877</v>
      </c>
      <c r="CL33" s="333">
        <f>PF_IS_F!CL65</f>
        <v>1947.4157268682877</v>
      </c>
      <c r="CM33" s="333">
        <f>PF_IS_F!CM65</f>
        <v>1947.4157268682877</v>
      </c>
      <c r="CN33" s="333">
        <f>PF_IS_F!CN65</f>
        <v>1947.4157268682877</v>
      </c>
      <c r="CO33" s="333">
        <f>PF_IS_F!CO65</f>
        <v>1947.4157268682877</v>
      </c>
      <c r="CP33" s="333">
        <f>PF_IS_F!CP65</f>
        <v>1947.4157268682877</v>
      </c>
      <c r="CQ33" s="333">
        <f>PF_IS_F!CQ65</f>
        <v>1947.4157268682877</v>
      </c>
      <c r="CR33" s="333">
        <f>PF_IS_F!CR65</f>
        <v>1947.4157268682877</v>
      </c>
      <c r="CS33" s="333">
        <f>PF_IS_F!CS65</f>
        <v>1947.4157268682877</v>
      </c>
      <c r="CT33" s="333">
        <f>PF_IS_F!CT65</f>
        <v>1947.4157268682877</v>
      </c>
      <c r="CU33" s="333">
        <f>PF_IS_F!CU65</f>
        <v>1947.4157268682877</v>
      </c>
      <c r="CV33" s="334">
        <f>PF_IS_F!CV65</f>
        <v>1947.4157268682877</v>
      </c>
      <c r="CW33" s="333">
        <f>PF_IS_F!CW65</f>
        <v>1947.4157268682877</v>
      </c>
      <c r="CX33" s="333">
        <f>PF_IS_F!CX65</f>
        <v>1947.4157268682877</v>
      </c>
      <c r="CY33" s="333">
        <f>PF_IS_F!CY65</f>
        <v>1947.4157268682877</v>
      </c>
      <c r="CZ33" s="333">
        <f>PF_IS_F!CZ65</f>
        <v>1947.4157268682877</v>
      </c>
      <c r="DA33" s="333">
        <f>PF_IS_F!DA65</f>
        <v>1947.4157268682877</v>
      </c>
      <c r="DB33" s="333">
        <f>PF_IS_F!DB65</f>
        <v>1947.4157268682877</v>
      </c>
      <c r="DC33" s="333">
        <f>PF_IS_F!DC65</f>
        <v>1947.4157268682877</v>
      </c>
      <c r="DD33" s="333">
        <f>PF_IS_F!DD65</f>
        <v>1947.4157268682877</v>
      </c>
      <c r="DE33" s="333">
        <f>PF_IS_F!DE65</f>
        <v>1947.4157268682877</v>
      </c>
      <c r="DF33" s="333">
        <f>PF_IS_F!DF65</f>
        <v>1947.4157268682877</v>
      </c>
      <c r="DG33" s="333">
        <f>PF_IS_F!DG65</f>
        <v>1947.4157268682877</v>
      </c>
      <c r="DH33" s="334">
        <f>PF_IS_F!DH65</f>
        <v>1947.4157268682877</v>
      </c>
      <c r="DI33" s="333">
        <f>PF_IS_F!DI65</f>
        <v>1947.4157268682877</v>
      </c>
      <c r="DJ33" s="333">
        <f>PF_IS_F!DJ65</f>
        <v>1947.4157268682877</v>
      </c>
      <c r="DK33" s="333">
        <f>PF_IS_F!DK65</f>
        <v>1947.4157268682877</v>
      </c>
      <c r="DL33" s="333">
        <f>PF_IS_F!DL65</f>
        <v>1947.4157268682877</v>
      </c>
      <c r="DM33" s="333">
        <f>PF_IS_F!DM65</f>
        <v>1947.4157268682877</v>
      </c>
      <c r="DN33" s="333">
        <f>PF_IS_F!DN65</f>
        <v>1947.4157268682877</v>
      </c>
      <c r="DO33" s="333">
        <f>PF_IS_F!DO65</f>
        <v>1947.4157268682877</v>
      </c>
      <c r="DP33" s="333">
        <f>PF_IS_F!DP65</f>
        <v>1947.4157268682877</v>
      </c>
      <c r="DQ33" s="333">
        <f>PF_IS_F!DQ65</f>
        <v>1947.4157268682877</v>
      </c>
      <c r="DR33" s="333">
        <f>PF_IS_F!DR65</f>
        <v>1947.4157268682877</v>
      </c>
      <c r="DS33" s="333">
        <f>PF_IS_F!DS65</f>
        <v>1947.4157268682877</v>
      </c>
      <c r="DT33" s="335">
        <f>PF_IS_F!DT65</f>
        <v>1947.4157268682877</v>
      </c>
      <c r="DU33" s="336">
        <f t="shared" ref="DU33:ED38" si="22">SUMIF($E$24:$DT$24,DU$24,$E33:$DT33)</f>
        <v>12319.620960272987</v>
      </c>
      <c r="DV33" s="336">
        <f t="shared" si="22"/>
        <v>24587.098118886115</v>
      </c>
      <c r="DW33" s="336">
        <f t="shared" si="22"/>
        <v>25121.872636086126</v>
      </c>
      <c r="DX33" s="336">
        <f t="shared" si="22"/>
        <v>24923.802057552788</v>
      </c>
      <c r="DY33" s="336">
        <f t="shared" si="22"/>
        <v>23973.085862219454</v>
      </c>
      <c r="DZ33" s="336">
        <f t="shared" si="22"/>
        <v>23438.311345019451</v>
      </c>
      <c r="EA33" s="336">
        <f t="shared" si="22"/>
        <v>23368.98872241945</v>
      </c>
      <c r="EB33" s="336">
        <f t="shared" si="22"/>
        <v>23368.98872241945</v>
      </c>
      <c r="EC33" s="336">
        <f t="shared" si="22"/>
        <v>23368.98872241945</v>
      </c>
      <c r="ED33" s="337">
        <f t="shared" si="22"/>
        <v>23368.98872241945</v>
      </c>
    </row>
    <row r="34" spans="2:134">
      <c r="B34" s="266" t="s">
        <v>229</v>
      </c>
      <c r="C34" s="333"/>
      <c r="D34" s="333"/>
      <c r="E34" s="333">
        <f>-PF_BS_F!E33</f>
        <v>0</v>
      </c>
      <c r="F34" s="333">
        <f>PF_BS_F!E33-PF_BS_F!F33</f>
        <v>0</v>
      </c>
      <c r="G34" s="333">
        <f>PF_BS_F!F33-PF_BS_F!G33</f>
        <v>0</v>
      </c>
      <c r="H34" s="333">
        <f>PF_BS_F!G33-PF_BS_F!H33</f>
        <v>0</v>
      </c>
      <c r="I34" s="333">
        <f>PF_BS_F!H33-PF_BS_F!I33</f>
        <v>0</v>
      </c>
      <c r="J34" s="333">
        <f>PF_BS_F!I33-PF_BS_F!J33</f>
        <v>0</v>
      </c>
      <c r="K34" s="333">
        <f>PF_BS_F!J33-PF_BS_F!K33</f>
        <v>-33.78272659493333</v>
      </c>
      <c r="L34" s="333">
        <f>PF_BS_F!K33-PF_BS_F!L33</f>
        <v>-18.190009261599997</v>
      </c>
      <c r="M34" s="333">
        <f>PF_BS_F!L33-PF_BS_F!M33</f>
        <v>-18.19000926159999</v>
      </c>
      <c r="N34" s="333">
        <f>PF_BS_F!M33-PF_BS_F!N33</f>
        <v>-18.190009261599997</v>
      </c>
      <c r="O34" s="333">
        <f>PF_BS_F!N33-PF_BS_F!O33</f>
        <v>-18.190009261600011</v>
      </c>
      <c r="P34" s="334">
        <f>PF_BS_F!O33-PF_BS_F!P33</f>
        <v>-18.190009261599982</v>
      </c>
      <c r="Q34" s="333">
        <f>PF_BS_F!P33-PF_BS_F!Q33</f>
        <v>-9.0950046308000196</v>
      </c>
      <c r="R34" s="333">
        <f>PF_BS_F!Q33-PF_BS_F!R33</f>
        <v>-9.0950046307999912</v>
      </c>
      <c r="S34" s="333">
        <f>PF_BS_F!R33-PF_BS_F!S33</f>
        <v>-9.0950046307999628</v>
      </c>
      <c r="T34" s="333">
        <f>PF_BS_F!S33-PF_BS_F!T33</f>
        <v>-9.0950046307999912</v>
      </c>
      <c r="U34" s="333">
        <f>PF_BS_F!T33-PF_BS_F!U33</f>
        <v>-9.0950046307999912</v>
      </c>
      <c r="V34" s="333">
        <f>PF_BS_F!U33-PF_BS_F!V33</f>
        <v>-9.0950046307999912</v>
      </c>
      <c r="W34" s="333">
        <f>PF_BS_F!V33-PF_BS_F!W33</f>
        <v>-9.0950046307999912</v>
      </c>
      <c r="X34" s="333">
        <f>PF_BS_F!W33-PF_BS_F!X33</f>
        <v>-9.0950046307999912</v>
      </c>
      <c r="Y34" s="333">
        <f>PF_BS_F!X33-PF_BS_F!Y33</f>
        <v>-9.0950046307999912</v>
      </c>
      <c r="Z34" s="333">
        <f>PF_BS_F!Y33-PF_BS_F!Z33</f>
        <v>-9.0950046307999912</v>
      </c>
      <c r="AA34" s="333">
        <f>PF_BS_F!Z33-PF_BS_F!AA33</f>
        <v>-9.0950046307999912</v>
      </c>
      <c r="AB34" s="334">
        <f>PF_BS_F!AA33-PF_BS_F!AB33</f>
        <v>-9.0950046307999912</v>
      </c>
      <c r="AC34" s="333">
        <f>PF_BS_F!AB33-PF_BS_F!AC33</f>
        <v>-6.0633364205333464</v>
      </c>
      <c r="AD34" s="333">
        <f>PF_BS_F!AC33-PF_BS_F!AD33</f>
        <v>-6.063336420533318</v>
      </c>
      <c r="AE34" s="333">
        <f>PF_BS_F!AD33-PF_BS_F!AE33</f>
        <v>-6.0633364205332896</v>
      </c>
      <c r="AF34" s="333">
        <f>PF_BS_F!AE33-PF_BS_F!AF33</f>
        <v>-6.0633364205333464</v>
      </c>
      <c r="AG34" s="333">
        <f>PF_BS_F!AF33-PF_BS_F!AG33</f>
        <v>-6.0633364205334033</v>
      </c>
      <c r="AH34" s="333">
        <f>PF_BS_F!AG33-PF_BS_F!AH33</f>
        <v>-6.0633364205332896</v>
      </c>
      <c r="AI34" s="333">
        <f>PF_BS_F!AH33-PF_BS_F!AI33</f>
        <v>-6.0633364205332896</v>
      </c>
      <c r="AJ34" s="333">
        <f>PF_BS_F!AI33-PF_BS_F!AJ33</f>
        <v>0</v>
      </c>
      <c r="AK34" s="333">
        <f>PF_BS_F!AJ33-PF_BS_F!AK33</f>
        <v>0</v>
      </c>
      <c r="AL34" s="333">
        <f>PF_BS_F!AK33-PF_BS_F!AL33</f>
        <v>0</v>
      </c>
      <c r="AM34" s="333">
        <f>PF_BS_F!AL33-PF_BS_F!AM33</f>
        <v>0</v>
      </c>
      <c r="AN34" s="334">
        <f>PF_BS_F!AM33-PF_BS_F!AN33</f>
        <v>0</v>
      </c>
      <c r="AO34" s="333">
        <f>PF_BS_F!AN33-PF_BS_F!AO33</f>
        <v>0</v>
      </c>
      <c r="AP34" s="333">
        <f>PF_BS_F!AO33-PF_BS_F!AP33</f>
        <v>0</v>
      </c>
      <c r="AQ34" s="333">
        <f>PF_BS_F!AP33-PF_BS_F!AQ33</f>
        <v>0</v>
      </c>
      <c r="AR34" s="333">
        <f>PF_BS_F!AQ33-PF_BS_F!AR33</f>
        <v>0</v>
      </c>
      <c r="AS34" s="333">
        <f>PF_BS_F!AR33-PF_BS_F!AS33</f>
        <v>0</v>
      </c>
      <c r="AT34" s="333">
        <f>PF_BS_F!AS33-PF_BS_F!AT33</f>
        <v>0</v>
      </c>
      <c r="AU34" s="333">
        <f>PF_BS_F!AT33-PF_BS_F!AU33</f>
        <v>0</v>
      </c>
      <c r="AV34" s="333">
        <f>PF_BS_F!AU33-PF_BS_F!AV33</f>
        <v>0</v>
      </c>
      <c r="AW34" s="333">
        <f>PF_BS_F!AV33-PF_BS_F!AW33</f>
        <v>0</v>
      </c>
      <c r="AX34" s="333">
        <f>PF_BS_F!AW33-PF_BS_F!AX33</f>
        <v>0</v>
      </c>
      <c r="AY34" s="333">
        <f>PF_BS_F!AX33-PF_BS_F!AY33</f>
        <v>0</v>
      </c>
      <c r="AZ34" s="334">
        <f>PF_BS_F!AY33-PF_BS_F!AZ33</f>
        <v>0</v>
      </c>
      <c r="BA34" s="333">
        <f>PF_BS_F!AZ33-PF_BS_F!BA33</f>
        <v>0</v>
      </c>
      <c r="BB34" s="333">
        <f>PF_BS_F!BA33-PF_BS_F!BB33</f>
        <v>0</v>
      </c>
      <c r="BC34" s="333">
        <f>PF_BS_F!BB33-PF_BS_F!BC33</f>
        <v>0</v>
      </c>
      <c r="BD34" s="333">
        <f>PF_BS_F!BC33-PF_BS_F!BD33</f>
        <v>0</v>
      </c>
      <c r="BE34" s="333">
        <f>PF_BS_F!BD33-PF_BS_F!BE33</f>
        <v>0</v>
      </c>
      <c r="BF34" s="333">
        <f>PF_BS_F!BE33-PF_BS_F!BF33</f>
        <v>0</v>
      </c>
      <c r="BG34" s="333">
        <f>PF_BS_F!BF33-PF_BS_F!BG33</f>
        <v>0</v>
      </c>
      <c r="BH34" s="333">
        <f>PF_BS_F!BG33-PF_BS_F!BH33</f>
        <v>0</v>
      </c>
      <c r="BI34" s="333">
        <f>PF_BS_F!BH33-PF_BS_F!BI33</f>
        <v>0</v>
      </c>
      <c r="BJ34" s="333">
        <f>PF_BS_F!BI33-PF_BS_F!BJ33</f>
        <v>0</v>
      </c>
      <c r="BK34" s="333">
        <f>PF_BS_F!BJ33-PF_BS_F!BK33</f>
        <v>0</v>
      </c>
      <c r="BL34" s="334">
        <f>PF_BS_F!BK33-PF_BS_F!BL33</f>
        <v>0</v>
      </c>
      <c r="BM34" s="333">
        <f>PF_BS_F!BL33-PF_BS_F!BM33</f>
        <v>0</v>
      </c>
      <c r="BN34" s="333">
        <f>PF_BS_F!BM33-PF_BS_F!BN33</f>
        <v>0</v>
      </c>
      <c r="BO34" s="333">
        <f>PF_BS_F!BN33-PF_BS_F!BO33</f>
        <v>0</v>
      </c>
      <c r="BP34" s="333">
        <f>PF_BS_F!BO33-PF_BS_F!BP33</f>
        <v>0</v>
      </c>
      <c r="BQ34" s="333">
        <f>PF_BS_F!BP33-PF_BS_F!BQ33</f>
        <v>0</v>
      </c>
      <c r="BR34" s="333">
        <f>PF_BS_F!BQ33-PF_BS_F!BR33</f>
        <v>0</v>
      </c>
      <c r="BS34" s="333">
        <f>PF_BS_F!BR33-PF_BS_F!BS33</f>
        <v>0</v>
      </c>
      <c r="BT34" s="333">
        <f>PF_BS_F!BS33-PF_BS_F!BT33</f>
        <v>0</v>
      </c>
      <c r="BU34" s="333">
        <f>PF_BS_F!BT33-PF_BS_F!BU33</f>
        <v>0</v>
      </c>
      <c r="BV34" s="333">
        <f>PF_BS_F!BU33-PF_BS_F!BV33</f>
        <v>0</v>
      </c>
      <c r="BW34" s="333">
        <f>PF_BS_F!BV33-PF_BS_F!BW33</f>
        <v>0</v>
      </c>
      <c r="BX34" s="334">
        <f>PF_BS_F!BW33-PF_BS_F!BX33</f>
        <v>0</v>
      </c>
      <c r="BY34" s="333">
        <f>PF_BS_F!BX33-PF_BS_F!BY33</f>
        <v>0</v>
      </c>
      <c r="BZ34" s="333">
        <f>PF_BS_F!BY33-PF_BS_F!BZ33</f>
        <v>0</v>
      </c>
      <c r="CA34" s="333">
        <f>PF_BS_F!BZ33-PF_BS_F!CA33</f>
        <v>0</v>
      </c>
      <c r="CB34" s="333">
        <f>PF_BS_F!CA33-PF_BS_F!CB33</f>
        <v>0</v>
      </c>
      <c r="CC34" s="333">
        <f>PF_BS_F!CB33-PF_BS_F!CC33</f>
        <v>0</v>
      </c>
      <c r="CD34" s="333">
        <f>PF_BS_F!CC33-PF_BS_F!CD33</f>
        <v>0</v>
      </c>
      <c r="CE34" s="333">
        <f>PF_BS_F!CD33-PF_BS_F!CE33</f>
        <v>0</v>
      </c>
      <c r="CF34" s="333">
        <f>PF_BS_F!CE33-PF_BS_F!CF33</f>
        <v>0</v>
      </c>
      <c r="CG34" s="333">
        <f>PF_BS_F!CF33-PF_BS_F!CG33</f>
        <v>0</v>
      </c>
      <c r="CH34" s="333">
        <f>PF_BS_F!CG33-PF_BS_F!CH33</f>
        <v>0</v>
      </c>
      <c r="CI34" s="333">
        <f>PF_BS_F!CH33-PF_BS_F!CI33</f>
        <v>0</v>
      </c>
      <c r="CJ34" s="334">
        <f>PF_BS_F!CI33-PF_BS_F!CJ33</f>
        <v>0</v>
      </c>
      <c r="CK34" s="333">
        <f>PF_BS_F!CJ33-PF_BS_F!CK33</f>
        <v>0</v>
      </c>
      <c r="CL34" s="333">
        <f>PF_BS_F!CK33-PF_BS_F!CL33</f>
        <v>0</v>
      </c>
      <c r="CM34" s="333">
        <f>PF_BS_F!CL33-PF_BS_F!CM33</f>
        <v>0</v>
      </c>
      <c r="CN34" s="333">
        <f>PF_BS_F!CM33-PF_BS_F!CN33</f>
        <v>0</v>
      </c>
      <c r="CO34" s="333">
        <f>PF_BS_F!CN33-PF_BS_F!CO33</f>
        <v>0</v>
      </c>
      <c r="CP34" s="333">
        <f>PF_BS_F!CO33-PF_BS_F!CP33</f>
        <v>0</v>
      </c>
      <c r="CQ34" s="333">
        <f>PF_BS_F!CP33-PF_BS_F!CQ33</f>
        <v>0</v>
      </c>
      <c r="CR34" s="333">
        <f>PF_BS_F!CQ33-PF_BS_F!CR33</f>
        <v>0</v>
      </c>
      <c r="CS34" s="333">
        <f>PF_BS_F!CR33-PF_BS_F!CS33</f>
        <v>0</v>
      </c>
      <c r="CT34" s="333">
        <f>PF_BS_F!CS33-PF_BS_F!CT33</f>
        <v>0</v>
      </c>
      <c r="CU34" s="333">
        <f>PF_BS_F!CT33-PF_BS_F!CU33</f>
        <v>0</v>
      </c>
      <c r="CV34" s="334">
        <f>PF_BS_F!CU33-PF_BS_F!CV33</f>
        <v>0</v>
      </c>
      <c r="CW34" s="333">
        <f>PF_BS_F!CV33-PF_BS_F!CW33</f>
        <v>0</v>
      </c>
      <c r="CX34" s="333">
        <f>PF_BS_F!CW33-PF_BS_F!CX33</f>
        <v>0</v>
      </c>
      <c r="CY34" s="333">
        <f>PF_BS_F!CX33-PF_BS_F!CY33</f>
        <v>0</v>
      </c>
      <c r="CZ34" s="333">
        <f>PF_BS_F!CY33-PF_BS_F!CZ33</f>
        <v>0</v>
      </c>
      <c r="DA34" s="333">
        <f>PF_BS_F!CZ33-PF_BS_F!DA33</f>
        <v>0</v>
      </c>
      <c r="DB34" s="333">
        <f>PF_BS_F!DA33-PF_BS_F!DB33</f>
        <v>0</v>
      </c>
      <c r="DC34" s="333">
        <f>PF_BS_F!DB33-PF_BS_F!DC33</f>
        <v>0</v>
      </c>
      <c r="DD34" s="333">
        <f>PF_BS_F!DC33-PF_BS_F!DD33</f>
        <v>0</v>
      </c>
      <c r="DE34" s="333">
        <f>PF_BS_F!DD33-PF_BS_F!DE33</f>
        <v>0</v>
      </c>
      <c r="DF34" s="333">
        <f>PF_BS_F!DE33-PF_BS_F!DF33</f>
        <v>0</v>
      </c>
      <c r="DG34" s="333">
        <f>PF_BS_F!DF33-PF_BS_F!DG33</f>
        <v>0</v>
      </c>
      <c r="DH34" s="334">
        <f>PF_BS_F!DG33-PF_BS_F!DH33</f>
        <v>0</v>
      </c>
      <c r="DI34" s="333">
        <f>PF_BS_F!DH33-PF_BS_F!DI33</f>
        <v>0</v>
      </c>
      <c r="DJ34" s="333">
        <f>PF_BS_F!DI33-PF_BS_F!DJ33</f>
        <v>0</v>
      </c>
      <c r="DK34" s="333">
        <f>PF_BS_F!DJ33-PF_BS_F!DK33</f>
        <v>0</v>
      </c>
      <c r="DL34" s="333">
        <f>PF_BS_F!DK33-PF_BS_F!DL33</f>
        <v>0</v>
      </c>
      <c r="DM34" s="333">
        <f>PF_BS_F!DL33-PF_BS_F!DM33</f>
        <v>0</v>
      </c>
      <c r="DN34" s="333">
        <f>PF_BS_F!DM33-PF_BS_F!DN33</f>
        <v>0</v>
      </c>
      <c r="DO34" s="333">
        <f>PF_BS_F!DN33-PF_BS_F!DO33</f>
        <v>0</v>
      </c>
      <c r="DP34" s="333">
        <f>PF_BS_F!DO33-PF_BS_F!DP33</f>
        <v>0</v>
      </c>
      <c r="DQ34" s="333">
        <f>PF_BS_F!DP33-PF_BS_F!DQ33</f>
        <v>0</v>
      </c>
      <c r="DR34" s="333">
        <f>PF_BS_F!DQ33-PF_BS_F!DR33</f>
        <v>0</v>
      </c>
      <c r="DS34" s="333">
        <f>PF_BS_F!DR33-PF_BS_F!DS33</f>
        <v>0</v>
      </c>
      <c r="DT34" s="335">
        <f>PF_BS_F!DS33-PF_BS_F!DT33</f>
        <v>0</v>
      </c>
      <c r="DU34" s="336">
        <f t="shared" si="22"/>
        <v>-124.73277290293331</v>
      </c>
      <c r="DV34" s="336">
        <f t="shared" si="22"/>
        <v>-109.14005556959989</v>
      </c>
      <c r="DW34" s="336">
        <f t="shared" si="22"/>
        <v>-42.443354943733283</v>
      </c>
      <c r="DX34" s="336">
        <f t="shared" si="22"/>
        <v>0</v>
      </c>
      <c r="DY34" s="336">
        <f t="shared" si="22"/>
        <v>0</v>
      </c>
      <c r="DZ34" s="336">
        <f t="shared" si="22"/>
        <v>0</v>
      </c>
      <c r="EA34" s="336">
        <f t="shared" si="22"/>
        <v>0</v>
      </c>
      <c r="EB34" s="336">
        <f t="shared" si="22"/>
        <v>0</v>
      </c>
      <c r="EC34" s="336">
        <f t="shared" si="22"/>
        <v>0</v>
      </c>
      <c r="ED34" s="337">
        <f t="shared" si="22"/>
        <v>0</v>
      </c>
    </row>
    <row r="35" spans="2:134">
      <c r="B35" s="266" t="s">
        <v>230</v>
      </c>
      <c r="C35" s="333"/>
      <c r="D35" s="333"/>
      <c r="E35" s="333">
        <f>-PF_BS_F!E34</f>
        <v>0</v>
      </c>
      <c r="F35" s="333">
        <f>PF_BS_F!E34-PF_BS_F!F34</f>
        <v>0</v>
      </c>
      <c r="G35" s="333">
        <f>PF_BS_F!F34-PF_BS_F!G34</f>
        <v>0</v>
      </c>
      <c r="H35" s="333">
        <f>PF_BS_F!G34-PF_BS_F!H34</f>
        <v>-37216.77358013553</v>
      </c>
      <c r="I35" s="333">
        <f>PF_BS_F!H34-PF_BS_F!I34</f>
        <v>-1691.6715263697988</v>
      </c>
      <c r="J35" s="333">
        <f>PF_BS_F!I34-PF_BS_F!J34</f>
        <v>3383.3430527396049</v>
      </c>
      <c r="K35" s="333">
        <f>PF_BS_F!J34-PF_BS_F!K34</f>
        <v>-1414.1497156453333</v>
      </c>
      <c r="L35" s="333">
        <f>PF_BS_F!K34-PF_BS_F!L34</f>
        <v>-984.56131303647271</v>
      </c>
      <c r="M35" s="333">
        <f>PF_BS_F!L34-PF_BS_F!M34</f>
        <v>-3383.3430527395831</v>
      </c>
      <c r="N35" s="333">
        <f>PF_BS_F!M34-PF_BS_F!N34</f>
        <v>15225.043737328175</v>
      </c>
      <c r="O35" s="333">
        <f>PF_BS_F!N34-PF_BS_F!O34</f>
        <v>25375.072895546939</v>
      </c>
      <c r="P35" s="334">
        <f>PF_BS_F!O34-PF_BS_F!P34</f>
        <v>0</v>
      </c>
      <c r="Q35" s="333">
        <f>PF_BS_F!P34-PF_BS_F!Q34</f>
        <v>353.51975115600004</v>
      </c>
      <c r="R35" s="333">
        <f>PF_BS_F!Q34-PF_BS_F!R34</f>
        <v>0</v>
      </c>
      <c r="S35" s="333">
        <f>PF_BS_F!R34-PF_BS_F!S34</f>
        <v>0</v>
      </c>
      <c r="T35" s="333">
        <f>PF_BS_F!S34-PF_BS_F!T34</f>
        <v>0</v>
      </c>
      <c r="U35" s="333">
        <f>PF_BS_F!T34-PF_BS_F!U34</f>
        <v>0</v>
      </c>
      <c r="V35" s="333">
        <f>PF_BS_F!U34-PF_BS_F!V34</f>
        <v>0</v>
      </c>
      <c r="W35" s="333">
        <f>PF_BS_F!V34-PF_BS_F!W34</f>
        <v>0</v>
      </c>
      <c r="X35" s="333">
        <f>PF_BS_F!W34-PF_BS_F!X34</f>
        <v>0</v>
      </c>
      <c r="Y35" s="333">
        <f>PF_BS_F!X34-PF_BS_F!Y34</f>
        <v>0</v>
      </c>
      <c r="Z35" s="333">
        <f>PF_BS_F!Y34-PF_BS_F!Z34</f>
        <v>0</v>
      </c>
      <c r="AA35" s="333">
        <f>PF_BS_F!Z34-PF_BS_F!AA34</f>
        <v>0</v>
      </c>
      <c r="AB35" s="334">
        <f>PF_BS_F!AA34-PF_BS_F!AB34</f>
        <v>0</v>
      </c>
      <c r="AC35" s="333">
        <f>PF_BS_F!AB34-PF_BS_F!AC34</f>
        <v>117.83991705200003</v>
      </c>
      <c r="AD35" s="333">
        <f>PF_BS_F!AC34-PF_BS_F!AD34</f>
        <v>0</v>
      </c>
      <c r="AE35" s="333">
        <f>PF_BS_F!AD34-PF_BS_F!AE34</f>
        <v>0</v>
      </c>
      <c r="AF35" s="333">
        <f>PF_BS_F!AE34-PF_BS_F!AF34</f>
        <v>0</v>
      </c>
      <c r="AG35" s="333">
        <f>PF_BS_F!AF34-PF_BS_F!AG34</f>
        <v>0</v>
      </c>
      <c r="AH35" s="333">
        <f>PF_BS_F!AG34-PF_BS_F!AH34</f>
        <v>0</v>
      </c>
      <c r="AI35" s="333">
        <f>PF_BS_F!AH34-PF_BS_F!AI34</f>
        <v>0</v>
      </c>
      <c r="AJ35" s="333">
        <f>PF_BS_F!AI34-PF_BS_F!AJ34</f>
        <v>235.67983410400001</v>
      </c>
      <c r="AK35" s="333">
        <f>PF_BS_F!AJ34-PF_BS_F!AK34</f>
        <v>0</v>
      </c>
      <c r="AL35" s="333">
        <f>PF_BS_F!AK34-PF_BS_F!AL34</f>
        <v>0</v>
      </c>
      <c r="AM35" s="333">
        <f>PF_BS_F!AL34-PF_BS_F!AM34</f>
        <v>0</v>
      </c>
      <c r="AN35" s="334">
        <f>PF_BS_F!AM34-PF_BS_F!AN34</f>
        <v>0</v>
      </c>
      <c r="AO35" s="333">
        <f>PF_BS_F!AN34-PF_BS_F!AO34</f>
        <v>0</v>
      </c>
      <c r="AP35" s="333">
        <f>PF_BS_F!AO34-PF_BS_F!AP34</f>
        <v>0</v>
      </c>
      <c r="AQ35" s="333">
        <f>PF_BS_F!AP34-PF_BS_F!AQ34</f>
        <v>0</v>
      </c>
      <c r="AR35" s="333">
        <f>PF_BS_F!AQ34-PF_BS_F!AR34</f>
        <v>0</v>
      </c>
      <c r="AS35" s="333">
        <f>PF_BS_F!AR34-PF_BS_F!AS34</f>
        <v>0</v>
      </c>
      <c r="AT35" s="333">
        <f>PF_BS_F!AS34-PF_BS_F!AT34</f>
        <v>0</v>
      </c>
      <c r="AU35" s="333">
        <f>PF_BS_F!AT34-PF_BS_F!AU34</f>
        <v>0</v>
      </c>
      <c r="AV35" s="333">
        <f>PF_BS_F!AU34-PF_BS_F!AV34</f>
        <v>0</v>
      </c>
      <c r="AW35" s="333">
        <f>PF_BS_F!AV34-PF_BS_F!AW34</f>
        <v>0</v>
      </c>
      <c r="AX35" s="333">
        <f>PF_BS_F!AW34-PF_BS_F!AX34</f>
        <v>0</v>
      </c>
      <c r="AY35" s="333">
        <f>PF_BS_F!AX34-PF_BS_F!AY34</f>
        <v>0</v>
      </c>
      <c r="AZ35" s="334">
        <f>PF_BS_F!AY34-PF_BS_F!AZ34</f>
        <v>0</v>
      </c>
      <c r="BA35" s="333">
        <f>PF_BS_F!AZ34-PF_BS_F!BA34</f>
        <v>0</v>
      </c>
      <c r="BB35" s="333">
        <f>PF_BS_F!BA34-PF_BS_F!BB34</f>
        <v>0</v>
      </c>
      <c r="BC35" s="333">
        <f>PF_BS_F!BB34-PF_BS_F!BC34</f>
        <v>0</v>
      </c>
      <c r="BD35" s="333">
        <f>PF_BS_F!BC34-PF_BS_F!BD34</f>
        <v>0</v>
      </c>
      <c r="BE35" s="333">
        <f>PF_BS_F!BD34-PF_BS_F!BE34</f>
        <v>0</v>
      </c>
      <c r="BF35" s="333">
        <f>PF_BS_F!BE34-PF_BS_F!BF34</f>
        <v>0</v>
      </c>
      <c r="BG35" s="333">
        <f>PF_BS_F!BF34-PF_BS_F!BG34</f>
        <v>0</v>
      </c>
      <c r="BH35" s="333">
        <f>PF_BS_F!BG34-PF_BS_F!BH34</f>
        <v>0</v>
      </c>
      <c r="BI35" s="333">
        <f>PF_BS_F!BH34-PF_BS_F!BI34</f>
        <v>0</v>
      </c>
      <c r="BJ35" s="333">
        <f>PF_BS_F!BI34-PF_BS_F!BJ34</f>
        <v>0</v>
      </c>
      <c r="BK35" s="333">
        <f>PF_BS_F!BJ34-PF_BS_F!BK34</f>
        <v>0</v>
      </c>
      <c r="BL35" s="334">
        <f>PF_BS_F!BK34-PF_BS_F!BL34</f>
        <v>0</v>
      </c>
      <c r="BM35" s="333">
        <f>PF_BS_F!BL34-PF_BS_F!BM34</f>
        <v>0</v>
      </c>
      <c r="BN35" s="333">
        <f>PF_BS_F!BM34-PF_BS_F!BN34</f>
        <v>0</v>
      </c>
      <c r="BO35" s="333">
        <f>PF_BS_F!BN34-PF_BS_F!BO34</f>
        <v>0</v>
      </c>
      <c r="BP35" s="333">
        <f>PF_BS_F!BO34-PF_BS_F!BP34</f>
        <v>0</v>
      </c>
      <c r="BQ35" s="333">
        <f>PF_BS_F!BP34-PF_BS_F!BQ34</f>
        <v>0</v>
      </c>
      <c r="BR35" s="333">
        <f>PF_BS_F!BQ34-PF_BS_F!BR34</f>
        <v>0</v>
      </c>
      <c r="BS35" s="333">
        <f>PF_BS_F!BR34-PF_BS_F!BS34</f>
        <v>0</v>
      </c>
      <c r="BT35" s="333">
        <f>PF_BS_F!BS34-PF_BS_F!BT34</f>
        <v>0</v>
      </c>
      <c r="BU35" s="333">
        <f>PF_BS_F!BT34-PF_BS_F!BU34</f>
        <v>0</v>
      </c>
      <c r="BV35" s="333">
        <f>PF_BS_F!BU34-PF_BS_F!BV34</f>
        <v>0</v>
      </c>
      <c r="BW35" s="333">
        <f>PF_BS_F!BV34-PF_BS_F!BW34</f>
        <v>0</v>
      </c>
      <c r="BX35" s="334">
        <f>PF_BS_F!BW34-PF_BS_F!BX34</f>
        <v>0</v>
      </c>
      <c r="BY35" s="333">
        <f>PF_BS_F!BX34-PF_BS_F!BY34</f>
        <v>0</v>
      </c>
      <c r="BZ35" s="333">
        <f>PF_BS_F!BY34-PF_BS_F!BZ34</f>
        <v>0</v>
      </c>
      <c r="CA35" s="333">
        <f>PF_BS_F!BZ34-PF_BS_F!CA34</f>
        <v>0</v>
      </c>
      <c r="CB35" s="333">
        <f>PF_BS_F!CA34-PF_BS_F!CB34</f>
        <v>0</v>
      </c>
      <c r="CC35" s="333">
        <f>PF_BS_F!CB34-PF_BS_F!CC34</f>
        <v>0</v>
      </c>
      <c r="CD35" s="333">
        <f>PF_BS_F!CC34-PF_BS_F!CD34</f>
        <v>0</v>
      </c>
      <c r="CE35" s="333">
        <f>PF_BS_F!CD34-PF_BS_F!CE34</f>
        <v>0</v>
      </c>
      <c r="CF35" s="333">
        <f>PF_BS_F!CE34-PF_BS_F!CF34</f>
        <v>0</v>
      </c>
      <c r="CG35" s="333">
        <f>PF_BS_F!CF34-PF_BS_F!CG34</f>
        <v>0</v>
      </c>
      <c r="CH35" s="333">
        <f>PF_BS_F!CG34-PF_BS_F!CH34</f>
        <v>0</v>
      </c>
      <c r="CI35" s="333">
        <f>PF_BS_F!CH34-PF_BS_F!CI34</f>
        <v>0</v>
      </c>
      <c r="CJ35" s="334">
        <f>PF_BS_F!CI34-PF_BS_F!CJ34</f>
        <v>0</v>
      </c>
      <c r="CK35" s="333">
        <f>PF_BS_F!CJ34-PF_BS_F!CK34</f>
        <v>0</v>
      </c>
      <c r="CL35" s="333">
        <f>PF_BS_F!CK34-PF_BS_F!CL34</f>
        <v>0</v>
      </c>
      <c r="CM35" s="333">
        <f>PF_BS_F!CL34-PF_BS_F!CM34</f>
        <v>0</v>
      </c>
      <c r="CN35" s="333">
        <f>PF_BS_F!CM34-PF_BS_F!CN34</f>
        <v>0</v>
      </c>
      <c r="CO35" s="333">
        <f>PF_BS_F!CN34-PF_BS_F!CO34</f>
        <v>0</v>
      </c>
      <c r="CP35" s="333">
        <f>PF_BS_F!CO34-PF_BS_F!CP34</f>
        <v>0</v>
      </c>
      <c r="CQ35" s="333">
        <f>PF_BS_F!CP34-PF_BS_F!CQ34</f>
        <v>0</v>
      </c>
      <c r="CR35" s="333">
        <f>PF_BS_F!CQ34-PF_BS_F!CR34</f>
        <v>0</v>
      </c>
      <c r="CS35" s="333">
        <f>PF_BS_F!CR34-PF_BS_F!CS34</f>
        <v>0</v>
      </c>
      <c r="CT35" s="333">
        <f>PF_BS_F!CS34-PF_BS_F!CT34</f>
        <v>0</v>
      </c>
      <c r="CU35" s="333">
        <f>PF_BS_F!CT34-PF_BS_F!CU34</f>
        <v>0</v>
      </c>
      <c r="CV35" s="334">
        <f>PF_BS_F!CU34-PF_BS_F!CV34</f>
        <v>0</v>
      </c>
      <c r="CW35" s="333">
        <f>PF_BS_F!CV34-PF_BS_F!CW34</f>
        <v>0</v>
      </c>
      <c r="CX35" s="333">
        <f>PF_BS_F!CW34-PF_BS_F!CX34</f>
        <v>0</v>
      </c>
      <c r="CY35" s="333">
        <f>PF_BS_F!CX34-PF_BS_F!CY34</f>
        <v>0</v>
      </c>
      <c r="CZ35" s="333">
        <f>PF_BS_F!CY34-PF_BS_F!CZ34</f>
        <v>0</v>
      </c>
      <c r="DA35" s="333">
        <f>PF_BS_F!CZ34-PF_BS_F!DA34</f>
        <v>0</v>
      </c>
      <c r="DB35" s="333">
        <f>PF_BS_F!DA34-PF_BS_F!DB34</f>
        <v>0</v>
      </c>
      <c r="DC35" s="333">
        <f>PF_BS_F!DB34-PF_BS_F!DC34</f>
        <v>0</v>
      </c>
      <c r="DD35" s="333">
        <f>PF_BS_F!DC34-PF_BS_F!DD34</f>
        <v>0</v>
      </c>
      <c r="DE35" s="333">
        <f>PF_BS_F!DD34-PF_BS_F!DE34</f>
        <v>0</v>
      </c>
      <c r="DF35" s="333">
        <f>PF_BS_F!DE34-PF_BS_F!DF34</f>
        <v>0</v>
      </c>
      <c r="DG35" s="333">
        <f>PF_BS_F!DF34-PF_BS_F!DG34</f>
        <v>0</v>
      </c>
      <c r="DH35" s="334">
        <f>PF_BS_F!DG34-PF_BS_F!DH34</f>
        <v>0</v>
      </c>
      <c r="DI35" s="333">
        <f>PF_BS_F!DH34-PF_BS_F!DI34</f>
        <v>0</v>
      </c>
      <c r="DJ35" s="333">
        <f>PF_BS_F!DI34-PF_BS_F!DJ34</f>
        <v>0</v>
      </c>
      <c r="DK35" s="333">
        <f>PF_BS_F!DJ34-PF_BS_F!DK34</f>
        <v>0</v>
      </c>
      <c r="DL35" s="333">
        <f>PF_BS_F!DK34-PF_BS_F!DL34</f>
        <v>0</v>
      </c>
      <c r="DM35" s="333">
        <f>PF_BS_F!DL34-PF_BS_F!DM34</f>
        <v>0</v>
      </c>
      <c r="DN35" s="333">
        <f>PF_BS_F!DM34-PF_BS_F!DN34</f>
        <v>0</v>
      </c>
      <c r="DO35" s="333">
        <f>PF_BS_F!DN34-PF_BS_F!DO34</f>
        <v>0</v>
      </c>
      <c r="DP35" s="333">
        <f>PF_BS_F!DO34-PF_BS_F!DP34</f>
        <v>0</v>
      </c>
      <c r="DQ35" s="333">
        <f>PF_BS_F!DP34-PF_BS_F!DQ34</f>
        <v>0</v>
      </c>
      <c r="DR35" s="333">
        <f>PF_BS_F!DQ34-PF_BS_F!DR34</f>
        <v>0</v>
      </c>
      <c r="DS35" s="333">
        <f>PF_BS_F!DR34-PF_BS_F!DS34</f>
        <v>0</v>
      </c>
      <c r="DT35" s="335">
        <f>PF_BS_F!DS34-PF_BS_F!DT34</f>
        <v>0</v>
      </c>
      <c r="DU35" s="336">
        <f t="shared" si="22"/>
        <v>-707.03950231199997</v>
      </c>
      <c r="DV35" s="336">
        <f t="shared" si="22"/>
        <v>353.51975115600004</v>
      </c>
      <c r="DW35" s="336">
        <f t="shared" si="22"/>
        <v>353.51975115600004</v>
      </c>
      <c r="DX35" s="336">
        <f t="shared" si="22"/>
        <v>0</v>
      </c>
      <c r="DY35" s="336">
        <f t="shared" si="22"/>
        <v>0</v>
      </c>
      <c r="DZ35" s="336">
        <f t="shared" si="22"/>
        <v>0</v>
      </c>
      <c r="EA35" s="336">
        <f t="shared" si="22"/>
        <v>0</v>
      </c>
      <c r="EB35" s="336">
        <f t="shared" si="22"/>
        <v>0</v>
      </c>
      <c r="EC35" s="336">
        <f t="shared" si="22"/>
        <v>0</v>
      </c>
      <c r="ED35" s="337">
        <f t="shared" si="22"/>
        <v>0</v>
      </c>
    </row>
    <row r="36" spans="2:134">
      <c r="B36" s="266" t="s">
        <v>231</v>
      </c>
      <c r="C36" s="333"/>
      <c r="D36" s="333"/>
      <c r="E36" s="333">
        <f>PF_BS_F!E45</f>
        <v>0</v>
      </c>
      <c r="F36" s="333">
        <f>PF_BS_F!F45-PF_BS_F!E45</f>
        <v>0</v>
      </c>
      <c r="G36" s="333">
        <f>PF_BS_F!G45-PF_BS_F!F45</f>
        <v>0</v>
      </c>
      <c r="H36" s="333">
        <f>PF_BS_F!H45-PF_BS_F!G45</f>
        <v>2350.7830830630633</v>
      </c>
      <c r="I36" s="333">
        <f>PF_BS_F!I45-PF_BS_F!H45</f>
        <v>5.5894144144144775</v>
      </c>
      <c r="J36" s="333">
        <f>PF_BS_F!J45-PF_BS_F!I45</f>
        <v>5.1033783783782383</v>
      </c>
      <c r="K36" s="333">
        <f>PF_BS_F!K45-PF_BS_F!J45</f>
        <v>121.0940577698957</v>
      </c>
      <c r="L36" s="333">
        <f>PF_BS_F!L45-PF_BS_F!K45</f>
        <v>30.212794787286384</v>
      </c>
      <c r="M36" s="333">
        <f>PF_BS_F!M45-PF_BS_F!L45</f>
        <v>47.262679712210684</v>
      </c>
      <c r="N36" s="333">
        <f>PF_BS_F!N45-PF_BS_F!M45</f>
        <v>45.075517550048971</v>
      </c>
      <c r="O36" s="333">
        <f>PF_BS_F!O45-PF_BS_F!N45</f>
        <v>41.430247279778541</v>
      </c>
      <c r="P36" s="334">
        <f>PF_BS_F!P45-PF_BS_F!O45</f>
        <v>41.430247279778541</v>
      </c>
      <c r="Q36" s="333">
        <f>PF_BS_F!Q45-PF_BS_F!P45</f>
        <v>12.434027387889273</v>
      </c>
      <c r="R36" s="333">
        <f>PF_BS_F!R45-PF_BS_F!Q45</f>
        <v>20.715123639889043</v>
      </c>
      <c r="S36" s="333">
        <f>PF_BS_F!S45-PF_BS_F!R45</f>
        <v>20.715123639889498</v>
      </c>
      <c r="T36" s="333">
        <f>PF_BS_F!T45-PF_BS_F!S45</f>
        <v>20.715123639889043</v>
      </c>
      <c r="U36" s="333">
        <f>PF_BS_F!U45-PF_BS_F!T45</f>
        <v>20.715123639889498</v>
      </c>
      <c r="V36" s="333">
        <f>PF_BS_F!V45-PF_BS_F!U45</f>
        <v>20.715123639889043</v>
      </c>
      <c r="W36" s="333">
        <f>PF_BS_F!W45-PF_BS_F!V45</f>
        <v>20.715123639889498</v>
      </c>
      <c r="X36" s="333">
        <f>PF_BS_F!X45-PF_BS_F!W45</f>
        <v>20.715123639889043</v>
      </c>
      <c r="Y36" s="333">
        <f>PF_BS_F!Y45-PF_BS_F!X45</f>
        <v>20.715123639889043</v>
      </c>
      <c r="Z36" s="333">
        <f>PF_BS_F!Z45-PF_BS_F!Y45</f>
        <v>20.715123639889498</v>
      </c>
      <c r="AA36" s="333">
        <f>PF_BS_F!AA45-PF_BS_F!Z45</f>
        <v>20.715123639889043</v>
      </c>
      <c r="AB36" s="334">
        <f>PF_BS_F!AB45-PF_BS_F!AA45</f>
        <v>20.715123639889043</v>
      </c>
      <c r="AC36" s="333">
        <f>PF_BS_F!AC45-PF_BS_F!AB45</f>
        <v>11.049717009259439</v>
      </c>
      <c r="AD36" s="333">
        <f>PF_BS_F!AD45-PF_BS_F!AC45</f>
        <v>13.810082426592544</v>
      </c>
      <c r="AE36" s="333">
        <f>PF_BS_F!AE45-PF_BS_F!AD45</f>
        <v>13.810082426592999</v>
      </c>
      <c r="AF36" s="333">
        <f>PF_BS_F!AF45-PF_BS_F!AE45</f>
        <v>13.810082426592999</v>
      </c>
      <c r="AG36" s="333">
        <f>PF_BS_F!AG45-PF_BS_F!AF45</f>
        <v>13.810082426592544</v>
      </c>
      <c r="AH36" s="333">
        <f>PF_BS_F!AH45-PF_BS_F!AG45</f>
        <v>13.810082426592999</v>
      </c>
      <c r="AI36" s="333">
        <f>PF_BS_F!AI45-PF_BS_F!AH45</f>
        <v>13.810082426592544</v>
      </c>
      <c r="AJ36" s="333">
        <f>PF_BS_F!AJ45-PF_BS_F!AI45</f>
        <v>-5.5207308346662103</v>
      </c>
      <c r="AK36" s="333">
        <f>PF_BS_F!AK45-PF_BS_F!AJ45</f>
        <v>0</v>
      </c>
      <c r="AL36" s="333">
        <f>PF_BS_F!AL45-PF_BS_F!AK45</f>
        <v>0</v>
      </c>
      <c r="AM36" s="333">
        <f>PF_BS_F!AM45-PF_BS_F!AL45</f>
        <v>0</v>
      </c>
      <c r="AN36" s="334">
        <f>PF_BS_F!AN45-PF_BS_F!AM45</f>
        <v>0</v>
      </c>
      <c r="AO36" s="333">
        <f>PF_BS_F!AO45-PF_BS_F!AN45</f>
        <v>0</v>
      </c>
      <c r="AP36" s="333">
        <f>PF_BS_F!AP45-PF_BS_F!AO45</f>
        <v>0</v>
      </c>
      <c r="AQ36" s="333">
        <f>PF_BS_F!AQ45-PF_BS_F!AP45</f>
        <v>0</v>
      </c>
      <c r="AR36" s="333">
        <f>PF_BS_F!AR45-PF_BS_F!AQ45</f>
        <v>0</v>
      </c>
      <c r="AS36" s="333">
        <f>PF_BS_F!AS45-PF_BS_F!AR45</f>
        <v>0</v>
      </c>
      <c r="AT36" s="333">
        <f>PF_BS_F!AT45-PF_BS_F!AS45</f>
        <v>0</v>
      </c>
      <c r="AU36" s="333">
        <f>PF_BS_F!AU45-PF_BS_F!AT45</f>
        <v>0</v>
      </c>
      <c r="AV36" s="333">
        <f>PF_BS_F!AV45-PF_BS_F!AU45</f>
        <v>0</v>
      </c>
      <c r="AW36" s="333">
        <f>PF_BS_F!AW45-PF_BS_F!AV45</f>
        <v>0</v>
      </c>
      <c r="AX36" s="333">
        <f>PF_BS_F!AX45-PF_BS_F!AW45</f>
        <v>0</v>
      </c>
      <c r="AY36" s="333">
        <f>PF_BS_F!AY45-PF_BS_F!AX45</f>
        <v>0</v>
      </c>
      <c r="AZ36" s="334">
        <f>PF_BS_F!AZ45-PF_BS_F!AY45</f>
        <v>0</v>
      </c>
      <c r="BA36" s="333">
        <f>PF_BS_F!BA45-PF_BS_F!AZ45</f>
        <v>0</v>
      </c>
      <c r="BB36" s="333">
        <f>PF_BS_F!BB45-PF_BS_F!BA45</f>
        <v>0</v>
      </c>
      <c r="BC36" s="333">
        <f>PF_BS_F!BC45-PF_BS_F!BB45</f>
        <v>0</v>
      </c>
      <c r="BD36" s="333">
        <f>PF_BS_F!BD45-PF_BS_F!BC45</f>
        <v>0</v>
      </c>
      <c r="BE36" s="333">
        <f>PF_BS_F!BE45-PF_BS_F!BD45</f>
        <v>0</v>
      </c>
      <c r="BF36" s="333">
        <f>PF_BS_F!BF45-PF_BS_F!BE45</f>
        <v>0</v>
      </c>
      <c r="BG36" s="333">
        <f>PF_BS_F!BG45-PF_BS_F!BF45</f>
        <v>0</v>
      </c>
      <c r="BH36" s="333">
        <f>PF_BS_F!BH45-PF_BS_F!BG45</f>
        <v>0</v>
      </c>
      <c r="BI36" s="333">
        <f>PF_BS_F!BI45-PF_BS_F!BH45</f>
        <v>0</v>
      </c>
      <c r="BJ36" s="333">
        <f>PF_BS_F!BJ45-PF_BS_F!BI45</f>
        <v>0</v>
      </c>
      <c r="BK36" s="333">
        <f>PF_BS_F!BK45-PF_BS_F!BJ45</f>
        <v>0</v>
      </c>
      <c r="BL36" s="334">
        <f>PF_BS_F!BL45-PF_BS_F!BK45</f>
        <v>0</v>
      </c>
      <c r="BM36" s="333">
        <f>PF_BS_F!BM45-PF_BS_F!BL45</f>
        <v>0</v>
      </c>
      <c r="BN36" s="333">
        <f>PF_BS_F!BN45-PF_BS_F!BM45</f>
        <v>0</v>
      </c>
      <c r="BO36" s="333">
        <f>PF_BS_F!BO45-PF_BS_F!BN45</f>
        <v>0</v>
      </c>
      <c r="BP36" s="333">
        <f>PF_BS_F!BP45-PF_BS_F!BO45</f>
        <v>0</v>
      </c>
      <c r="BQ36" s="333">
        <f>PF_BS_F!BQ45-PF_BS_F!BP45</f>
        <v>0</v>
      </c>
      <c r="BR36" s="333">
        <f>PF_BS_F!BR45-PF_BS_F!BQ45</f>
        <v>0</v>
      </c>
      <c r="BS36" s="333">
        <f>PF_BS_F!BS45-PF_BS_F!BR45</f>
        <v>0</v>
      </c>
      <c r="BT36" s="333">
        <f>PF_BS_F!BT45-PF_BS_F!BS45</f>
        <v>0</v>
      </c>
      <c r="BU36" s="333">
        <f>PF_BS_F!BU45-PF_BS_F!BT45</f>
        <v>0</v>
      </c>
      <c r="BV36" s="333">
        <f>PF_BS_F!BV45-PF_BS_F!BU45</f>
        <v>0</v>
      </c>
      <c r="BW36" s="333">
        <f>PF_BS_F!BW45-PF_BS_F!BV45</f>
        <v>0</v>
      </c>
      <c r="BX36" s="334">
        <f>PF_BS_F!BX45-PF_BS_F!BW45</f>
        <v>0</v>
      </c>
      <c r="BY36" s="333">
        <f>PF_BS_F!BY45-PF_BS_F!BX45</f>
        <v>0</v>
      </c>
      <c r="BZ36" s="333">
        <f>PF_BS_F!BZ45-PF_BS_F!BY45</f>
        <v>0</v>
      </c>
      <c r="CA36" s="333">
        <f>PF_BS_F!CA45-PF_BS_F!BZ45</f>
        <v>0</v>
      </c>
      <c r="CB36" s="333">
        <f>PF_BS_F!CB45-PF_BS_F!CA45</f>
        <v>0</v>
      </c>
      <c r="CC36" s="333">
        <f>PF_BS_F!CC45-PF_BS_F!CB45</f>
        <v>0</v>
      </c>
      <c r="CD36" s="333">
        <f>PF_BS_F!CD45-PF_BS_F!CC45</f>
        <v>0</v>
      </c>
      <c r="CE36" s="333">
        <f>PF_BS_F!CE45-PF_BS_F!CD45</f>
        <v>0</v>
      </c>
      <c r="CF36" s="333">
        <f>PF_BS_F!CF45-PF_BS_F!CE45</f>
        <v>0</v>
      </c>
      <c r="CG36" s="333">
        <f>PF_BS_F!CG45-PF_BS_F!CF45</f>
        <v>0</v>
      </c>
      <c r="CH36" s="333">
        <f>PF_BS_F!CH45-PF_BS_F!CG45</f>
        <v>0</v>
      </c>
      <c r="CI36" s="333">
        <f>PF_BS_F!CI45-PF_BS_F!CH45</f>
        <v>0</v>
      </c>
      <c r="CJ36" s="334">
        <f>PF_BS_F!CJ45-PF_BS_F!CI45</f>
        <v>0</v>
      </c>
      <c r="CK36" s="333">
        <f>PF_BS_F!CK45-PF_BS_F!CJ45</f>
        <v>0</v>
      </c>
      <c r="CL36" s="333">
        <f>PF_BS_F!CL45-PF_BS_F!CK45</f>
        <v>0</v>
      </c>
      <c r="CM36" s="333">
        <f>PF_BS_F!CM45-PF_BS_F!CL45</f>
        <v>0</v>
      </c>
      <c r="CN36" s="333">
        <f>PF_BS_F!CN45-PF_BS_F!CM45</f>
        <v>0</v>
      </c>
      <c r="CO36" s="333">
        <f>PF_BS_F!CO45-PF_BS_F!CN45</f>
        <v>0</v>
      </c>
      <c r="CP36" s="333">
        <f>PF_BS_F!CP45-PF_BS_F!CO45</f>
        <v>0</v>
      </c>
      <c r="CQ36" s="333">
        <f>PF_BS_F!CQ45-PF_BS_F!CP45</f>
        <v>0</v>
      </c>
      <c r="CR36" s="333">
        <f>PF_BS_F!CR45-PF_BS_F!CQ45</f>
        <v>0</v>
      </c>
      <c r="CS36" s="333">
        <f>PF_BS_F!CS45-PF_BS_F!CR45</f>
        <v>0</v>
      </c>
      <c r="CT36" s="333">
        <f>PF_BS_F!CT45-PF_BS_F!CS45</f>
        <v>0</v>
      </c>
      <c r="CU36" s="333">
        <f>PF_BS_F!CU45-PF_BS_F!CT45</f>
        <v>0</v>
      </c>
      <c r="CV36" s="334">
        <f>PF_BS_F!CV45-PF_BS_F!CU45</f>
        <v>0</v>
      </c>
      <c r="CW36" s="333">
        <f>PF_BS_F!CW45-PF_BS_F!CV45</f>
        <v>0</v>
      </c>
      <c r="CX36" s="333">
        <f>PF_BS_F!CX45-PF_BS_F!CW45</f>
        <v>0</v>
      </c>
      <c r="CY36" s="333">
        <f>PF_BS_F!CY45-PF_BS_F!CX45</f>
        <v>0</v>
      </c>
      <c r="CZ36" s="333">
        <f>PF_BS_F!CZ45-PF_BS_F!CY45</f>
        <v>0</v>
      </c>
      <c r="DA36" s="333">
        <f>PF_BS_F!DA45-PF_BS_F!CZ45</f>
        <v>0</v>
      </c>
      <c r="DB36" s="333">
        <f>PF_BS_F!DB45-PF_BS_F!DA45</f>
        <v>0</v>
      </c>
      <c r="DC36" s="333">
        <f>PF_BS_F!DC45-PF_BS_F!DB45</f>
        <v>0</v>
      </c>
      <c r="DD36" s="333">
        <f>PF_BS_F!DD45-PF_BS_F!DC45</f>
        <v>0</v>
      </c>
      <c r="DE36" s="333">
        <f>PF_BS_F!DE45-PF_BS_F!DD45</f>
        <v>0</v>
      </c>
      <c r="DF36" s="333">
        <f>PF_BS_F!DF45-PF_BS_F!DE45</f>
        <v>0</v>
      </c>
      <c r="DG36" s="333">
        <f>PF_BS_F!DG45-PF_BS_F!DF45</f>
        <v>0</v>
      </c>
      <c r="DH36" s="334">
        <f>PF_BS_F!DH45-PF_BS_F!DG45</f>
        <v>0</v>
      </c>
      <c r="DI36" s="333">
        <f>PF_BS_F!DI45-PF_BS_F!DH45</f>
        <v>0</v>
      </c>
      <c r="DJ36" s="333">
        <f>PF_BS_F!DJ45-PF_BS_F!DI45</f>
        <v>0</v>
      </c>
      <c r="DK36" s="333">
        <f>PF_BS_F!DK45-PF_BS_F!DJ45</f>
        <v>0</v>
      </c>
      <c r="DL36" s="333">
        <f>PF_BS_F!DL45-PF_BS_F!DK45</f>
        <v>0</v>
      </c>
      <c r="DM36" s="333">
        <f>PF_BS_F!DM45-PF_BS_F!DL45</f>
        <v>0</v>
      </c>
      <c r="DN36" s="333">
        <f>PF_BS_F!DN45-PF_BS_F!DM45</f>
        <v>0</v>
      </c>
      <c r="DO36" s="333">
        <f>PF_BS_F!DO45-PF_BS_F!DN45</f>
        <v>0</v>
      </c>
      <c r="DP36" s="333">
        <f>PF_BS_F!DP45-PF_BS_F!DO45</f>
        <v>0</v>
      </c>
      <c r="DQ36" s="333">
        <f>PF_BS_F!DQ45-PF_BS_F!DP45</f>
        <v>0</v>
      </c>
      <c r="DR36" s="333">
        <f>PF_BS_F!DR45-PF_BS_F!DQ45</f>
        <v>0</v>
      </c>
      <c r="DS36" s="333">
        <f>PF_BS_F!DS45-PF_BS_F!DR45</f>
        <v>0</v>
      </c>
      <c r="DT36" s="335">
        <f>PF_BS_F!DT45-PF_BS_F!DS45</f>
        <v>0</v>
      </c>
      <c r="DU36" s="336">
        <f t="shared" si="22"/>
        <v>2687.9814202348548</v>
      </c>
      <c r="DV36" s="336">
        <f t="shared" si="22"/>
        <v>240.30038742667057</v>
      </c>
      <c r="DW36" s="336">
        <f t="shared" si="22"/>
        <v>88.389480734149856</v>
      </c>
      <c r="DX36" s="336">
        <f t="shared" si="22"/>
        <v>0</v>
      </c>
      <c r="DY36" s="336">
        <f t="shared" si="22"/>
        <v>0</v>
      </c>
      <c r="DZ36" s="336">
        <f t="shared" si="22"/>
        <v>0</v>
      </c>
      <c r="EA36" s="336">
        <f t="shared" si="22"/>
        <v>0</v>
      </c>
      <c r="EB36" s="336">
        <f t="shared" si="22"/>
        <v>0</v>
      </c>
      <c r="EC36" s="336">
        <f t="shared" si="22"/>
        <v>0</v>
      </c>
      <c r="ED36" s="337">
        <f t="shared" si="22"/>
        <v>0</v>
      </c>
    </row>
    <row r="37" spans="2:134">
      <c r="B37" s="266" t="s">
        <v>232</v>
      </c>
      <c r="C37" s="333"/>
      <c r="D37" s="333"/>
      <c r="E37" s="333">
        <f>PF_BS_F!E46</f>
        <v>0</v>
      </c>
      <c r="F37" s="333">
        <f>PF_BS_F!F46-PF_BS_F!E46</f>
        <v>0</v>
      </c>
      <c r="G37" s="333">
        <f>PF_BS_F!G46-PF_BS_F!F46</f>
        <v>0</v>
      </c>
      <c r="H37" s="333">
        <f>PF_BS_F!H46-PF_BS_F!G46</f>
        <v>0</v>
      </c>
      <c r="I37" s="333">
        <f>PF_BS_F!I46-PF_BS_F!H46</f>
        <v>900</v>
      </c>
      <c r="J37" s="333">
        <f>PF_BS_F!J46-PF_BS_F!I46</f>
        <v>0</v>
      </c>
      <c r="K37" s="333">
        <f>PF_BS_F!K46-PF_BS_F!J46</f>
        <v>0</v>
      </c>
      <c r="L37" s="333">
        <f>PF_BS_F!L46-PF_BS_F!K46</f>
        <v>0</v>
      </c>
      <c r="M37" s="333">
        <f>PF_BS_F!M46-PF_BS_F!L46</f>
        <v>0</v>
      </c>
      <c r="N37" s="333">
        <f>PF_BS_F!N46-PF_BS_F!M46</f>
        <v>0</v>
      </c>
      <c r="O37" s="333">
        <f>PF_BS_F!O46-PF_BS_F!N46</f>
        <v>-900</v>
      </c>
      <c r="P37" s="334">
        <f>PF_BS_F!P46-PF_BS_F!O46</f>
        <v>0</v>
      </c>
      <c r="Q37" s="333">
        <f>PF_BS_F!Q46-PF_BS_F!P46</f>
        <v>0</v>
      </c>
      <c r="R37" s="333">
        <f>PF_BS_F!R46-PF_BS_F!Q46</f>
        <v>0</v>
      </c>
      <c r="S37" s="333">
        <f>PF_BS_F!S46-PF_BS_F!R46</f>
        <v>0</v>
      </c>
      <c r="T37" s="333">
        <f>PF_BS_F!T46-PF_BS_F!S46</f>
        <v>0</v>
      </c>
      <c r="U37" s="333">
        <f>PF_BS_F!U46-PF_BS_F!T46</f>
        <v>0</v>
      </c>
      <c r="V37" s="333">
        <f>PF_BS_F!V46-PF_BS_F!U46</f>
        <v>0</v>
      </c>
      <c r="W37" s="333">
        <f>PF_BS_F!W46-PF_BS_F!V46</f>
        <v>0</v>
      </c>
      <c r="X37" s="333">
        <f>PF_BS_F!X46-PF_BS_F!W46</f>
        <v>0</v>
      </c>
      <c r="Y37" s="333">
        <f>PF_BS_F!Y46-PF_BS_F!X46</f>
        <v>0</v>
      </c>
      <c r="Z37" s="333">
        <f>PF_BS_F!Z46-PF_BS_F!Y46</f>
        <v>0</v>
      </c>
      <c r="AA37" s="333">
        <f>PF_BS_F!AA46-PF_BS_F!Z46</f>
        <v>0</v>
      </c>
      <c r="AB37" s="334">
        <f>PF_BS_F!AB46-PF_BS_F!AA46</f>
        <v>0</v>
      </c>
      <c r="AC37" s="333">
        <f>PF_BS_F!AC46-PF_BS_F!AB46</f>
        <v>0</v>
      </c>
      <c r="AD37" s="333">
        <f>PF_BS_F!AD46-PF_BS_F!AC46</f>
        <v>0</v>
      </c>
      <c r="AE37" s="333">
        <f>PF_BS_F!AE46-PF_BS_F!AD46</f>
        <v>0</v>
      </c>
      <c r="AF37" s="333">
        <f>PF_BS_F!AF46-PF_BS_F!AE46</f>
        <v>0</v>
      </c>
      <c r="AG37" s="333">
        <f>PF_BS_F!AG46-PF_BS_F!AF46</f>
        <v>0</v>
      </c>
      <c r="AH37" s="333">
        <f>PF_BS_F!AH46-PF_BS_F!AG46</f>
        <v>0</v>
      </c>
      <c r="AI37" s="333">
        <f>PF_BS_F!AI46-PF_BS_F!AH46</f>
        <v>0</v>
      </c>
      <c r="AJ37" s="333">
        <f>PF_BS_F!AJ46-PF_BS_F!AI46</f>
        <v>0</v>
      </c>
      <c r="AK37" s="333">
        <f>PF_BS_F!AK46-PF_BS_F!AJ46</f>
        <v>0</v>
      </c>
      <c r="AL37" s="333">
        <f>PF_BS_F!AL46-PF_BS_F!AK46</f>
        <v>0</v>
      </c>
      <c r="AM37" s="333">
        <f>PF_BS_F!AM46-PF_BS_F!AL46</f>
        <v>0</v>
      </c>
      <c r="AN37" s="334">
        <f>PF_BS_F!AN46-PF_BS_F!AM46</f>
        <v>0</v>
      </c>
      <c r="AO37" s="333">
        <f>PF_BS_F!AO46-PF_BS_F!AN46</f>
        <v>0</v>
      </c>
      <c r="AP37" s="333">
        <f>PF_BS_F!AP46-PF_BS_F!AO46</f>
        <v>0</v>
      </c>
      <c r="AQ37" s="333">
        <f>PF_BS_F!AQ46-PF_BS_F!AP46</f>
        <v>0</v>
      </c>
      <c r="AR37" s="333">
        <f>PF_BS_F!AR46-PF_BS_F!AQ46</f>
        <v>0</v>
      </c>
      <c r="AS37" s="333">
        <f>PF_BS_F!AS46-PF_BS_F!AR46</f>
        <v>0</v>
      </c>
      <c r="AT37" s="333">
        <f>PF_BS_F!AT46-PF_BS_F!AS46</f>
        <v>0</v>
      </c>
      <c r="AU37" s="333">
        <f>PF_BS_F!AU46-PF_BS_F!AT46</f>
        <v>0</v>
      </c>
      <c r="AV37" s="333">
        <f>PF_BS_F!AV46-PF_BS_F!AU46</f>
        <v>0</v>
      </c>
      <c r="AW37" s="333">
        <f>PF_BS_F!AW46-PF_BS_F!AV46</f>
        <v>0</v>
      </c>
      <c r="AX37" s="333">
        <f>PF_BS_F!AX46-PF_BS_F!AW46</f>
        <v>0</v>
      </c>
      <c r="AY37" s="333">
        <f>PF_BS_F!AY46-PF_BS_F!AX46</f>
        <v>0</v>
      </c>
      <c r="AZ37" s="334">
        <f>PF_BS_F!AZ46-PF_BS_F!AY46</f>
        <v>0</v>
      </c>
      <c r="BA37" s="333">
        <f>PF_BS_F!BA46-PF_BS_F!AZ46</f>
        <v>0</v>
      </c>
      <c r="BB37" s="333">
        <f>PF_BS_F!BB46-PF_BS_F!BA46</f>
        <v>0</v>
      </c>
      <c r="BC37" s="333">
        <f>PF_BS_F!BC46-PF_BS_F!BB46</f>
        <v>0</v>
      </c>
      <c r="BD37" s="333">
        <f>PF_BS_F!BD46-PF_BS_F!BC46</f>
        <v>0</v>
      </c>
      <c r="BE37" s="333">
        <f>PF_BS_F!BE46-PF_BS_F!BD46</f>
        <v>0</v>
      </c>
      <c r="BF37" s="333">
        <f>PF_BS_F!BF46-PF_BS_F!BE46</f>
        <v>0</v>
      </c>
      <c r="BG37" s="333">
        <f>PF_BS_F!BG46-PF_BS_F!BF46</f>
        <v>0</v>
      </c>
      <c r="BH37" s="333">
        <f>PF_BS_F!BH46-PF_BS_F!BG46</f>
        <v>0</v>
      </c>
      <c r="BI37" s="333">
        <f>PF_BS_F!BI46-PF_BS_F!BH46</f>
        <v>0</v>
      </c>
      <c r="BJ37" s="333">
        <f>PF_BS_F!BJ46-PF_BS_F!BI46</f>
        <v>0</v>
      </c>
      <c r="BK37" s="333">
        <f>PF_BS_F!BK46-PF_BS_F!BJ46</f>
        <v>0</v>
      </c>
      <c r="BL37" s="334">
        <f>PF_BS_F!BL46-PF_BS_F!BK46</f>
        <v>0</v>
      </c>
      <c r="BM37" s="333">
        <f>PF_BS_F!BM46-PF_BS_F!BL46</f>
        <v>0</v>
      </c>
      <c r="BN37" s="333">
        <f>PF_BS_F!BN46-PF_BS_F!BM46</f>
        <v>0</v>
      </c>
      <c r="BO37" s="333">
        <f>PF_BS_F!BO46-PF_BS_F!BN46</f>
        <v>0</v>
      </c>
      <c r="BP37" s="333">
        <f>PF_BS_F!BP46-PF_BS_F!BO46</f>
        <v>0</v>
      </c>
      <c r="BQ37" s="333">
        <f>PF_BS_F!BQ46-PF_BS_F!BP46</f>
        <v>0</v>
      </c>
      <c r="BR37" s="333">
        <f>PF_BS_F!BR46-PF_BS_F!BQ46</f>
        <v>0</v>
      </c>
      <c r="BS37" s="333">
        <f>PF_BS_F!BS46-PF_BS_F!BR46</f>
        <v>0</v>
      </c>
      <c r="BT37" s="333">
        <f>PF_BS_F!BT46-PF_BS_F!BS46</f>
        <v>0</v>
      </c>
      <c r="BU37" s="333">
        <f>PF_BS_F!BU46-PF_BS_F!BT46</f>
        <v>0</v>
      </c>
      <c r="BV37" s="333">
        <f>PF_BS_F!BV46-PF_BS_F!BU46</f>
        <v>0</v>
      </c>
      <c r="BW37" s="333">
        <f>PF_BS_F!BW46-PF_BS_F!BV46</f>
        <v>0</v>
      </c>
      <c r="BX37" s="334">
        <f>PF_BS_F!BX46-PF_BS_F!BW46</f>
        <v>0</v>
      </c>
      <c r="BY37" s="333">
        <f>PF_BS_F!BY46-PF_BS_F!BX46</f>
        <v>0</v>
      </c>
      <c r="BZ37" s="333">
        <f>PF_BS_F!BZ46-PF_BS_F!BY46</f>
        <v>0</v>
      </c>
      <c r="CA37" s="333">
        <f>PF_BS_F!CA46-PF_BS_F!BZ46</f>
        <v>0</v>
      </c>
      <c r="CB37" s="333">
        <f>PF_BS_F!CB46-PF_BS_F!CA46</f>
        <v>0</v>
      </c>
      <c r="CC37" s="333">
        <f>PF_BS_F!CC46-PF_BS_F!CB46</f>
        <v>0</v>
      </c>
      <c r="CD37" s="333">
        <f>PF_BS_F!CD46-PF_BS_F!CC46</f>
        <v>0</v>
      </c>
      <c r="CE37" s="333">
        <f>PF_BS_F!CE46-PF_BS_F!CD46</f>
        <v>0</v>
      </c>
      <c r="CF37" s="333">
        <f>PF_BS_F!CF46-PF_BS_F!CE46</f>
        <v>0</v>
      </c>
      <c r="CG37" s="333">
        <f>PF_BS_F!CG46-PF_BS_F!CF46</f>
        <v>0</v>
      </c>
      <c r="CH37" s="333">
        <f>PF_BS_F!CH46-PF_BS_F!CG46</f>
        <v>0</v>
      </c>
      <c r="CI37" s="333">
        <f>PF_BS_F!CI46-PF_BS_F!CH46</f>
        <v>0</v>
      </c>
      <c r="CJ37" s="334">
        <f>PF_BS_F!CJ46-PF_BS_F!CI46</f>
        <v>0</v>
      </c>
      <c r="CK37" s="333">
        <f>PF_BS_F!CK46-PF_BS_F!CJ46</f>
        <v>0</v>
      </c>
      <c r="CL37" s="333">
        <f>PF_BS_F!CL46-PF_BS_F!CK46</f>
        <v>0</v>
      </c>
      <c r="CM37" s="333">
        <f>PF_BS_F!CM46-PF_BS_F!CL46</f>
        <v>0</v>
      </c>
      <c r="CN37" s="333">
        <f>PF_BS_F!CN46-PF_BS_F!CM46</f>
        <v>0</v>
      </c>
      <c r="CO37" s="333">
        <f>PF_BS_F!CO46-PF_BS_F!CN46</f>
        <v>0</v>
      </c>
      <c r="CP37" s="333">
        <f>PF_BS_F!CP46-PF_BS_F!CO46</f>
        <v>0</v>
      </c>
      <c r="CQ37" s="333">
        <f>PF_BS_F!CQ46-PF_BS_F!CP46</f>
        <v>0</v>
      </c>
      <c r="CR37" s="333">
        <f>PF_BS_F!CR46-PF_BS_F!CQ46</f>
        <v>0</v>
      </c>
      <c r="CS37" s="333">
        <f>PF_BS_F!CS46-PF_BS_F!CR46</f>
        <v>0</v>
      </c>
      <c r="CT37" s="333">
        <f>PF_BS_F!CT46-PF_BS_F!CS46</f>
        <v>0</v>
      </c>
      <c r="CU37" s="333">
        <f>PF_BS_F!CU46-PF_BS_F!CT46</f>
        <v>0</v>
      </c>
      <c r="CV37" s="334">
        <f>PF_BS_F!CV46-PF_BS_F!CU46</f>
        <v>0</v>
      </c>
      <c r="CW37" s="333">
        <f>PF_BS_F!CW46-PF_BS_F!CV46</f>
        <v>0</v>
      </c>
      <c r="CX37" s="333">
        <f>PF_BS_F!CX46-PF_BS_F!CW46</f>
        <v>0</v>
      </c>
      <c r="CY37" s="333">
        <f>PF_BS_F!CY46-PF_BS_F!CX46</f>
        <v>0</v>
      </c>
      <c r="CZ37" s="333">
        <f>PF_BS_F!CZ46-PF_BS_F!CY46</f>
        <v>0</v>
      </c>
      <c r="DA37" s="333">
        <f>PF_BS_F!DA46-PF_BS_F!CZ46</f>
        <v>0</v>
      </c>
      <c r="DB37" s="333">
        <f>PF_BS_F!DB46-PF_BS_F!DA46</f>
        <v>0</v>
      </c>
      <c r="DC37" s="333">
        <f>PF_BS_F!DC46-PF_BS_F!DB46</f>
        <v>0</v>
      </c>
      <c r="DD37" s="333">
        <f>PF_BS_F!DD46-PF_BS_F!DC46</f>
        <v>0</v>
      </c>
      <c r="DE37" s="333">
        <f>PF_BS_F!DE46-PF_BS_F!DD46</f>
        <v>0</v>
      </c>
      <c r="DF37" s="333">
        <f>PF_BS_F!DF46-PF_BS_F!DE46</f>
        <v>0</v>
      </c>
      <c r="DG37" s="333">
        <f>PF_BS_F!DG46-PF_BS_F!DF46</f>
        <v>0</v>
      </c>
      <c r="DH37" s="334">
        <f>PF_BS_F!DH46-PF_BS_F!DG46</f>
        <v>0</v>
      </c>
      <c r="DI37" s="333">
        <f>PF_BS_F!DI46-PF_BS_F!DH46</f>
        <v>0</v>
      </c>
      <c r="DJ37" s="333">
        <f>PF_BS_F!DJ46-PF_BS_F!DI46</f>
        <v>0</v>
      </c>
      <c r="DK37" s="333">
        <f>PF_BS_F!DK46-PF_BS_F!DJ46</f>
        <v>0</v>
      </c>
      <c r="DL37" s="333">
        <f>PF_BS_F!DL46-PF_BS_F!DK46</f>
        <v>0</v>
      </c>
      <c r="DM37" s="333">
        <f>PF_BS_F!DM46-PF_BS_F!DL46</f>
        <v>0</v>
      </c>
      <c r="DN37" s="333">
        <f>PF_BS_F!DN46-PF_BS_F!DM46</f>
        <v>0</v>
      </c>
      <c r="DO37" s="333">
        <f>PF_BS_F!DO46-PF_BS_F!DN46</f>
        <v>0</v>
      </c>
      <c r="DP37" s="333">
        <f>PF_BS_F!DP46-PF_BS_F!DO46</f>
        <v>0</v>
      </c>
      <c r="DQ37" s="333">
        <f>PF_BS_F!DQ46-PF_BS_F!DP46</f>
        <v>0</v>
      </c>
      <c r="DR37" s="333">
        <f>PF_BS_F!DR46-PF_BS_F!DQ46</f>
        <v>0</v>
      </c>
      <c r="DS37" s="333">
        <f>PF_BS_F!DS46-PF_BS_F!DR46</f>
        <v>0</v>
      </c>
      <c r="DT37" s="335">
        <f>PF_BS_F!DT46-PF_BS_F!DS46</f>
        <v>0</v>
      </c>
      <c r="DU37" s="336">
        <f t="shared" si="22"/>
        <v>0</v>
      </c>
      <c r="DV37" s="336">
        <f t="shared" si="22"/>
        <v>0</v>
      </c>
      <c r="DW37" s="336">
        <f t="shared" si="22"/>
        <v>0</v>
      </c>
      <c r="DX37" s="336">
        <f t="shared" si="22"/>
        <v>0</v>
      </c>
      <c r="DY37" s="336">
        <f t="shared" si="22"/>
        <v>0</v>
      </c>
      <c r="DZ37" s="336">
        <f t="shared" si="22"/>
        <v>0</v>
      </c>
      <c r="EA37" s="336">
        <f t="shared" si="22"/>
        <v>0</v>
      </c>
      <c r="EB37" s="336">
        <f t="shared" si="22"/>
        <v>0</v>
      </c>
      <c r="EC37" s="336">
        <f t="shared" si="22"/>
        <v>0</v>
      </c>
      <c r="ED37" s="337">
        <f t="shared" si="22"/>
        <v>0</v>
      </c>
    </row>
    <row r="38" spans="2:134">
      <c r="B38" s="291" t="s">
        <v>220</v>
      </c>
      <c r="C38" s="339"/>
      <c r="D38" s="339"/>
      <c r="E38" s="339">
        <f>SUBTOTAL(9,E31:E37)</f>
        <v>0</v>
      </c>
      <c r="F38" s="339">
        <f>SUBTOTAL(9,F31:F37)</f>
        <v>0</v>
      </c>
      <c r="G38" s="339">
        <f t="shared" ref="G38:BR38" si="23">SUBTOTAL(9,G31:G37)</f>
        <v>0</v>
      </c>
      <c r="H38" s="339">
        <f t="shared" si="23"/>
        <v>-36173.191470045444</v>
      </c>
      <c r="I38" s="339">
        <f t="shared" si="23"/>
        <v>-2096.3911930364652</v>
      </c>
      <c r="J38" s="339">
        <f t="shared" si="23"/>
        <v>2075.2995121990643</v>
      </c>
      <c r="K38" s="339">
        <f t="shared" si="23"/>
        <v>77419.477073535323</v>
      </c>
      <c r="L38" s="339">
        <f t="shared" si="23"/>
        <v>-2156.5283122387036</v>
      </c>
      <c r="M38" s="339">
        <f t="shared" si="23"/>
        <v>-4489.8903451115384</v>
      </c>
      <c r="N38" s="339">
        <f t="shared" si="23"/>
        <v>95365.993080091153</v>
      </c>
      <c r="O38" s="339">
        <f t="shared" si="23"/>
        <v>23463.892274012713</v>
      </c>
      <c r="P38" s="340">
        <f t="shared" si="23"/>
        <v>-959.567556385633</v>
      </c>
      <c r="Q38" s="339">
        <f t="shared" si="23"/>
        <v>17583.588748878086</v>
      </c>
      <c r="R38" s="339">
        <f t="shared" si="23"/>
        <v>-914.96973744612853</v>
      </c>
      <c r="S38" s="339">
        <f t="shared" si="23"/>
        <v>-889.16320487183123</v>
      </c>
      <c r="T38" s="339">
        <f t="shared" si="23"/>
        <v>-863.35667229753483</v>
      </c>
      <c r="U38" s="339">
        <f t="shared" si="23"/>
        <v>-837.55013972323752</v>
      </c>
      <c r="V38" s="339">
        <f t="shared" si="23"/>
        <v>-811.74360714894112</v>
      </c>
      <c r="W38" s="339">
        <f t="shared" si="23"/>
        <v>-785.93707457464336</v>
      </c>
      <c r="X38" s="339">
        <f t="shared" si="23"/>
        <v>-760.13054200034696</v>
      </c>
      <c r="Y38" s="339">
        <f t="shared" si="23"/>
        <v>-734.32400942604966</v>
      </c>
      <c r="Z38" s="339">
        <f t="shared" si="23"/>
        <v>-708.51747685175235</v>
      </c>
      <c r="AA38" s="339">
        <f t="shared" si="23"/>
        <v>-682.71094427745595</v>
      </c>
      <c r="AB38" s="340">
        <f t="shared" si="23"/>
        <v>-656.9044117031591</v>
      </c>
      <c r="AC38" s="339">
        <f t="shared" si="23"/>
        <v>-526.95892042199034</v>
      </c>
      <c r="AD38" s="339">
        <f t="shared" si="23"/>
        <v>-624.83411700712634</v>
      </c>
      <c r="AE38" s="339">
        <f t="shared" si="23"/>
        <v>-607.62976195759438</v>
      </c>
      <c r="AF38" s="339">
        <f t="shared" si="23"/>
        <v>-590.42540690806311</v>
      </c>
      <c r="AG38" s="339">
        <f t="shared" si="23"/>
        <v>-573.22105185853229</v>
      </c>
      <c r="AH38" s="339">
        <f t="shared" si="23"/>
        <v>-556.01669680900022</v>
      </c>
      <c r="AI38" s="339">
        <f t="shared" si="23"/>
        <v>-538.81234175946929</v>
      </c>
      <c r="AJ38" s="339">
        <f t="shared" si="23"/>
        <v>-313.33006929619506</v>
      </c>
      <c r="AK38" s="339">
        <f t="shared" si="23"/>
        <v>-543.48917256552886</v>
      </c>
      <c r="AL38" s="339">
        <f t="shared" si="23"/>
        <v>-543.48917256552886</v>
      </c>
      <c r="AM38" s="339">
        <f t="shared" si="23"/>
        <v>-543.48917256552886</v>
      </c>
      <c r="AN38" s="340">
        <f t="shared" si="23"/>
        <v>-543.48917256552886</v>
      </c>
      <c r="AO38" s="339">
        <f t="shared" si="23"/>
        <v>-543.48917256552886</v>
      </c>
      <c r="AP38" s="339">
        <f t="shared" si="23"/>
        <v>-543.48917256552886</v>
      </c>
      <c r="AQ38" s="339">
        <f t="shared" si="23"/>
        <v>-543.48917256552886</v>
      </c>
      <c r="AR38" s="339">
        <f t="shared" si="23"/>
        <v>-543.48917256552886</v>
      </c>
      <c r="AS38" s="339">
        <f t="shared" si="23"/>
        <v>-543.48917256552886</v>
      </c>
      <c r="AT38" s="339">
        <f t="shared" si="23"/>
        <v>-543.48917256552886</v>
      </c>
      <c r="AU38" s="339">
        <f t="shared" si="23"/>
        <v>-543.48917256552886</v>
      </c>
      <c r="AV38" s="339">
        <f t="shared" si="23"/>
        <v>-543.48917256552886</v>
      </c>
      <c r="AW38" s="339">
        <f t="shared" si="23"/>
        <v>-543.48917256552886</v>
      </c>
      <c r="AX38" s="339">
        <f t="shared" si="23"/>
        <v>-543.48917256552886</v>
      </c>
      <c r="AY38" s="339">
        <f t="shared" si="23"/>
        <v>-543.48917256552863</v>
      </c>
      <c r="AZ38" s="340">
        <f t="shared" si="23"/>
        <v>-543.48917256552863</v>
      </c>
      <c r="BA38" s="339">
        <f t="shared" si="23"/>
        <v>-543.48917256552863</v>
      </c>
      <c r="BB38" s="339">
        <f t="shared" si="23"/>
        <v>-543.48917256552863</v>
      </c>
      <c r="BC38" s="339">
        <f t="shared" si="23"/>
        <v>-543.48917256552863</v>
      </c>
      <c r="BD38" s="339">
        <f t="shared" si="23"/>
        <v>-543.48917256552863</v>
      </c>
      <c r="BE38" s="339">
        <f t="shared" si="23"/>
        <v>-543.48917256552863</v>
      </c>
      <c r="BF38" s="339">
        <f t="shared" si="23"/>
        <v>-543.48917256552886</v>
      </c>
      <c r="BG38" s="339">
        <f t="shared" si="23"/>
        <v>-543.48917256552886</v>
      </c>
      <c r="BH38" s="339">
        <f t="shared" si="23"/>
        <v>-543.48917256552886</v>
      </c>
      <c r="BI38" s="339">
        <f t="shared" si="23"/>
        <v>-543.48917256552886</v>
      </c>
      <c r="BJ38" s="339">
        <f t="shared" si="23"/>
        <v>-543.48917256552886</v>
      </c>
      <c r="BK38" s="339">
        <f t="shared" si="23"/>
        <v>-543.48917256552886</v>
      </c>
      <c r="BL38" s="340">
        <f t="shared" si="23"/>
        <v>-543.48917256552886</v>
      </c>
      <c r="BM38" s="339">
        <f t="shared" si="23"/>
        <v>-543.48917256552886</v>
      </c>
      <c r="BN38" s="339">
        <f t="shared" si="23"/>
        <v>-543.48917256552886</v>
      </c>
      <c r="BO38" s="339">
        <f t="shared" si="23"/>
        <v>-543.48917256552863</v>
      </c>
      <c r="BP38" s="339">
        <f t="shared" si="23"/>
        <v>-543.48917256552863</v>
      </c>
      <c r="BQ38" s="339">
        <f t="shared" si="23"/>
        <v>-543.48917256552863</v>
      </c>
      <c r="BR38" s="339">
        <f t="shared" si="23"/>
        <v>-543.48917256552863</v>
      </c>
      <c r="BS38" s="339">
        <f t="shared" ref="BS38:DT38" si="24">SUBTOTAL(9,BS31:BS37)</f>
        <v>-543.48917256552863</v>
      </c>
      <c r="BT38" s="339">
        <f t="shared" si="24"/>
        <v>-543.48917256552863</v>
      </c>
      <c r="BU38" s="339">
        <f t="shared" si="24"/>
        <v>-543.48917256552863</v>
      </c>
      <c r="BV38" s="339">
        <f t="shared" si="24"/>
        <v>-543.48917256552863</v>
      </c>
      <c r="BW38" s="339">
        <f t="shared" si="24"/>
        <v>-543.48917256552863</v>
      </c>
      <c r="BX38" s="340">
        <f t="shared" si="24"/>
        <v>-543.48917256552863</v>
      </c>
      <c r="BY38" s="339">
        <f t="shared" si="24"/>
        <v>-543.48917256552863</v>
      </c>
      <c r="BZ38" s="339">
        <f t="shared" si="24"/>
        <v>-543.48917256552863</v>
      </c>
      <c r="CA38" s="339">
        <f t="shared" si="24"/>
        <v>-543.48917256552863</v>
      </c>
      <c r="CB38" s="339">
        <f t="shared" si="24"/>
        <v>-543.48917256552863</v>
      </c>
      <c r="CC38" s="339">
        <f t="shared" si="24"/>
        <v>-543.48917256552863</v>
      </c>
      <c r="CD38" s="339">
        <f t="shared" si="24"/>
        <v>-543.48917256552863</v>
      </c>
      <c r="CE38" s="339">
        <f t="shared" si="24"/>
        <v>-543.48917256552863</v>
      </c>
      <c r="CF38" s="339">
        <f t="shared" si="24"/>
        <v>-543.48917256552863</v>
      </c>
      <c r="CG38" s="339">
        <f t="shared" si="24"/>
        <v>-543.48917256552863</v>
      </c>
      <c r="CH38" s="339">
        <f t="shared" si="24"/>
        <v>-543.48917256552863</v>
      </c>
      <c r="CI38" s="339">
        <f t="shared" si="24"/>
        <v>-543.48917256552863</v>
      </c>
      <c r="CJ38" s="340">
        <f t="shared" si="24"/>
        <v>-543.48917256552863</v>
      </c>
      <c r="CK38" s="339">
        <f t="shared" si="24"/>
        <v>-543.48917256552863</v>
      </c>
      <c r="CL38" s="339">
        <f t="shared" si="24"/>
        <v>-543.48917256552863</v>
      </c>
      <c r="CM38" s="339">
        <f t="shared" si="24"/>
        <v>-543.48917256552863</v>
      </c>
      <c r="CN38" s="339">
        <f t="shared" si="24"/>
        <v>-543.48917256552863</v>
      </c>
      <c r="CO38" s="339">
        <f t="shared" si="24"/>
        <v>-543.48917256552863</v>
      </c>
      <c r="CP38" s="339">
        <f t="shared" si="24"/>
        <v>-543.48917256552863</v>
      </c>
      <c r="CQ38" s="339">
        <f t="shared" si="24"/>
        <v>-543.48917256552863</v>
      </c>
      <c r="CR38" s="339">
        <f t="shared" si="24"/>
        <v>-543.48917256552863</v>
      </c>
      <c r="CS38" s="339">
        <f t="shared" si="24"/>
        <v>-543.48917256552863</v>
      </c>
      <c r="CT38" s="339">
        <f t="shared" si="24"/>
        <v>-543.48917256552863</v>
      </c>
      <c r="CU38" s="339">
        <f t="shared" si="24"/>
        <v>-543.48917256552863</v>
      </c>
      <c r="CV38" s="340">
        <f t="shared" si="24"/>
        <v>-543.48917256552863</v>
      </c>
      <c r="CW38" s="339">
        <f t="shared" si="24"/>
        <v>-543.48917256552863</v>
      </c>
      <c r="CX38" s="339">
        <f t="shared" si="24"/>
        <v>-543.48917256552863</v>
      </c>
      <c r="CY38" s="339">
        <f t="shared" si="24"/>
        <v>-543.48917256552863</v>
      </c>
      <c r="CZ38" s="339">
        <f t="shared" si="24"/>
        <v>-543.48917256552863</v>
      </c>
      <c r="DA38" s="339">
        <f t="shared" si="24"/>
        <v>-543.48917256552863</v>
      </c>
      <c r="DB38" s="339">
        <f t="shared" si="24"/>
        <v>-543.48917256552863</v>
      </c>
      <c r="DC38" s="339">
        <f t="shared" si="24"/>
        <v>-543.48917256552863</v>
      </c>
      <c r="DD38" s="339">
        <f t="shared" si="24"/>
        <v>-543.48917256552863</v>
      </c>
      <c r="DE38" s="339">
        <f t="shared" si="24"/>
        <v>-543.48917256552863</v>
      </c>
      <c r="DF38" s="339">
        <f t="shared" si="24"/>
        <v>-543.48917256552863</v>
      </c>
      <c r="DG38" s="339">
        <f t="shared" si="24"/>
        <v>-543.48917256552863</v>
      </c>
      <c r="DH38" s="340">
        <f t="shared" si="24"/>
        <v>-543.48917256552863</v>
      </c>
      <c r="DI38" s="339">
        <f t="shared" si="24"/>
        <v>-543.48917256552863</v>
      </c>
      <c r="DJ38" s="339">
        <f t="shared" si="24"/>
        <v>-543.48917256552863</v>
      </c>
      <c r="DK38" s="339">
        <f t="shared" si="24"/>
        <v>-543.48917256552863</v>
      </c>
      <c r="DL38" s="339">
        <f t="shared" si="24"/>
        <v>-543.48917256552863</v>
      </c>
      <c r="DM38" s="339">
        <f t="shared" si="24"/>
        <v>-543.48917256552863</v>
      </c>
      <c r="DN38" s="339">
        <f t="shared" si="24"/>
        <v>-543.48917256552863</v>
      </c>
      <c r="DO38" s="339">
        <f t="shared" si="24"/>
        <v>-543.48917256552863</v>
      </c>
      <c r="DP38" s="339">
        <f t="shared" si="24"/>
        <v>-543.48917256552863</v>
      </c>
      <c r="DQ38" s="339">
        <f t="shared" si="24"/>
        <v>-543.48917256552863</v>
      </c>
      <c r="DR38" s="339">
        <f t="shared" si="24"/>
        <v>-543.48917256552863</v>
      </c>
      <c r="DS38" s="339">
        <f t="shared" si="24"/>
        <v>-543.48917256552863</v>
      </c>
      <c r="DT38" s="341">
        <f t="shared" si="24"/>
        <v>-543.48917256552863</v>
      </c>
      <c r="DU38" s="342">
        <f t="shared" si="22"/>
        <v>152449.09306302047</v>
      </c>
      <c r="DV38" s="342">
        <f t="shared" si="22"/>
        <v>8938.2809285570056</v>
      </c>
      <c r="DW38" s="342">
        <f t="shared" si="22"/>
        <v>-6505.1850562800864</v>
      </c>
      <c r="DX38" s="342">
        <f t="shared" si="22"/>
        <v>-6521.8700707863463</v>
      </c>
      <c r="DY38" s="342">
        <f t="shared" si="22"/>
        <v>-6521.8700707863454</v>
      </c>
      <c r="DZ38" s="342">
        <f t="shared" si="22"/>
        <v>-6521.8700707863454</v>
      </c>
      <c r="EA38" s="342">
        <f t="shared" si="22"/>
        <v>-6521.8700707863454</v>
      </c>
      <c r="EB38" s="342">
        <f t="shared" si="22"/>
        <v>-6521.8700707863454</v>
      </c>
      <c r="EC38" s="342">
        <f t="shared" si="22"/>
        <v>-6521.8700707863454</v>
      </c>
      <c r="ED38" s="343">
        <f t="shared" si="22"/>
        <v>-6521.8700707863454</v>
      </c>
    </row>
    <row r="39" spans="2:134">
      <c r="B39" s="260" t="s">
        <v>233</v>
      </c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4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4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4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4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4"/>
      <c r="BM39" s="333"/>
      <c r="BN39" s="333"/>
      <c r="BO39" s="333"/>
      <c r="BP39" s="333"/>
      <c r="BQ39" s="333"/>
      <c r="BR39" s="333"/>
      <c r="BS39" s="333"/>
      <c r="BT39" s="333"/>
      <c r="BU39" s="333"/>
      <c r="BV39" s="333"/>
      <c r="BW39" s="333"/>
      <c r="BX39" s="334"/>
      <c r="BY39" s="333"/>
      <c r="BZ39" s="333"/>
      <c r="CA39" s="333"/>
      <c r="CB39" s="333"/>
      <c r="CC39" s="333"/>
      <c r="CD39" s="333"/>
      <c r="CE39" s="333"/>
      <c r="CF39" s="333"/>
      <c r="CG39" s="333"/>
      <c r="CH39" s="333"/>
      <c r="CI39" s="333"/>
      <c r="CJ39" s="334"/>
      <c r="CK39" s="333"/>
      <c r="CL39" s="333"/>
      <c r="CM39" s="333"/>
      <c r="CN39" s="333"/>
      <c r="CO39" s="333"/>
      <c r="CP39" s="333"/>
      <c r="CQ39" s="333"/>
      <c r="CR39" s="333"/>
      <c r="CS39" s="333"/>
      <c r="CT39" s="333"/>
      <c r="CU39" s="333"/>
      <c r="CV39" s="334"/>
      <c r="CW39" s="333"/>
      <c r="CX39" s="333"/>
      <c r="CY39" s="333"/>
      <c r="CZ39" s="333"/>
      <c r="DA39" s="333"/>
      <c r="DB39" s="333"/>
      <c r="DC39" s="333"/>
      <c r="DD39" s="333"/>
      <c r="DE39" s="333"/>
      <c r="DF39" s="333"/>
      <c r="DG39" s="333"/>
      <c r="DH39" s="334"/>
      <c r="DI39" s="333"/>
      <c r="DJ39" s="333"/>
      <c r="DK39" s="333"/>
      <c r="DL39" s="333"/>
      <c r="DM39" s="333"/>
      <c r="DN39" s="333"/>
      <c r="DO39" s="333"/>
      <c r="DP39" s="333"/>
      <c r="DQ39" s="333"/>
      <c r="DR39" s="333"/>
      <c r="DS39" s="333"/>
      <c r="DT39" s="335"/>
      <c r="DU39" s="336"/>
      <c r="DV39" s="336"/>
      <c r="DW39" s="336"/>
      <c r="DX39" s="336"/>
      <c r="DY39" s="336"/>
      <c r="DZ39" s="336"/>
      <c r="EA39" s="336"/>
      <c r="EB39" s="336"/>
      <c r="EC39" s="336"/>
      <c r="ED39" s="337"/>
    </row>
    <row r="40" spans="2:134">
      <c r="B40" s="266" t="s">
        <v>234</v>
      </c>
      <c r="C40" s="333"/>
      <c r="D40" s="333"/>
      <c r="E40" s="333">
        <f>-SUM(PF_BS_F!E37:E39)</f>
        <v>0</v>
      </c>
      <c r="F40" s="333">
        <f>-SUM(PF_BS_F!F37:F39)+SUM(PF_BS_F!E37:E39)</f>
        <v>0</v>
      </c>
      <c r="G40" s="333">
        <f>-SUM(PF_BS_F!G37:G39)+SUM(PF_BS_F!F37:F39)</f>
        <v>0</v>
      </c>
      <c r="H40" s="333">
        <f>-SUM(PF_BS_F!H37:H39)+SUM(PF_BS_F!G37:G39)</f>
        <v>-34780.793638055948</v>
      </c>
      <c r="I40" s="333">
        <f>-SUM(PF_BS_F!I37:I39)+SUM(PF_BS_F!H37:H39)</f>
        <v>-37976.905515922124</v>
      </c>
      <c r="J40" s="333">
        <f>-SUM(PF_BS_F!J37:J39)+SUM(PF_BS_F!I37:I39)</f>
        <v>-35184.681760189749</v>
      </c>
      <c r="K40" s="333">
        <f>-SUM(PF_BS_F!K37:K39)+SUM(PF_BS_F!J37:J39)</f>
        <v>-35897.750104989798</v>
      </c>
      <c r="L40" s="333">
        <f>-SUM(PF_BS_F!L37:L39)+SUM(PF_BS_F!K37:K39)</f>
        <v>-32870.977657855925</v>
      </c>
      <c r="M40" s="333">
        <f>-SUM(PF_BS_F!M37:M39)+SUM(PF_BS_F!L37:L39)</f>
        <v>-35663.201413588307</v>
      </c>
      <c r="N40" s="333">
        <f>-SUM(PF_BS_F!N37:N39)+SUM(PF_BS_F!M37:M39)</f>
        <v>-23098.194512792688</v>
      </c>
      <c r="O40" s="333">
        <f>-SUM(PF_BS_F!O37:O39)+SUM(PF_BS_F!N37:N39)</f>
        <v>-356.51634480000939</v>
      </c>
      <c r="P40" s="334">
        <f>-SUM(PF_BS_F!P37:P39)+SUM(PF_BS_F!O37:O39)</f>
        <v>-356.51634479998029</v>
      </c>
      <c r="Q40" s="333">
        <f>-SUM(PF_BS_F!Q37:Q39)+SUM(PF_BS_F!P37:P39)</f>
        <v>-178.2581724000047</v>
      </c>
      <c r="R40" s="333">
        <f>-SUM(PF_BS_F!R37:R39)+SUM(PF_BS_F!Q37:Q39)</f>
        <v>-178.2581724000047</v>
      </c>
      <c r="S40" s="333">
        <f>-SUM(PF_BS_F!S37:S39)+SUM(PF_BS_F!R37:R39)</f>
        <v>-178.2581724000047</v>
      </c>
      <c r="T40" s="333">
        <f>-SUM(PF_BS_F!T37:T39)+SUM(PF_BS_F!S37:S39)</f>
        <v>-178.2581724000047</v>
      </c>
      <c r="U40" s="333">
        <f>-SUM(PF_BS_F!U37:U39)+SUM(PF_BS_F!T37:T39)</f>
        <v>-178.25817239997559</v>
      </c>
      <c r="V40" s="333">
        <f>-SUM(PF_BS_F!V37:V39)+SUM(PF_BS_F!U37:U39)</f>
        <v>-178.2581724000047</v>
      </c>
      <c r="W40" s="333">
        <f>-SUM(PF_BS_F!W37:W39)+SUM(PF_BS_F!V37:V39)</f>
        <v>-178.2581724000047</v>
      </c>
      <c r="X40" s="333">
        <f>-SUM(PF_BS_F!X37:X39)+SUM(PF_BS_F!W37:W39)</f>
        <v>-178.2581724000047</v>
      </c>
      <c r="Y40" s="333">
        <f>-SUM(PF_BS_F!Y37:Y39)+SUM(PF_BS_F!X37:X39)</f>
        <v>-178.2581724000047</v>
      </c>
      <c r="Z40" s="333">
        <f>-SUM(PF_BS_F!Z37:Z39)+SUM(PF_BS_F!Y37:Y39)</f>
        <v>-178.2581724000047</v>
      </c>
      <c r="AA40" s="333">
        <f>-SUM(PF_BS_F!AA37:AA39)+SUM(PF_BS_F!Z37:Z39)</f>
        <v>-178.25817239997559</v>
      </c>
      <c r="AB40" s="334">
        <f>-SUM(PF_BS_F!AB37:AB39)+SUM(PF_BS_F!AA37:AA39)</f>
        <v>-178.2581724000047</v>
      </c>
      <c r="AC40" s="333">
        <f>-SUM(PF_BS_F!AC37:AC39)+SUM(PF_BS_F!AB37:AB39)</f>
        <v>-118.83878160000313</v>
      </c>
      <c r="AD40" s="333">
        <f>-SUM(PF_BS_F!AD37:AD39)+SUM(PF_BS_F!AC37:AC39)</f>
        <v>-118.83878160000313</v>
      </c>
      <c r="AE40" s="333">
        <f>-SUM(PF_BS_F!AE37:AE39)+SUM(PF_BS_F!AD37:AD39)</f>
        <v>-118.83878160000313</v>
      </c>
      <c r="AF40" s="333">
        <f>-SUM(PF_BS_F!AF37:AF39)+SUM(PF_BS_F!AE37:AE39)</f>
        <v>-118.83878160000313</v>
      </c>
      <c r="AG40" s="333">
        <f>-SUM(PF_BS_F!AG37:AG39)+SUM(PF_BS_F!AF37:AF39)</f>
        <v>-118.83878160000313</v>
      </c>
      <c r="AH40" s="333">
        <f>-SUM(PF_BS_F!AH37:AH39)+SUM(PF_BS_F!AG37:AG39)</f>
        <v>-118.83878160000313</v>
      </c>
      <c r="AI40" s="333">
        <f>-SUM(PF_BS_F!AI37:AI39)+SUM(PF_BS_F!AH37:AH39)</f>
        <v>-118.83878160000313</v>
      </c>
      <c r="AJ40" s="333">
        <f>-SUM(PF_BS_F!AJ37:AJ39)+SUM(PF_BS_F!AI37:AI39)</f>
        <v>0</v>
      </c>
      <c r="AK40" s="333">
        <f>-SUM(PF_BS_F!AK37:AK39)+SUM(PF_BS_F!AJ37:AJ39)</f>
        <v>0</v>
      </c>
      <c r="AL40" s="333">
        <f>-SUM(PF_BS_F!AL37:AL39)+SUM(PF_BS_F!AK37:AK39)</f>
        <v>0</v>
      </c>
      <c r="AM40" s="333">
        <f>-SUM(PF_BS_F!AM37:AM39)+SUM(PF_BS_F!AL37:AL39)</f>
        <v>0</v>
      </c>
      <c r="AN40" s="334">
        <f>-SUM(PF_BS_F!AN37:AN39)+SUM(PF_BS_F!AM37:AM39)</f>
        <v>0</v>
      </c>
      <c r="AO40" s="333">
        <f>-SUM(PF_BS_F!AO37:AO39)+SUM(PF_BS_F!AN37:AN39)</f>
        <v>0</v>
      </c>
      <c r="AP40" s="333">
        <f>-SUM(PF_BS_F!AP37:AP39)+SUM(PF_BS_F!AO37:AO39)</f>
        <v>0</v>
      </c>
      <c r="AQ40" s="333">
        <f>-SUM(PF_BS_F!AQ37:AQ39)+SUM(PF_BS_F!AP37:AP39)</f>
        <v>0</v>
      </c>
      <c r="AR40" s="333">
        <f>-SUM(PF_BS_F!AR37:AR39)+SUM(PF_BS_F!AQ37:AQ39)</f>
        <v>0</v>
      </c>
      <c r="AS40" s="333">
        <f>-SUM(PF_BS_F!AS37:AS39)+SUM(PF_BS_F!AR37:AR39)</f>
        <v>0</v>
      </c>
      <c r="AT40" s="333">
        <f>-SUM(PF_BS_F!AT37:AT39)+SUM(PF_BS_F!AS37:AS39)</f>
        <v>0</v>
      </c>
      <c r="AU40" s="333">
        <f>-SUM(PF_BS_F!AU37:AU39)+SUM(PF_BS_F!AT37:AT39)</f>
        <v>0</v>
      </c>
      <c r="AV40" s="333">
        <f>-SUM(PF_BS_F!AV37:AV39)+SUM(PF_BS_F!AU37:AU39)</f>
        <v>0</v>
      </c>
      <c r="AW40" s="333">
        <f>-SUM(PF_BS_F!AW37:AW39)+SUM(PF_BS_F!AV37:AV39)</f>
        <v>0</v>
      </c>
      <c r="AX40" s="333">
        <f>-SUM(PF_BS_F!AX37:AX39)+SUM(PF_BS_F!AW37:AW39)</f>
        <v>0</v>
      </c>
      <c r="AY40" s="333">
        <f>-SUM(PF_BS_F!AY37:AY39)+SUM(PF_BS_F!AX37:AX39)</f>
        <v>0</v>
      </c>
      <c r="AZ40" s="334">
        <f>-SUM(PF_BS_F!AZ37:AZ39)+SUM(PF_BS_F!AY37:AY39)</f>
        <v>0</v>
      </c>
      <c r="BA40" s="333">
        <f>-SUM(PF_BS_F!BA37:BA39)+SUM(PF_BS_F!AZ37:AZ39)</f>
        <v>0</v>
      </c>
      <c r="BB40" s="333">
        <f>-SUM(PF_BS_F!BB37:BB39)+SUM(PF_BS_F!BA37:BA39)</f>
        <v>0</v>
      </c>
      <c r="BC40" s="333">
        <f>-SUM(PF_BS_F!BC37:BC39)+SUM(PF_BS_F!BB37:BB39)</f>
        <v>0</v>
      </c>
      <c r="BD40" s="333">
        <f>-SUM(PF_BS_F!BD37:BD39)+SUM(PF_BS_F!BC37:BC39)</f>
        <v>0</v>
      </c>
      <c r="BE40" s="333">
        <f>-SUM(PF_BS_F!BE37:BE39)+SUM(PF_BS_F!BD37:BD39)</f>
        <v>0</v>
      </c>
      <c r="BF40" s="333">
        <f>-SUM(PF_BS_F!BF37:BF39)+SUM(PF_BS_F!BE37:BE39)</f>
        <v>0</v>
      </c>
      <c r="BG40" s="333">
        <f>-SUM(PF_BS_F!BG37:BG39)+SUM(PF_BS_F!BF37:BF39)</f>
        <v>0</v>
      </c>
      <c r="BH40" s="333">
        <f>-SUM(PF_BS_F!BH37:BH39)+SUM(PF_BS_F!BG37:BG39)</f>
        <v>0</v>
      </c>
      <c r="BI40" s="333">
        <f>-SUM(PF_BS_F!BI37:BI39)+SUM(PF_BS_F!BH37:BH39)</f>
        <v>0</v>
      </c>
      <c r="BJ40" s="333">
        <f>-SUM(PF_BS_F!BJ37:BJ39)+SUM(PF_BS_F!BI37:BI39)</f>
        <v>0</v>
      </c>
      <c r="BK40" s="333">
        <f>-SUM(PF_BS_F!BK37:BK39)+SUM(PF_BS_F!BJ37:BJ39)</f>
        <v>0</v>
      </c>
      <c r="BL40" s="334">
        <f>-SUM(PF_BS_F!BL37:BL39)+SUM(PF_BS_F!BK37:BK39)</f>
        <v>0</v>
      </c>
      <c r="BM40" s="333">
        <f>-SUM(PF_BS_F!BM37:BM39)+SUM(PF_BS_F!BL37:BL39)</f>
        <v>0</v>
      </c>
      <c r="BN40" s="333">
        <f>-SUM(PF_BS_F!BN37:BN39)+SUM(PF_BS_F!BM37:BM39)</f>
        <v>0</v>
      </c>
      <c r="BO40" s="333">
        <f>-SUM(PF_BS_F!BO37:BO39)+SUM(PF_BS_F!BN37:BN39)</f>
        <v>0</v>
      </c>
      <c r="BP40" s="333">
        <f>-SUM(PF_BS_F!BP37:BP39)+SUM(PF_BS_F!BO37:BO39)</f>
        <v>0</v>
      </c>
      <c r="BQ40" s="333">
        <f>-SUM(PF_BS_F!BQ37:BQ39)+SUM(PF_BS_F!BP37:BP39)</f>
        <v>0</v>
      </c>
      <c r="BR40" s="333">
        <f>-SUM(PF_BS_F!BR37:BR39)+SUM(PF_BS_F!BQ37:BQ39)</f>
        <v>0</v>
      </c>
      <c r="BS40" s="333">
        <f>-SUM(PF_BS_F!BS37:BS39)+SUM(PF_BS_F!BR37:BR39)</f>
        <v>0</v>
      </c>
      <c r="BT40" s="333">
        <f>-SUM(PF_BS_F!BT37:BT39)+SUM(PF_BS_F!BS37:BS39)</f>
        <v>0</v>
      </c>
      <c r="BU40" s="333">
        <f>-SUM(PF_BS_F!BU37:BU39)+SUM(PF_BS_F!BT37:BT39)</f>
        <v>0</v>
      </c>
      <c r="BV40" s="333">
        <f>-SUM(PF_BS_F!BV37:BV39)+SUM(PF_BS_F!BU37:BU39)</f>
        <v>0</v>
      </c>
      <c r="BW40" s="333">
        <f>-SUM(PF_BS_F!BW37:BW39)+SUM(PF_BS_F!BV37:BV39)</f>
        <v>0</v>
      </c>
      <c r="BX40" s="334">
        <f>-SUM(PF_BS_F!BX37:BX39)+SUM(PF_BS_F!BW37:BW39)</f>
        <v>0</v>
      </c>
      <c r="BY40" s="333">
        <f>-SUM(PF_BS_F!BY37:BY39)+SUM(PF_BS_F!BX37:BX39)</f>
        <v>0</v>
      </c>
      <c r="BZ40" s="333">
        <f>-SUM(PF_BS_F!BZ37:BZ39)+SUM(PF_BS_F!BY37:BY39)</f>
        <v>0</v>
      </c>
      <c r="CA40" s="333">
        <f>-SUM(PF_BS_F!CA37:CA39)+SUM(PF_BS_F!BZ37:BZ39)</f>
        <v>0</v>
      </c>
      <c r="CB40" s="333">
        <f>-SUM(PF_BS_F!CB37:CB39)+SUM(PF_BS_F!CA37:CA39)</f>
        <v>0</v>
      </c>
      <c r="CC40" s="333">
        <f>-SUM(PF_BS_F!CC37:CC39)+SUM(PF_BS_F!CB37:CB39)</f>
        <v>0</v>
      </c>
      <c r="CD40" s="333">
        <f>-SUM(PF_BS_F!CD37:CD39)+SUM(PF_BS_F!CC37:CC39)</f>
        <v>0</v>
      </c>
      <c r="CE40" s="333">
        <f>-SUM(PF_BS_F!CE37:CE39)+SUM(PF_BS_F!CD37:CD39)</f>
        <v>0</v>
      </c>
      <c r="CF40" s="333">
        <f>-SUM(PF_BS_F!CF37:CF39)+SUM(PF_BS_F!CE37:CE39)</f>
        <v>0</v>
      </c>
      <c r="CG40" s="333">
        <f>-SUM(PF_BS_F!CG37:CG39)+SUM(PF_BS_F!CF37:CF39)</f>
        <v>0</v>
      </c>
      <c r="CH40" s="333">
        <f>-SUM(PF_BS_F!CH37:CH39)+SUM(PF_BS_F!CG37:CG39)</f>
        <v>0</v>
      </c>
      <c r="CI40" s="333">
        <f>-SUM(PF_BS_F!CI37:CI39)+SUM(PF_BS_F!CH37:CH39)</f>
        <v>0</v>
      </c>
      <c r="CJ40" s="334">
        <f>-SUM(PF_BS_F!CJ37:CJ39)+SUM(PF_BS_F!CI37:CI39)</f>
        <v>0</v>
      </c>
      <c r="CK40" s="333">
        <f>-SUM(PF_BS_F!CK37:CK39)+SUM(PF_BS_F!CJ37:CJ39)</f>
        <v>0</v>
      </c>
      <c r="CL40" s="333">
        <f>-SUM(PF_BS_F!CL37:CL39)+SUM(PF_BS_F!CK37:CK39)</f>
        <v>0</v>
      </c>
      <c r="CM40" s="333">
        <f>-SUM(PF_BS_F!CM37:CM39)+SUM(PF_BS_F!CL37:CL39)</f>
        <v>0</v>
      </c>
      <c r="CN40" s="333">
        <f>-SUM(PF_BS_F!CN37:CN39)+SUM(PF_BS_F!CM37:CM39)</f>
        <v>0</v>
      </c>
      <c r="CO40" s="333">
        <f>-SUM(PF_BS_F!CO37:CO39)+SUM(PF_BS_F!CN37:CN39)</f>
        <v>0</v>
      </c>
      <c r="CP40" s="333">
        <f>-SUM(PF_BS_F!CP37:CP39)+SUM(PF_BS_F!CO37:CO39)</f>
        <v>0</v>
      </c>
      <c r="CQ40" s="333">
        <f>-SUM(PF_BS_F!CQ37:CQ39)+SUM(PF_BS_F!CP37:CP39)</f>
        <v>0</v>
      </c>
      <c r="CR40" s="333">
        <f>-SUM(PF_BS_F!CR37:CR39)+SUM(PF_BS_F!CQ37:CQ39)</f>
        <v>0</v>
      </c>
      <c r="CS40" s="333">
        <f>-SUM(PF_BS_F!CS37:CS39)+SUM(PF_BS_F!CR37:CR39)</f>
        <v>0</v>
      </c>
      <c r="CT40" s="333">
        <f>-SUM(PF_BS_F!CT37:CT39)+SUM(PF_BS_F!CS37:CS39)</f>
        <v>0</v>
      </c>
      <c r="CU40" s="333">
        <f>-SUM(PF_BS_F!CU37:CU39)+SUM(PF_BS_F!CT37:CT39)</f>
        <v>0</v>
      </c>
      <c r="CV40" s="334">
        <f>-SUM(PF_BS_F!CV37:CV39)+SUM(PF_BS_F!CU37:CU39)</f>
        <v>0</v>
      </c>
      <c r="CW40" s="333">
        <f>-SUM(PF_BS_F!CW37:CW39)+SUM(PF_BS_F!CV37:CV39)</f>
        <v>0</v>
      </c>
      <c r="CX40" s="333">
        <f>-SUM(PF_BS_F!CX37:CX39)+SUM(PF_BS_F!CW37:CW39)</f>
        <v>0</v>
      </c>
      <c r="CY40" s="333">
        <f>-SUM(PF_BS_F!CY37:CY39)+SUM(PF_BS_F!CX37:CX39)</f>
        <v>0</v>
      </c>
      <c r="CZ40" s="333">
        <f>-SUM(PF_BS_F!CZ37:CZ39)+SUM(PF_BS_F!CY37:CY39)</f>
        <v>0</v>
      </c>
      <c r="DA40" s="333">
        <f>-SUM(PF_BS_F!DA37:DA39)+SUM(PF_BS_F!CZ37:CZ39)</f>
        <v>0</v>
      </c>
      <c r="DB40" s="333">
        <f>-SUM(PF_BS_F!DB37:DB39)+SUM(PF_BS_F!DA37:DA39)</f>
        <v>0</v>
      </c>
      <c r="DC40" s="333">
        <f>-SUM(PF_BS_F!DC37:DC39)+SUM(PF_BS_F!DB37:DB39)</f>
        <v>0</v>
      </c>
      <c r="DD40" s="333">
        <f>-SUM(PF_BS_F!DD37:DD39)+SUM(PF_BS_F!DC37:DC39)</f>
        <v>0</v>
      </c>
      <c r="DE40" s="333">
        <f>-SUM(PF_BS_F!DE37:DE39)+SUM(PF_BS_F!DD37:DD39)</f>
        <v>0</v>
      </c>
      <c r="DF40" s="333">
        <f>-SUM(PF_BS_F!DF37:DF39)+SUM(PF_BS_F!DE37:DE39)</f>
        <v>0</v>
      </c>
      <c r="DG40" s="333">
        <f>-SUM(PF_BS_F!DG37:DG39)+SUM(PF_BS_F!DF37:DF39)</f>
        <v>0</v>
      </c>
      <c r="DH40" s="334">
        <f>-SUM(PF_BS_F!DH37:DH39)+SUM(PF_BS_F!DG37:DG39)</f>
        <v>0</v>
      </c>
      <c r="DI40" s="333">
        <f>-SUM(PF_BS_F!DI37:DI39)+SUM(PF_BS_F!DH37:DH39)</f>
        <v>0</v>
      </c>
      <c r="DJ40" s="333">
        <f>-SUM(PF_BS_F!DJ37:DJ39)+SUM(PF_BS_F!DI37:DI39)</f>
        <v>0</v>
      </c>
      <c r="DK40" s="333">
        <f>-SUM(PF_BS_F!DK37:DK39)+SUM(PF_BS_F!DJ37:DJ39)</f>
        <v>0</v>
      </c>
      <c r="DL40" s="333">
        <f>-SUM(PF_BS_F!DL37:DL39)+SUM(PF_BS_F!DK37:DK39)</f>
        <v>0</v>
      </c>
      <c r="DM40" s="333">
        <f>-SUM(PF_BS_F!DM37:DM39)+SUM(PF_BS_F!DL37:DL39)</f>
        <v>0</v>
      </c>
      <c r="DN40" s="333">
        <f>-SUM(PF_BS_F!DN37:DN39)+SUM(PF_BS_F!DM37:DM39)</f>
        <v>0</v>
      </c>
      <c r="DO40" s="333">
        <f>-SUM(PF_BS_F!DO37:DO39)+SUM(PF_BS_F!DN37:DN39)</f>
        <v>0</v>
      </c>
      <c r="DP40" s="333">
        <f>-SUM(PF_BS_F!DP37:DP39)+SUM(PF_BS_F!DO37:DO39)</f>
        <v>0</v>
      </c>
      <c r="DQ40" s="333">
        <f>-SUM(PF_BS_F!DQ37:DQ39)+SUM(PF_BS_F!DP37:DP39)</f>
        <v>0</v>
      </c>
      <c r="DR40" s="333">
        <f>-SUM(PF_BS_F!DR37:DR39)+SUM(PF_BS_F!DQ37:DQ39)</f>
        <v>0</v>
      </c>
      <c r="DS40" s="333">
        <f>-SUM(PF_BS_F!DS37:DS39)+SUM(PF_BS_F!DR37:DR39)</f>
        <v>0</v>
      </c>
      <c r="DT40" s="335">
        <f>-SUM(PF_BS_F!DT37:DT39)+SUM(PF_BS_F!DS37:DS39)</f>
        <v>0</v>
      </c>
      <c r="DU40" s="336">
        <f t="shared" ref="DU40:ED42" si="25">SUMIF($E$24:$DT$24,DU$24,$E40:$DT40)</f>
        <v>-236185.53729299453</v>
      </c>
      <c r="DV40" s="336">
        <f t="shared" si="25"/>
        <v>-2139.0980687999981</v>
      </c>
      <c r="DW40" s="336">
        <f t="shared" si="25"/>
        <v>-831.87147120002192</v>
      </c>
      <c r="DX40" s="336">
        <f t="shared" si="25"/>
        <v>0</v>
      </c>
      <c r="DY40" s="336">
        <f t="shared" si="25"/>
        <v>0</v>
      </c>
      <c r="DZ40" s="336">
        <f t="shared" si="25"/>
        <v>0</v>
      </c>
      <c r="EA40" s="336">
        <f t="shared" si="25"/>
        <v>0</v>
      </c>
      <c r="EB40" s="336">
        <f t="shared" si="25"/>
        <v>0</v>
      </c>
      <c r="EC40" s="336">
        <f t="shared" si="25"/>
        <v>0</v>
      </c>
      <c r="ED40" s="337">
        <f t="shared" si="25"/>
        <v>0</v>
      </c>
    </row>
    <row r="41" spans="2:134">
      <c r="B41" s="266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4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4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334"/>
      <c r="AO41" s="333"/>
      <c r="AP41" s="333"/>
      <c r="AQ41" s="333"/>
      <c r="AR41" s="333"/>
      <c r="AS41" s="333"/>
      <c r="AT41" s="333"/>
      <c r="AU41" s="333"/>
      <c r="AV41" s="333"/>
      <c r="AW41" s="333"/>
      <c r="AX41" s="333"/>
      <c r="AY41" s="333"/>
      <c r="AZ41" s="334"/>
      <c r="BA41" s="333"/>
      <c r="BB41" s="333"/>
      <c r="BC41" s="333"/>
      <c r="BD41" s="333"/>
      <c r="BE41" s="333"/>
      <c r="BF41" s="333"/>
      <c r="BG41" s="333"/>
      <c r="BH41" s="333"/>
      <c r="BI41" s="333"/>
      <c r="BJ41" s="333"/>
      <c r="BK41" s="333"/>
      <c r="BL41" s="334"/>
      <c r="BM41" s="333"/>
      <c r="BN41" s="333"/>
      <c r="BO41" s="333"/>
      <c r="BP41" s="333"/>
      <c r="BQ41" s="333"/>
      <c r="BR41" s="333"/>
      <c r="BS41" s="333"/>
      <c r="BT41" s="333"/>
      <c r="BU41" s="333"/>
      <c r="BV41" s="333"/>
      <c r="BW41" s="333"/>
      <c r="BX41" s="334"/>
      <c r="BY41" s="333"/>
      <c r="BZ41" s="333"/>
      <c r="CA41" s="333"/>
      <c r="CB41" s="333"/>
      <c r="CC41" s="333"/>
      <c r="CD41" s="333"/>
      <c r="CE41" s="333"/>
      <c r="CF41" s="333"/>
      <c r="CG41" s="333"/>
      <c r="CH41" s="333"/>
      <c r="CI41" s="333"/>
      <c r="CJ41" s="334"/>
      <c r="CK41" s="333"/>
      <c r="CL41" s="333"/>
      <c r="CM41" s="333"/>
      <c r="CN41" s="333"/>
      <c r="CO41" s="333"/>
      <c r="CP41" s="333"/>
      <c r="CQ41" s="333"/>
      <c r="CR41" s="333"/>
      <c r="CS41" s="333"/>
      <c r="CT41" s="333"/>
      <c r="CU41" s="333"/>
      <c r="CV41" s="334"/>
      <c r="CW41" s="333"/>
      <c r="CX41" s="333"/>
      <c r="CY41" s="333"/>
      <c r="CZ41" s="333"/>
      <c r="DA41" s="333"/>
      <c r="DB41" s="333"/>
      <c r="DC41" s="333"/>
      <c r="DD41" s="333"/>
      <c r="DE41" s="333"/>
      <c r="DF41" s="333"/>
      <c r="DG41" s="333"/>
      <c r="DH41" s="334"/>
      <c r="DI41" s="333"/>
      <c r="DJ41" s="333"/>
      <c r="DK41" s="333"/>
      <c r="DL41" s="333"/>
      <c r="DM41" s="333"/>
      <c r="DN41" s="333"/>
      <c r="DO41" s="333"/>
      <c r="DP41" s="333"/>
      <c r="DQ41" s="333"/>
      <c r="DR41" s="333"/>
      <c r="DS41" s="333"/>
      <c r="DT41" s="335"/>
      <c r="DU41" s="336">
        <f t="shared" si="25"/>
        <v>0</v>
      </c>
      <c r="DV41" s="336">
        <f t="shared" si="25"/>
        <v>0</v>
      </c>
      <c r="DW41" s="336">
        <f t="shared" si="25"/>
        <v>0</v>
      </c>
      <c r="DX41" s="336">
        <f t="shared" si="25"/>
        <v>0</v>
      </c>
      <c r="DY41" s="336">
        <f t="shared" si="25"/>
        <v>0</v>
      </c>
      <c r="DZ41" s="336">
        <f t="shared" si="25"/>
        <v>0</v>
      </c>
      <c r="EA41" s="336">
        <f t="shared" si="25"/>
        <v>0</v>
      </c>
      <c r="EB41" s="336">
        <f t="shared" si="25"/>
        <v>0</v>
      </c>
      <c r="EC41" s="336">
        <f t="shared" si="25"/>
        <v>0</v>
      </c>
      <c r="ED41" s="337">
        <f t="shared" si="25"/>
        <v>0</v>
      </c>
    </row>
    <row r="42" spans="2:134">
      <c r="B42" s="291" t="s">
        <v>221</v>
      </c>
      <c r="C42" s="339"/>
      <c r="D42" s="339"/>
      <c r="E42" s="339">
        <f>SUBTOTAL(9,E40:E41)</f>
        <v>0</v>
      </c>
      <c r="F42" s="339">
        <f>SUBTOTAL(9,F40:F41)</f>
        <v>0</v>
      </c>
      <c r="G42" s="339">
        <f t="shared" ref="G42:BR42" si="26">SUBTOTAL(9,G40:G41)</f>
        <v>0</v>
      </c>
      <c r="H42" s="339">
        <f t="shared" si="26"/>
        <v>-34780.793638055948</v>
      </c>
      <c r="I42" s="339">
        <f t="shared" si="26"/>
        <v>-37976.905515922124</v>
      </c>
      <c r="J42" s="339">
        <f t="shared" si="26"/>
        <v>-35184.681760189749</v>
      </c>
      <c r="K42" s="339">
        <f t="shared" si="26"/>
        <v>-35897.750104989798</v>
      </c>
      <c r="L42" s="339">
        <f t="shared" si="26"/>
        <v>-32870.977657855925</v>
      </c>
      <c r="M42" s="339">
        <f t="shared" si="26"/>
        <v>-35663.201413588307</v>
      </c>
      <c r="N42" s="339">
        <f t="shared" si="26"/>
        <v>-23098.194512792688</v>
      </c>
      <c r="O42" s="339">
        <f t="shared" si="26"/>
        <v>-356.51634480000939</v>
      </c>
      <c r="P42" s="340">
        <f t="shared" si="26"/>
        <v>-356.51634479998029</v>
      </c>
      <c r="Q42" s="339">
        <f t="shared" si="26"/>
        <v>-178.2581724000047</v>
      </c>
      <c r="R42" s="339">
        <f t="shared" si="26"/>
        <v>-178.2581724000047</v>
      </c>
      <c r="S42" s="339">
        <f t="shared" si="26"/>
        <v>-178.2581724000047</v>
      </c>
      <c r="T42" s="339">
        <f t="shared" si="26"/>
        <v>-178.2581724000047</v>
      </c>
      <c r="U42" s="339">
        <f t="shared" si="26"/>
        <v>-178.25817239997559</v>
      </c>
      <c r="V42" s="339">
        <f t="shared" si="26"/>
        <v>-178.2581724000047</v>
      </c>
      <c r="W42" s="339">
        <f t="shared" si="26"/>
        <v>-178.2581724000047</v>
      </c>
      <c r="X42" s="339">
        <f t="shared" si="26"/>
        <v>-178.2581724000047</v>
      </c>
      <c r="Y42" s="339">
        <f t="shared" si="26"/>
        <v>-178.2581724000047</v>
      </c>
      <c r="Z42" s="339">
        <f t="shared" si="26"/>
        <v>-178.2581724000047</v>
      </c>
      <c r="AA42" s="339">
        <f t="shared" si="26"/>
        <v>-178.25817239997559</v>
      </c>
      <c r="AB42" s="340">
        <f t="shared" si="26"/>
        <v>-178.2581724000047</v>
      </c>
      <c r="AC42" s="339">
        <f t="shared" si="26"/>
        <v>-118.83878160000313</v>
      </c>
      <c r="AD42" s="339">
        <f t="shared" si="26"/>
        <v>-118.83878160000313</v>
      </c>
      <c r="AE42" s="339">
        <f t="shared" si="26"/>
        <v>-118.83878160000313</v>
      </c>
      <c r="AF42" s="339">
        <f t="shared" si="26"/>
        <v>-118.83878160000313</v>
      </c>
      <c r="AG42" s="339">
        <f t="shared" si="26"/>
        <v>-118.83878160000313</v>
      </c>
      <c r="AH42" s="339">
        <f t="shared" si="26"/>
        <v>-118.83878160000313</v>
      </c>
      <c r="AI42" s="339">
        <f t="shared" si="26"/>
        <v>-118.83878160000313</v>
      </c>
      <c r="AJ42" s="339">
        <f t="shared" si="26"/>
        <v>0</v>
      </c>
      <c r="AK42" s="339">
        <f t="shared" si="26"/>
        <v>0</v>
      </c>
      <c r="AL42" s="339">
        <f t="shared" si="26"/>
        <v>0</v>
      </c>
      <c r="AM42" s="339">
        <f t="shared" si="26"/>
        <v>0</v>
      </c>
      <c r="AN42" s="340">
        <f t="shared" si="26"/>
        <v>0</v>
      </c>
      <c r="AO42" s="339">
        <f t="shared" si="26"/>
        <v>0</v>
      </c>
      <c r="AP42" s="339">
        <f t="shared" si="26"/>
        <v>0</v>
      </c>
      <c r="AQ42" s="339">
        <f t="shared" si="26"/>
        <v>0</v>
      </c>
      <c r="AR42" s="339">
        <f t="shared" si="26"/>
        <v>0</v>
      </c>
      <c r="AS42" s="339">
        <f t="shared" si="26"/>
        <v>0</v>
      </c>
      <c r="AT42" s="339">
        <f t="shared" si="26"/>
        <v>0</v>
      </c>
      <c r="AU42" s="339">
        <f t="shared" si="26"/>
        <v>0</v>
      </c>
      <c r="AV42" s="339">
        <f t="shared" si="26"/>
        <v>0</v>
      </c>
      <c r="AW42" s="339">
        <f t="shared" si="26"/>
        <v>0</v>
      </c>
      <c r="AX42" s="339">
        <f t="shared" si="26"/>
        <v>0</v>
      </c>
      <c r="AY42" s="339">
        <f t="shared" si="26"/>
        <v>0</v>
      </c>
      <c r="AZ42" s="340">
        <f t="shared" si="26"/>
        <v>0</v>
      </c>
      <c r="BA42" s="339">
        <f t="shared" si="26"/>
        <v>0</v>
      </c>
      <c r="BB42" s="339">
        <f t="shared" si="26"/>
        <v>0</v>
      </c>
      <c r="BC42" s="339">
        <f t="shared" si="26"/>
        <v>0</v>
      </c>
      <c r="BD42" s="339">
        <f t="shared" si="26"/>
        <v>0</v>
      </c>
      <c r="BE42" s="339">
        <f t="shared" si="26"/>
        <v>0</v>
      </c>
      <c r="BF42" s="339">
        <f t="shared" si="26"/>
        <v>0</v>
      </c>
      <c r="BG42" s="339">
        <f t="shared" si="26"/>
        <v>0</v>
      </c>
      <c r="BH42" s="339">
        <f t="shared" si="26"/>
        <v>0</v>
      </c>
      <c r="BI42" s="339">
        <f t="shared" si="26"/>
        <v>0</v>
      </c>
      <c r="BJ42" s="339">
        <f t="shared" si="26"/>
        <v>0</v>
      </c>
      <c r="BK42" s="339">
        <f t="shared" si="26"/>
        <v>0</v>
      </c>
      <c r="BL42" s="340">
        <f t="shared" si="26"/>
        <v>0</v>
      </c>
      <c r="BM42" s="339">
        <f t="shared" si="26"/>
        <v>0</v>
      </c>
      <c r="BN42" s="339">
        <f t="shared" si="26"/>
        <v>0</v>
      </c>
      <c r="BO42" s="339">
        <f t="shared" si="26"/>
        <v>0</v>
      </c>
      <c r="BP42" s="339">
        <f t="shared" si="26"/>
        <v>0</v>
      </c>
      <c r="BQ42" s="339">
        <f t="shared" si="26"/>
        <v>0</v>
      </c>
      <c r="BR42" s="339">
        <f t="shared" si="26"/>
        <v>0</v>
      </c>
      <c r="BS42" s="339">
        <f t="shared" ref="BS42:DT42" si="27">SUBTOTAL(9,BS40:BS41)</f>
        <v>0</v>
      </c>
      <c r="BT42" s="339">
        <f t="shared" si="27"/>
        <v>0</v>
      </c>
      <c r="BU42" s="339">
        <f t="shared" si="27"/>
        <v>0</v>
      </c>
      <c r="BV42" s="339">
        <f t="shared" si="27"/>
        <v>0</v>
      </c>
      <c r="BW42" s="339">
        <f t="shared" si="27"/>
        <v>0</v>
      </c>
      <c r="BX42" s="340">
        <f t="shared" si="27"/>
        <v>0</v>
      </c>
      <c r="BY42" s="339">
        <f t="shared" si="27"/>
        <v>0</v>
      </c>
      <c r="BZ42" s="339">
        <f t="shared" si="27"/>
        <v>0</v>
      </c>
      <c r="CA42" s="339">
        <f t="shared" si="27"/>
        <v>0</v>
      </c>
      <c r="CB42" s="339">
        <f t="shared" si="27"/>
        <v>0</v>
      </c>
      <c r="CC42" s="339">
        <f t="shared" si="27"/>
        <v>0</v>
      </c>
      <c r="CD42" s="339">
        <f t="shared" si="27"/>
        <v>0</v>
      </c>
      <c r="CE42" s="339">
        <f t="shared" si="27"/>
        <v>0</v>
      </c>
      <c r="CF42" s="339">
        <f t="shared" si="27"/>
        <v>0</v>
      </c>
      <c r="CG42" s="339">
        <f t="shared" si="27"/>
        <v>0</v>
      </c>
      <c r="CH42" s="339">
        <f t="shared" si="27"/>
        <v>0</v>
      </c>
      <c r="CI42" s="339">
        <f t="shared" si="27"/>
        <v>0</v>
      </c>
      <c r="CJ42" s="340">
        <f t="shared" si="27"/>
        <v>0</v>
      </c>
      <c r="CK42" s="339">
        <f t="shared" si="27"/>
        <v>0</v>
      </c>
      <c r="CL42" s="339">
        <f t="shared" si="27"/>
        <v>0</v>
      </c>
      <c r="CM42" s="339">
        <f t="shared" si="27"/>
        <v>0</v>
      </c>
      <c r="CN42" s="339">
        <f t="shared" si="27"/>
        <v>0</v>
      </c>
      <c r="CO42" s="339">
        <f t="shared" si="27"/>
        <v>0</v>
      </c>
      <c r="CP42" s="339">
        <f t="shared" si="27"/>
        <v>0</v>
      </c>
      <c r="CQ42" s="339">
        <f t="shared" si="27"/>
        <v>0</v>
      </c>
      <c r="CR42" s="339">
        <f t="shared" si="27"/>
        <v>0</v>
      </c>
      <c r="CS42" s="339">
        <f t="shared" si="27"/>
        <v>0</v>
      </c>
      <c r="CT42" s="339">
        <f t="shared" si="27"/>
        <v>0</v>
      </c>
      <c r="CU42" s="339">
        <f t="shared" si="27"/>
        <v>0</v>
      </c>
      <c r="CV42" s="340">
        <f t="shared" si="27"/>
        <v>0</v>
      </c>
      <c r="CW42" s="339">
        <f t="shared" si="27"/>
        <v>0</v>
      </c>
      <c r="CX42" s="339">
        <f t="shared" si="27"/>
        <v>0</v>
      </c>
      <c r="CY42" s="339">
        <f t="shared" si="27"/>
        <v>0</v>
      </c>
      <c r="CZ42" s="339">
        <f t="shared" si="27"/>
        <v>0</v>
      </c>
      <c r="DA42" s="339">
        <f t="shared" si="27"/>
        <v>0</v>
      </c>
      <c r="DB42" s="339">
        <f t="shared" si="27"/>
        <v>0</v>
      </c>
      <c r="DC42" s="339">
        <f t="shared" si="27"/>
        <v>0</v>
      </c>
      <c r="DD42" s="339">
        <f t="shared" si="27"/>
        <v>0</v>
      </c>
      <c r="DE42" s="339">
        <f t="shared" si="27"/>
        <v>0</v>
      </c>
      <c r="DF42" s="339">
        <f t="shared" si="27"/>
        <v>0</v>
      </c>
      <c r="DG42" s="339">
        <f t="shared" si="27"/>
        <v>0</v>
      </c>
      <c r="DH42" s="340">
        <f t="shared" si="27"/>
        <v>0</v>
      </c>
      <c r="DI42" s="339">
        <f t="shared" si="27"/>
        <v>0</v>
      </c>
      <c r="DJ42" s="339">
        <f t="shared" si="27"/>
        <v>0</v>
      </c>
      <c r="DK42" s="339">
        <f t="shared" si="27"/>
        <v>0</v>
      </c>
      <c r="DL42" s="339">
        <f t="shared" si="27"/>
        <v>0</v>
      </c>
      <c r="DM42" s="339">
        <f t="shared" si="27"/>
        <v>0</v>
      </c>
      <c r="DN42" s="339">
        <f t="shared" si="27"/>
        <v>0</v>
      </c>
      <c r="DO42" s="339">
        <f t="shared" si="27"/>
        <v>0</v>
      </c>
      <c r="DP42" s="339">
        <f t="shared" si="27"/>
        <v>0</v>
      </c>
      <c r="DQ42" s="339">
        <f t="shared" si="27"/>
        <v>0</v>
      </c>
      <c r="DR42" s="339">
        <f t="shared" si="27"/>
        <v>0</v>
      </c>
      <c r="DS42" s="339">
        <f t="shared" si="27"/>
        <v>0</v>
      </c>
      <c r="DT42" s="341">
        <f t="shared" si="27"/>
        <v>0</v>
      </c>
      <c r="DU42" s="342">
        <f t="shared" si="25"/>
        <v>-236185.53729299453</v>
      </c>
      <c r="DV42" s="342">
        <f t="shared" si="25"/>
        <v>-2139.0980687999981</v>
      </c>
      <c r="DW42" s="342">
        <f t="shared" si="25"/>
        <v>-831.87147120002192</v>
      </c>
      <c r="DX42" s="342">
        <f t="shared" si="25"/>
        <v>0</v>
      </c>
      <c r="DY42" s="342">
        <f t="shared" si="25"/>
        <v>0</v>
      </c>
      <c r="DZ42" s="342">
        <f t="shared" si="25"/>
        <v>0</v>
      </c>
      <c r="EA42" s="342">
        <f t="shared" si="25"/>
        <v>0</v>
      </c>
      <c r="EB42" s="342">
        <f t="shared" si="25"/>
        <v>0</v>
      </c>
      <c r="EC42" s="342">
        <f t="shared" si="25"/>
        <v>0</v>
      </c>
      <c r="ED42" s="343">
        <f t="shared" si="25"/>
        <v>0</v>
      </c>
    </row>
    <row r="43" spans="2:134">
      <c r="B43" s="260" t="s">
        <v>235</v>
      </c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4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4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4"/>
      <c r="AO43" s="333"/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4"/>
      <c r="BA43" s="333"/>
      <c r="BB43" s="333"/>
      <c r="BC43" s="333"/>
      <c r="BD43" s="333"/>
      <c r="BE43" s="333"/>
      <c r="BF43" s="333"/>
      <c r="BG43" s="333"/>
      <c r="BH43" s="333"/>
      <c r="BI43" s="333"/>
      <c r="BJ43" s="333"/>
      <c r="BK43" s="333"/>
      <c r="BL43" s="334"/>
      <c r="BM43" s="333"/>
      <c r="BN43" s="333"/>
      <c r="BO43" s="333"/>
      <c r="BP43" s="333"/>
      <c r="BQ43" s="333"/>
      <c r="BR43" s="333"/>
      <c r="BS43" s="333"/>
      <c r="BT43" s="333"/>
      <c r="BU43" s="333"/>
      <c r="BV43" s="333"/>
      <c r="BW43" s="333"/>
      <c r="BX43" s="334"/>
      <c r="BY43" s="333"/>
      <c r="BZ43" s="333"/>
      <c r="CA43" s="333"/>
      <c r="CB43" s="333"/>
      <c r="CC43" s="333"/>
      <c r="CD43" s="333"/>
      <c r="CE43" s="333"/>
      <c r="CF43" s="333"/>
      <c r="CG43" s="333"/>
      <c r="CH43" s="333"/>
      <c r="CI43" s="333"/>
      <c r="CJ43" s="334"/>
      <c r="CK43" s="333"/>
      <c r="CL43" s="333"/>
      <c r="CM43" s="333"/>
      <c r="CN43" s="333"/>
      <c r="CO43" s="333"/>
      <c r="CP43" s="333"/>
      <c r="CQ43" s="333"/>
      <c r="CR43" s="333"/>
      <c r="CS43" s="333"/>
      <c r="CT43" s="333"/>
      <c r="CU43" s="333"/>
      <c r="CV43" s="334"/>
      <c r="CW43" s="333"/>
      <c r="CX43" s="333"/>
      <c r="CY43" s="333"/>
      <c r="CZ43" s="333"/>
      <c r="DA43" s="333"/>
      <c r="DB43" s="333"/>
      <c r="DC43" s="333"/>
      <c r="DD43" s="333"/>
      <c r="DE43" s="333"/>
      <c r="DF43" s="333"/>
      <c r="DG43" s="333"/>
      <c r="DH43" s="334"/>
      <c r="DI43" s="333"/>
      <c r="DJ43" s="333"/>
      <c r="DK43" s="333"/>
      <c r="DL43" s="333"/>
      <c r="DM43" s="333"/>
      <c r="DN43" s="333"/>
      <c r="DO43" s="333"/>
      <c r="DP43" s="333"/>
      <c r="DQ43" s="333"/>
      <c r="DR43" s="333"/>
      <c r="DS43" s="333"/>
      <c r="DT43" s="335"/>
      <c r="DU43" s="336"/>
      <c r="DV43" s="336"/>
      <c r="DW43" s="336"/>
      <c r="DX43" s="336"/>
      <c r="DY43" s="336"/>
      <c r="DZ43" s="336"/>
      <c r="EA43" s="336"/>
      <c r="EB43" s="336"/>
      <c r="EC43" s="336"/>
      <c r="ED43" s="337"/>
    </row>
    <row r="44" spans="2:134">
      <c r="B44" s="266" t="s">
        <v>236</v>
      </c>
      <c r="C44" s="333"/>
      <c r="D44" s="333"/>
      <c r="E44" s="333">
        <f>PF_BS_F!E53</f>
        <v>0</v>
      </c>
      <c r="F44" s="333">
        <f>PF_BS_F!F53-PF_BS_F!E53</f>
        <v>0</v>
      </c>
      <c r="G44" s="333">
        <f>PF_BS_F!G53-PF_BS_F!F53</f>
        <v>0</v>
      </c>
      <c r="H44" s="333">
        <f>PF_BS_F!H53-PF_BS_F!G53</f>
        <v>0</v>
      </c>
      <c r="I44" s="333">
        <f>PF_BS_F!I53-PF_BS_F!H53</f>
        <v>0</v>
      </c>
      <c r="J44" s="333">
        <f>PF_BS_F!J53-PF_BS_F!I53</f>
        <v>0</v>
      </c>
      <c r="K44" s="333">
        <f>PF_BS_F!K53-PF_BS_F!J53</f>
        <v>0</v>
      </c>
      <c r="L44" s="333">
        <f>PF_BS_F!L53-PF_BS_F!K53</f>
        <v>0</v>
      </c>
      <c r="M44" s="333">
        <f>PF_BS_F!M53-PF_BS_F!L53</f>
        <v>0</v>
      </c>
      <c r="N44" s="333">
        <f>PF_BS_F!N53-PF_BS_F!M53</f>
        <v>0</v>
      </c>
      <c r="O44" s="333">
        <f>PF_BS_F!O53-PF_BS_F!N53</f>
        <v>0</v>
      </c>
      <c r="P44" s="334">
        <f>PF_BS_F!P53-PF_BS_F!O53</f>
        <v>0</v>
      </c>
      <c r="Q44" s="333">
        <f>PF_BS_F!Q53-PF_BS_F!P53</f>
        <v>0</v>
      </c>
      <c r="R44" s="333">
        <f>PF_BS_F!R53-PF_BS_F!Q53</f>
        <v>0</v>
      </c>
      <c r="S44" s="333">
        <f>PF_BS_F!S53-PF_BS_F!R53</f>
        <v>0</v>
      </c>
      <c r="T44" s="333">
        <f>PF_BS_F!T53-PF_BS_F!S53</f>
        <v>0</v>
      </c>
      <c r="U44" s="333">
        <f>PF_BS_F!U53-PF_BS_F!T53</f>
        <v>0</v>
      </c>
      <c r="V44" s="333">
        <f>PF_BS_F!V53-PF_BS_F!U53</f>
        <v>0</v>
      </c>
      <c r="W44" s="333">
        <f>PF_BS_F!W53-PF_BS_F!V53</f>
        <v>0</v>
      </c>
      <c r="X44" s="333">
        <f>PF_BS_F!X53-PF_BS_F!W53</f>
        <v>0</v>
      </c>
      <c r="Y44" s="333">
        <f>PF_BS_F!Y53-PF_BS_F!X53</f>
        <v>0</v>
      </c>
      <c r="Z44" s="333">
        <f>PF_BS_F!Z53-PF_BS_F!Y53</f>
        <v>0</v>
      </c>
      <c r="AA44" s="333">
        <f>PF_BS_F!AA53-PF_BS_F!Z53</f>
        <v>0</v>
      </c>
      <c r="AB44" s="334">
        <f>PF_BS_F!AB53-PF_BS_F!AA53</f>
        <v>0</v>
      </c>
      <c r="AC44" s="333">
        <f>PF_BS_F!AC53-PF_BS_F!AB53</f>
        <v>0</v>
      </c>
      <c r="AD44" s="333">
        <f>PF_BS_F!AD53-PF_BS_F!AC53</f>
        <v>0</v>
      </c>
      <c r="AE44" s="333">
        <f>PF_BS_F!AE53-PF_BS_F!AD53</f>
        <v>0</v>
      </c>
      <c r="AF44" s="333">
        <f>PF_BS_F!AF53-PF_BS_F!AE53</f>
        <v>0</v>
      </c>
      <c r="AG44" s="333">
        <f>PF_BS_F!AG53-PF_BS_F!AF53</f>
        <v>0</v>
      </c>
      <c r="AH44" s="333">
        <f>PF_BS_F!AH53-PF_BS_F!AG53</f>
        <v>0</v>
      </c>
      <c r="AI44" s="333">
        <f>PF_BS_F!AI53-PF_BS_F!AH53</f>
        <v>0</v>
      </c>
      <c r="AJ44" s="333">
        <f>PF_BS_F!AJ53-PF_BS_F!AI53</f>
        <v>0</v>
      </c>
      <c r="AK44" s="333">
        <f>PF_BS_F!AK53-PF_BS_F!AJ53</f>
        <v>0</v>
      </c>
      <c r="AL44" s="333">
        <f>PF_BS_F!AL53-PF_BS_F!AK53</f>
        <v>0</v>
      </c>
      <c r="AM44" s="333">
        <f>PF_BS_F!AM53-PF_BS_F!AL53</f>
        <v>0</v>
      </c>
      <c r="AN44" s="334">
        <f>PF_BS_F!AN53-PF_BS_F!AM53</f>
        <v>0</v>
      </c>
      <c r="AO44" s="333">
        <f>PF_BS_F!AO53-PF_BS_F!AN53</f>
        <v>0</v>
      </c>
      <c r="AP44" s="333">
        <f>PF_BS_F!AP53-PF_BS_F!AO53</f>
        <v>0</v>
      </c>
      <c r="AQ44" s="333">
        <f>PF_BS_F!AQ53-PF_BS_F!AP53</f>
        <v>0</v>
      </c>
      <c r="AR44" s="333">
        <f>PF_BS_F!AR53-PF_BS_F!AQ53</f>
        <v>0</v>
      </c>
      <c r="AS44" s="333">
        <f>PF_BS_F!AS53-PF_BS_F!AR53</f>
        <v>0</v>
      </c>
      <c r="AT44" s="333">
        <f>PF_BS_F!AT53-PF_BS_F!AS53</f>
        <v>0</v>
      </c>
      <c r="AU44" s="333">
        <f>PF_BS_F!AU53-PF_BS_F!AT53</f>
        <v>0</v>
      </c>
      <c r="AV44" s="333">
        <f>PF_BS_F!AV53-PF_BS_F!AU53</f>
        <v>0</v>
      </c>
      <c r="AW44" s="333">
        <f>PF_BS_F!AW53-PF_BS_F!AV53</f>
        <v>0</v>
      </c>
      <c r="AX44" s="333">
        <f>PF_BS_F!AX53-PF_BS_F!AW53</f>
        <v>0</v>
      </c>
      <c r="AY44" s="333">
        <f>PF_BS_F!AY53-PF_BS_F!AX53</f>
        <v>0</v>
      </c>
      <c r="AZ44" s="334">
        <f>PF_BS_F!AZ53-PF_BS_F!AY53</f>
        <v>0</v>
      </c>
      <c r="BA44" s="333">
        <f>PF_BS_F!BA53-PF_BS_F!AZ53</f>
        <v>0</v>
      </c>
      <c r="BB44" s="333">
        <f>PF_BS_F!BB53-PF_BS_F!BA53</f>
        <v>0</v>
      </c>
      <c r="BC44" s="333">
        <f>PF_BS_F!BC53-PF_BS_F!BB53</f>
        <v>0</v>
      </c>
      <c r="BD44" s="333">
        <f>PF_BS_F!BD53-PF_BS_F!BC53</f>
        <v>0</v>
      </c>
      <c r="BE44" s="333">
        <f>PF_BS_F!BE53-PF_BS_F!BD53</f>
        <v>0</v>
      </c>
      <c r="BF44" s="333">
        <f>PF_BS_F!BF53-PF_BS_F!BE53</f>
        <v>0</v>
      </c>
      <c r="BG44" s="333">
        <f>PF_BS_F!BG53-PF_BS_F!BF53</f>
        <v>0</v>
      </c>
      <c r="BH44" s="333">
        <f>PF_BS_F!BH53-PF_BS_F!BG53</f>
        <v>0</v>
      </c>
      <c r="BI44" s="333">
        <f>PF_BS_F!BI53-PF_BS_F!BH53</f>
        <v>0</v>
      </c>
      <c r="BJ44" s="333">
        <f>PF_BS_F!BJ53-PF_BS_F!BI53</f>
        <v>0</v>
      </c>
      <c r="BK44" s="333">
        <f>PF_BS_F!BK53-PF_BS_F!BJ53</f>
        <v>0</v>
      </c>
      <c r="BL44" s="334">
        <f>PF_BS_F!BL53-PF_BS_F!BK53</f>
        <v>0</v>
      </c>
      <c r="BM44" s="333">
        <f>PF_BS_F!BM53-PF_BS_F!BL53</f>
        <v>0</v>
      </c>
      <c r="BN44" s="333">
        <f>PF_BS_F!BN53-PF_BS_F!BM53</f>
        <v>0</v>
      </c>
      <c r="BO44" s="333">
        <f>PF_BS_F!BO53-PF_BS_F!BN53</f>
        <v>0</v>
      </c>
      <c r="BP44" s="333">
        <f>PF_BS_F!BP53-PF_BS_F!BO53</f>
        <v>0</v>
      </c>
      <c r="BQ44" s="333">
        <f>PF_BS_F!BQ53-PF_BS_F!BP53</f>
        <v>0</v>
      </c>
      <c r="BR44" s="333">
        <f>PF_BS_F!BR53-PF_BS_F!BQ53</f>
        <v>0</v>
      </c>
      <c r="BS44" s="333">
        <f>PF_BS_F!BS53-PF_BS_F!BR53</f>
        <v>0</v>
      </c>
      <c r="BT44" s="333">
        <f>PF_BS_F!BT53-PF_BS_F!BS53</f>
        <v>0</v>
      </c>
      <c r="BU44" s="333">
        <f>PF_BS_F!BU53-PF_BS_F!BT53</f>
        <v>0</v>
      </c>
      <c r="BV44" s="333">
        <f>PF_BS_F!BV53-PF_BS_F!BU53</f>
        <v>0</v>
      </c>
      <c r="BW44" s="333">
        <f>PF_BS_F!BW53-PF_BS_F!BV53</f>
        <v>0</v>
      </c>
      <c r="BX44" s="334">
        <f>PF_BS_F!BX53-PF_BS_F!BW53</f>
        <v>0</v>
      </c>
      <c r="BY44" s="333">
        <f>PF_BS_F!BY53-PF_BS_F!BX53</f>
        <v>0</v>
      </c>
      <c r="BZ44" s="333">
        <f>PF_BS_F!BZ53-PF_BS_F!BY53</f>
        <v>0</v>
      </c>
      <c r="CA44" s="333">
        <f>PF_BS_F!CA53-PF_BS_F!BZ53</f>
        <v>0</v>
      </c>
      <c r="CB44" s="333">
        <f>PF_BS_F!CB53-PF_BS_F!CA53</f>
        <v>0</v>
      </c>
      <c r="CC44" s="333">
        <f>PF_BS_F!CC53-PF_BS_F!CB53</f>
        <v>0</v>
      </c>
      <c r="CD44" s="333">
        <f>PF_BS_F!CD53-PF_BS_F!CC53</f>
        <v>0</v>
      </c>
      <c r="CE44" s="333">
        <f>PF_BS_F!CE53-PF_BS_F!CD53</f>
        <v>0</v>
      </c>
      <c r="CF44" s="333">
        <f>PF_BS_F!CF53-PF_BS_F!CE53</f>
        <v>0</v>
      </c>
      <c r="CG44" s="333">
        <f>PF_BS_F!CG53-PF_BS_F!CF53</f>
        <v>0</v>
      </c>
      <c r="CH44" s="333">
        <f>PF_BS_F!CH53-PF_BS_F!CG53</f>
        <v>0</v>
      </c>
      <c r="CI44" s="333">
        <f>PF_BS_F!CI53-PF_BS_F!CH53</f>
        <v>0</v>
      </c>
      <c r="CJ44" s="334">
        <f>PF_BS_F!CJ53-PF_BS_F!CI53</f>
        <v>0</v>
      </c>
      <c r="CK44" s="333">
        <f>PF_BS_F!CK53-PF_BS_F!CJ53</f>
        <v>0</v>
      </c>
      <c r="CL44" s="333">
        <f>PF_BS_F!CL53-PF_BS_F!CK53</f>
        <v>0</v>
      </c>
      <c r="CM44" s="333">
        <f>PF_BS_F!CM53-PF_BS_F!CL53</f>
        <v>0</v>
      </c>
      <c r="CN44" s="333">
        <f>PF_BS_F!CN53-PF_BS_F!CM53</f>
        <v>0</v>
      </c>
      <c r="CO44" s="333">
        <f>PF_BS_F!CO53-PF_BS_F!CN53</f>
        <v>0</v>
      </c>
      <c r="CP44" s="333">
        <f>PF_BS_F!CP53-PF_BS_F!CO53</f>
        <v>0</v>
      </c>
      <c r="CQ44" s="333">
        <f>PF_BS_F!CQ53-PF_BS_F!CP53</f>
        <v>0</v>
      </c>
      <c r="CR44" s="333">
        <f>PF_BS_F!CR53-PF_BS_F!CQ53</f>
        <v>0</v>
      </c>
      <c r="CS44" s="333">
        <f>PF_BS_F!CS53-PF_BS_F!CR53</f>
        <v>0</v>
      </c>
      <c r="CT44" s="333">
        <f>PF_BS_F!CT53-PF_BS_F!CS53</f>
        <v>0</v>
      </c>
      <c r="CU44" s="333">
        <f>PF_BS_F!CU53-PF_BS_F!CT53</f>
        <v>0</v>
      </c>
      <c r="CV44" s="334">
        <f>PF_BS_F!CV53-PF_BS_F!CU53</f>
        <v>0</v>
      </c>
      <c r="CW44" s="333">
        <f>PF_BS_F!CW53-PF_BS_F!CV53</f>
        <v>0</v>
      </c>
      <c r="CX44" s="333">
        <f>PF_BS_F!CX53-PF_BS_F!CW53</f>
        <v>0</v>
      </c>
      <c r="CY44" s="333">
        <f>PF_BS_F!CY53-PF_BS_F!CX53</f>
        <v>0</v>
      </c>
      <c r="CZ44" s="333">
        <f>PF_BS_F!CZ53-PF_BS_F!CY53</f>
        <v>0</v>
      </c>
      <c r="DA44" s="333">
        <f>PF_BS_F!DA53-PF_BS_F!CZ53</f>
        <v>0</v>
      </c>
      <c r="DB44" s="333">
        <f>PF_BS_F!DB53-PF_BS_F!DA53</f>
        <v>0</v>
      </c>
      <c r="DC44" s="333">
        <f>PF_BS_F!DC53-PF_BS_F!DB53</f>
        <v>0</v>
      </c>
      <c r="DD44" s="333">
        <f>PF_BS_F!DD53-PF_BS_F!DC53</f>
        <v>0</v>
      </c>
      <c r="DE44" s="333">
        <f>PF_BS_F!DE53-PF_BS_F!DD53</f>
        <v>0</v>
      </c>
      <c r="DF44" s="333">
        <f>PF_BS_F!DF53-PF_BS_F!DE53</f>
        <v>0</v>
      </c>
      <c r="DG44" s="333">
        <f>PF_BS_F!DG53-PF_BS_F!DF53</f>
        <v>0</v>
      </c>
      <c r="DH44" s="334">
        <f>PF_BS_F!DH53-PF_BS_F!DG53</f>
        <v>0</v>
      </c>
      <c r="DI44" s="333">
        <f>PF_BS_F!DI53-PF_BS_F!DH53</f>
        <v>0</v>
      </c>
      <c r="DJ44" s="333">
        <f>PF_BS_F!DJ53-PF_BS_F!DI53</f>
        <v>0</v>
      </c>
      <c r="DK44" s="333">
        <f>PF_BS_F!DK53-PF_BS_F!DJ53</f>
        <v>0</v>
      </c>
      <c r="DL44" s="333">
        <f>PF_BS_F!DL53-PF_BS_F!DK53</f>
        <v>0</v>
      </c>
      <c r="DM44" s="333">
        <f>PF_BS_F!DM53-PF_BS_F!DL53</f>
        <v>0</v>
      </c>
      <c r="DN44" s="333">
        <f>PF_BS_F!DN53-PF_BS_F!DM53</f>
        <v>0</v>
      </c>
      <c r="DO44" s="333">
        <f>PF_BS_F!DO53-PF_BS_F!DN53</f>
        <v>0</v>
      </c>
      <c r="DP44" s="333">
        <f>PF_BS_F!DP53-PF_BS_F!DO53</f>
        <v>0</v>
      </c>
      <c r="DQ44" s="333">
        <f>PF_BS_F!DQ53-PF_BS_F!DP53</f>
        <v>0</v>
      </c>
      <c r="DR44" s="333">
        <f>PF_BS_F!DR53-PF_BS_F!DQ53</f>
        <v>0</v>
      </c>
      <c r="DS44" s="333">
        <f>PF_BS_F!DS53-PF_BS_F!DR53</f>
        <v>0</v>
      </c>
      <c r="DT44" s="335">
        <f>PF_BS_F!DT53-PF_BS_F!DS53</f>
        <v>0</v>
      </c>
      <c r="DU44" s="336">
        <f t="shared" ref="DU44:ED48" si="28">SUMIF($E$24:$DT$24,DU$24,$E44:$DT44)</f>
        <v>0</v>
      </c>
      <c r="DV44" s="336">
        <f t="shared" si="28"/>
        <v>0</v>
      </c>
      <c r="DW44" s="336">
        <f t="shared" si="28"/>
        <v>0</v>
      </c>
      <c r="DX44" s="336">
        <f t="shared" si="28"/>
        <v>0</v>
      </c>
      <c r="DY44" s="336">
        <f t="shared" si="28"/>
        <v>0</v>
      </c>
      <c r="DZ44" s="336">
        <f t="shared" si="28"/>
        <v>0</v>
      </c>
      <c r="EA44" s="336">
        <f t="shared" si="28"/>
        <v>0</v>
      </c>
      <c r="EB44" s="336">
        <f t="shared" si="28"/>
        <v>0</v>
      </c>
      <c r="EC44" s="336">
        <f t="shared" si="28"/>
        <v>0</v>
      </c>
      <c r="ED44" s="337">
        <f t="shared" si="28"/>
        <v>0</v>
      </c>
    </row>
    <row r="45" spans="2:134">
      <c r="B45" s="266" t="s">
        <v>237</v>
      </c>
      <c r="C45" s="333"/>
      <c r="D45" s="333"/>
      <c r="E45" s="333">
        <f>PF_BS_F!E54</f>
        <v>0</v>
      </c>
      <c r="F45" s="333">
        <f>PF_BS_F!F54-PF_BS_F!E54</f>
        <v>0</v>
      </c>
      <c r="G45" s="333">
        <f>PF_BS_F!G54-PF_BS_F!F54</f>
        <v>0</v>
      </c>
      <c r="H45" s="333">
        <f>PF_BS_F!H54-PF_BS_F!G54</f>
        <v>70953.985108101391</v>
      </c>
      <c r="I45" s="333">
        <f>PF_BS_F!I54-PF_BS_F!H54</f>
        <v>40073.296708958587</v>
      </c>
      <c r="J45" s="333">
        <f>PF_BS_F!J54-PF_BS_F!I54</f>
        <v>33109.382247990681</v>
      </c>
      <c r="K45" s="333">
        <f>PF_BS_F!K54-PF_BS_F!J54</f>
        <v>-41521.726968545525</v>
      </c>
      <c r="L45" s="333">
        <f>PF_BS_F!L54-PF_BS_F!K54</f>
        <v>35027.505970094644</v>
      </c>
      <c r="M45" s="333">
        <f>PF_BS_F!M54-PF_BS_F!L54</f>
        <v>40153.091758699855</v>
      </c>
      <c r="N45" s="333">
        <f>PF_BS_F!N54-PF_BS_F!M54</f>
        <v>-72267.798567298465</v>
      </c>
      <c r="O45" s="333">
        <f>PF_BS_F!O54-PF_BS_F!N54</f>
        <v>-23107.375929212707</v>
      </c>
      <c r="P45" s="334">
        <f>PF_BS_F!P54-PF_BS_F!O54</f>
        <v>1316.0839011856151</v>
      </c>
      <c r="Q45" s="333">
        <f>PF_BS_F!Q54-PF_BS_F!P54</f>
        <v>-17405.330576478082</v>
      </c>
      <c r="R45" s="333">
        <f>PF_BS_F!R54-PF_BS_F!Q54</f>
        <v>1093.2279098461295</v>
      </c>
      <c r="S45" s="333">
        <f>PF_BS_F!S54-PF_BS_F!R54</f>
        <v>1067.4213772718358</v>
      </c>
      <c r="T45" s="333">
        <f>PF_BS_F!T54-PF_BS_F!S54</f>
        <v>1041.6148446975421</v>
      </c>
      <c r="U45" s="333">
        <f>PF_BS_F!U54-PF_BS_F!T54</f>
        <v>1015.8083121232194</v>
      </c>
      <c r="V45" s="333">
        <f>PF_BS_F!V54-PF_BS_F!U54</f>
        <v>990.00177954894025</v>
      </c>
      <c r="W45" s="333">
        <f>PF_BS_F!W54-PF_BS_F!V54</f>
        <v>964.19524697464658</v>
      </c>
      <c r="X45" s="333">
        <f>PF_BS_F!X54-PF_BS_F!W54</f>
        <v>938.38871440035291</v>
      </c>
      <c r="Y45" s="333">
        <f>PF_BS_F!Y54-PF_BS_F!X54</f>
        <v>912.58218182605924</v>
      </c>
      <c r="Z45" s="333">
        <f>PF_BS_F!Z54-PF_BS_F!Y54</f>
        <v>886.77564925175102</v>
      </c>
      <c r="AA45" s="333">
        <f>PF_BS_F!AA54-PF_BS_F!Z54</f>
        <v>860.96911667742825</v>
      </c>
      <c r="AB45" s="334">
        <f>PF_BS_F!AB54-PF_BS_F!AA54</f>
        <v>835.16258410316368</v>
      </c>
      <c r="AC45" s="333">
        <f>PF_BS_F!AC54-PF_BS_F!AB54</f>
        <v>645.7977020219987</v>
      </c>
      <c r="AD45" s="333">
        <f>PF_BS_F!AD54-PF_BS_F!AC54</f>
        <v>743.67289860712481</v>
      </c>
      <c r="AE45" s="333">
        <f>PF_BS_F!AE54-PF_BS_F!AD54</f>
        <v>726.46854355759569</v>
      </c>
      <c r="AF45" s="333">
        <f>PF_BS_F!AF54-PF_BS_F!AE54</f>
        <v>709.26418850806658</v>
      </c>
      <c r="AG45" s="333">
        <f>PF_BS_F!AG54-PF_BS_F!AF54</f>
        <v>692.05983345853747</v>
      </c>
      <c r="AH45" s="333">
        <f>PF_BS_F!AH54-PF_BS_F!AG54</f>
        <v>674.85547840900836</v>
      </c>
      <c r="AI45" s="333">
        <f>PF_BS_F!AI54-PF_BS_F!AH54</f>
        <v>657.65112335947924</v>
      </c>
      <c r="AJ45" s="333">
        <f>PF_BS_F!AJ54-PF_BS_F!AI54</f>
        <v>313.33006929619296</v>
      </c>
      <c r="AK45" s="333">
        <f>PF_BS_F!AK54-PF_BS_F!AJ54</f>
        <v>543.4891725655325</v>
      </c>
      <c r="AL45" s="333">
        <f>PF_BS_F!AL54-PF_BS_F!AK54</f>
        <v>543.4891725655325</v>
      </c>
      <c r="AM45" s="333">
        <f>PF_BS_F!AM54-PF_BS_F!AL54</f>
        <v>543.4891725655325</v>
      </c>
      <c r="AN45" s="334">
        <f>PF_BS_F!AN54-PF_BS_F!AM54</f>
        <v>543.4891725655325</v>
      </c>
      <c r="AO45" s="333">
        <f>PF_BS_F!AO54-PF_BS_F!AN54</f>
        <v>543.4891725655325</v>
      </c>
      <c r="AP45" s="333">
        <f>PF_BS_F!AP54-PF_BS_F!AO54</f>
        <v>543.4891725655325</v>
      </c>
      <c r="AQ45" s="333">
        <f>PF_BS_F!AQ54-PF_BS_F!AP54</f>
        <v>543.4891725655325</v>
      </c>
      <c r="AR45" s="333">
        <f>PF_BS_F!AR54-PF_BS_F!AQ54</f>
        <v>543.4891725655325</v>
      </c>
      <c r="AS45" s="333">
        <f>PF_BS_F!AS54-PF_BS_F!AR54</f>
        <v>543.4891725655325</v>
      </c>
      <c r="AT45" s="333">
        <f>PF_BS_F!AT54-PF_BS_F!AS54</f>
        <v>543.4891725655325</v>
      </c>
      <c r="AU45" s="333">
        <f>PF_BS_F!AU54-PF_BS_F!AT54</f>
        <v>543.4891725655325</v>
      </c>
      <c r="AV45" s="333">
        <f>PF_BS_F!AV54-PF_BS_F!AU54</f>
        <v>543.4891725655325</v>
      </c>
      <c r="AW45" s="333">
        <f>PF_BS_F!AW54-PF_BS_F!AV54</f>
        <v>543.4891725655325</v>
      </c>
      <c r="AX45" s="333">
        <f>PF_BS_F!AX54-PF_BS_F!AW54</f>
        <v>543.4891725655325</v>
      </c>
      <c r="AY45" s="333">
        <f>PF_BS_F!AY54-PF_BS_F!AX54</f>
        <v>543.4891725655325</v>
      </c>
      <c r="AZ45" s="334">
        <f>PF_BS_F!AZ54-PF_BS_F!AY54</f>
        <v>543.4891725655325</v>
      </c>
      <c r="BA45" s="333">
        <f>PF_BS_F!BA54-PF_BS_F!AZ54</f>
        <v>543.4891725655325</v>
      </c>
      <c r="BB45" s="333">
        <f>PF_BS_F!BB54-PF_BS_F!BA54</f>
        <v>543.4891725655325</v>
      </c>
      <c r="BC45" s="333">
        <f>PF_BS_F!BC54-PF_BS_F!BB54</f>
        <v>543.4891725655325</v>
      </c>
      <c r="BD45" s="333">
        <f>PF_BS_F!BD54-PF_BS_F!BC54</f>
        <v>543.4891725655325</v>
      </c>
      <c r="BE45" s="333">
        <f>PF_BS_F!BE54-PF_BS_F!BD54</f>
        <v>543.4891725655325</v>
      </c>
      <c r="BF45" s="333">
        <f>PF_BS_F!BF54-PF_BS_F!BE54</f>
        <v>543.4891725655325</v>
      </c>
      <c r="BG45" s="333">
        <f>PF_BS_F!BG54-PF_BS_F!BF54</f>
        <v>543.4891725655325</v>
      </c>
      <c r="BH45" s="333">
        <f>PF_BS_F!BH54-PF_BS_F!BG54</f>
        <v>543.4891725655325</v>
      </c>
      <c r="BI45" s="333">
        <f>PF_BS_F!BI54-PF_BS_F!BH54</f>
        <v>543.4891725655325</v>
      </c>
      <c r="BJ45" s="333">
        <f>PF_BS_F!BJ54-PF_BS_F!BI54</f>
        <v>543.4891725655325</v>
      </c>
      <c r="BK45" s="333">
        <f>PF_BS_F!BK54-PF_BS_F!BJ54</f>
        <v>543.4891725655325</v>
      </c>
      <c r="BL45" s="334">
        <f>PF_BS_F!BL54-PF_BS_F!BK54</f>
        <v>543.4891725655325</v>
      </c>
      <c r="BM45" s="333">
        <f>PF_BS_F!BM54-PF_BS_F!BL54</f>
        <v>543.4891725655325</v>
      </c>
      <c r="BN45" s="333">
        <f>PF_BS_F!BN54-PF_BS_F!BM54</f>
        <v>543.4891725655325</v>
      </c>
      <c r="BO45" s="333">
        <f>PF_BS_F!BO54-PF_BS_F!BN54</f>
        <v>543.4891725655325</v>
      </c>
      <c r="BP45" s="333">
        <f>PF_BS_F!BP54-PF_BS_F!BO54</f>
        <v>543.4891725655325</v>
      </c>
      <c r="BQ45" s="333">
        <f>PF_BS_F!BQ54-PF_BS_F!BP54</f>
        <v>543.4891725655325</v>
      </c>
      <c r="BR45" s="333">
        <f>PF_BS_F!BR54-PF_BS_F!BQ54</f>
        <v>543.4891725655325</v>
      </c>
      <c r="BS45" s="333">
        <f>PF_BS_F!BS54-PF_BS_F!BR54</f>
        <v>543.4891725655325</v>
      </c>
      <c r="BT45" s="333">
        <f>PF_BS_F!BT54-PF_BS_F!BS54</f>
        <v>543.4891725655325</v>
      </c>
      <c r="BU45" s="333">
        <f>PF_BS_F!BU54-PF_BS_F!BT54</f>
        <v>543.4891725655325</v>
      </c>
      <c r="BV45" s="333">
        <f>PF_BS_F!BV54-PF_BS_F!BU54</f>
        <v>543.4891725655325</v>
      </c>
      <c r="BW45" s="333">
        <f>PF_BS_F!BW54-PF_BS_F!BV54</f>
        <v>543.4891725655325</v>
      </c>
      <c r="BX45" s="334">
        <f>PF_BS_F!BX54-PF_BS_F!BW54</f>
        <v>543.4891725655325</v>
      </c>
      <c r="BY45" s="333">
        <f>PF_BS_F!BY54-PF_BS_F!BX54</f>
        <v>543.4891725655325</v>
      </c>
      <c r="BZ45" s="333">
        <f>PF_BS_F!BZ54-PF_BS_F!BY54</f>
        <v>543.4891725655325</v>
      </c>
      <c r="CA45" s="333">
        <f>PF_BS_F!CA54-PF_BS_F!BZ54</f>
        <v>543.4891725655325</v>
      </c>
      <c r="CB45" s="333">
        <f>PF_BS_F!CB54-PF_BS_F!CA54</f>
        <v>543.4891725655325</v>
      </c>
      <c r="CC45" s="333">
        <f>PF_BS_F!CC54-PF_BS_F!CB54</f>
        <v>543.4891725655325</v>
      </c>
      <c r="CD45" s="333">
        <f>PF_BS_F!CD54-PF_BS_F!CC54</f>
        <v>543.4891725655325</v>
      </c>
      <c r="CE45" s="333">
        <f>PF_BS_F!CE54-PF_BS_F!CD54</f>
        <v>543.4891725655325</v>
      </c>
      <c r="CF45" s="333">
        <f>PF_BS_F!CF54-PF_BS_F!CE54</f>
        <v>543.4891725655325</v>
      </c>
      <c r="CG45" s="333">
        <f>PF_BS_F!CG54-PF_BS_F!CF54</f>
        <v>543.4891725655325</v>
      </c>
      <c r="CH45" s="333">
        <f>PF_BS_F!CH54-PF_BS_F!CG54</f>
        <v>543.4891725655325</v>
      </c>
      <c r="CI45" s="333">
        <f>PF_BS_F!CI54-PF_BS_F!CH54</f>
        <v>543.4891725655325</v>
      </c>
      <c r="CJ45" s="334">
        <f>PF_BS_F!CJ54-PF_BS_F!CI54</f>
        <v>543.4891725655325</v>
      </c>
      <c r="CK45" s="333">
        <f>PF_BS_F!CK54-PF_BS_F!CJ54</f>
        <v>543.4891725655325</v>
      </c>
      <c r="CL45" s="333">
        <f>PF_BS_F!CL54-PF_BS_F!CK54</f>
        <v>543.4891725655325</v>
      </c>
      <c r="CM45" s="333">
        <f>PF_BS_F!CM54-PF_BS_F!CL54</f>
        <v>543.4891725655325</v>
      </c>
      <c r="CN45" s="333">
        <f>PF_BS_F!CN54-PF_BS_F!CM54</f>
        <v>543.4891725655325</v>
      </c>
      <c r="CO45" s="333">
        <f>PF_BS_F!CO54-PF_BS_F!CN54</f>
        <v>543.4891725655325</v>
      </c>
      <c r="CP45" s="333">
        <f>PF_BS_F!CP54-PF_BS_F!CO54</f>
        <v>543.4891725655325</v>
      </c>
      <c r="CQ45" s="333">
        <f>PF_BS_F!CQ54-PF_BS_F!CP54</f>
        <v>543.4891725655325</v>
      </c>
      <c r="CR45" s="333">
        <f>PF_BS_F!CR54-PF_BS_F!CQ54</f>
        <v>543.4891725655325</v>
      </c>
      <c r="CS45" s="333">
        <f>PF_BS_F!CS54-PF_BS_F!CR54</f>
        <v>543.4891725655325</v>
      </c>
      <c r="CT45" s="333">
        <f>PF_BS_F!CT54-PF_BS_F!CS54</f>
        <v>543.4891725655325</v>
      </c>
      <c r="CU45" s="333">
        <f>PF_BS_F!CU54-PF_BS_F!CT54</f>
        <v>543.4891725655325</v>
      </c>
      <c r="CV45" s="334">
        <f>PF_BS_F!CV54-PF_BS_F!CU54</f>
        <v>543.4891725655325</v>
      </c>
      <c r="CW45" s="333">
        <f>PF_BS_F!CW54-PF_BS_F!CV54</f>
        <v>543.4891725655325</v>
      </c>
      <c r="CX45" s="333">
        <f>PF_BS_F!CX54-PF_BS_F!CW54</f>
        <v>543.4891725655325</v>
      </c>
      <c r="CY45" s="333">
        <f>PF_BS_F!CY54-PF_BS_F!CX54</f>
        <v>543.4891725655325</v>
      </c>
      <c r="CZ45" s="333">
        <f>PF_BS_F!CZ54-PF_BS_F!CY54</f>
        <v>543.4891725655325</v>
      </c>
      <c r="DA45" s="333">
        <f>PF_BS_F!DA54-PF_BS_F!CZ54</f>
        <v>543.4891725655325</v>
      </c>
      <c r="DB45" s="333">
        <f>PF_BS_F!DB54-PF_BS_F!DA54</f>
        <v>543.4891725655325</v>
      </c>
      <c r="DC45" s="333">
        <f>PF_BS_F!DC54-PF_BS_F!DB54</f>
        <v>543.4891725655325</v>
      </c>
      <c r="DD45" s="333">
        <f>PF_BS_F!DD54-PF_BS_F!DC54</f>
        <v>543.4891725655325</v>
      </c>
      <c r="DE45" s="333">
        <f>PF_BS_F!DE54-PF_BS_F!DD54</f>
        <v>543.4891725655325</v>
      </c>
      <c r="DF45" s="333">
        <f>PF_BS_F!DF54-PF_BS_F!DE54</f>
        <v>543.4891725655325</v>
      </c>
      <c r="DG45" s="333">
        <f>PF_BS_F!DG54-PF_BS_F!DF54</f>
        <v>543.4891725655325</v>
      </c>
      <c r="DH45" s="334">
        <f>PF_BS_F!DH54-PF_BS_F!DG54</f>
        <v>543.4891725655325</v>
      </c>
      <c r="DI45" s="333">
        <f>PF_BS_F!DI54-PF_BS_F!DH54</f>
        <v>543.4891725655325</v>
      </c>
      <c r="DJ45" s="333">
        <f>PF_BS_F!DJ54-PF_BS_F!DI54</f>
        <v>543.4891725655325</v>
      </c>
      <c r="DK45" s="333">
        <f>PF_BS_F!DK54-PF_BS_F!DJ54</f>
        <v>543.4891725655325</v>
      </c>
      <c r="DL45" s="333">
        <f>PF_BS_F!DL54-PF_BS_F!DK54</f>
        <v>543.4891725655325</v>
      </c>
      <c r="DM45" s="333">
        <f>PF_BS_F!DM54-PF_BS_F!DL54</f>
        <v>543.4891725655325</v>
      </c>
      <c r="DN45" s="333">
        <f>PF_BS_F!DN54-PF_BS_F!DM54</f>
        <v>543.4891725655325</v>
      </c>
      <c r="DO45" s="333">
        <f>PF_BS_F!DO54-PF_BS_F!DN54</f>
        <v>543.4891725655325</v>
      </c>
      <c r="DP45" s="333">
        <f>PF_BS_F!DP54-PF_BS_F!DO54</f>
        <v>543.4891725655325</v>
      </c>
      <c r="DQ45" s="333">
        <f>PF_BS_F!DQ54-PF_BS_F!DP54</f>
        <v>543.4891725655325</v>
      </c>
      <c r="DR45" s="333">
        <f>PF_BS_F!DR54-PF_BS_F!DQ54</f>
        <v>543.4891725655325</v>
      </c>
      <c r="DS45" s="333">
        <f>PF_BS_F!DS54-PF_BS_F!DR54</f>
        <v>543.4891725655325</v>
      </c>
      <c r="DT45" s="335">
        <f>PF_BS_F!DT54-PF_BS_F!DS54</f>
        <v>543.4891725655325</v>
      </c>
      <c r="DU45" s="336">
        <f t="shared" si="28"/>
        <v>83736.444229974077</v>
      </c>
      <c r="DV45" s="336">
        <f t="shared" si="28"/>
        <v>-6799.1828597570129</v>
      </c>
      <c r="DW45" s="336">
        <f t="shared" si="28"/>
        <v>7337.0565274801338</v>
      </c>
      <c r="DX45" s="336">
        <f t="shared" si="28"/>
        <v>6521.87007078639</v>
      </c>
      <c r="DY45" s="336">
        <f t="shared" si="28"/>
        <v>6521.87007078639</v>
      </c>
      <c r="DZ45" s="336">
        <f t="shared" si="28"/>
        <v>6521.87007078639</v>
      </c>
      <c r="EA45" s="336">
        <f t="shared" si="28"/>
        <v>6521.87007078639</v>
      </c>
      <c r="EB45" s="336">
        <f t="shared" si="28"/>
        <v>6521.87007078639</v>
      </c>
      <c r="EC45" s="336">
        <f t="shared" si="28"/>
        <v>6521.87007078639</v>
      </c>
      <c r="ED45" s="337">
        <f t="shared" si="28"/>
        <v>6521.87007078639</v>
      </c>
    </row>
    <row r="46" spans="2:134">
      <c r="B46" s="266" t="s">
        <v>238</v>
      </c>
      <c r="C46" s="333"/>
      <c r="D46" s="333"/>
      <c r="E46" s="333">
        <f>PF_BS_F!E49</f>
        <v>0</v>
      </c>
      <c r="F46" s="333">
        <f>PF_BS_F!F49-PF_BS_F!E49</f>
        <v>0</v>
      </c>
      <c r="G46" s="333">
        <f>PF_BS_F!G49-PF_BS_F!F49</f>
        <v>0</v>
      </c>
      <c r="H46" s="333">
        <f>PF_BS_F!H49-PF_BS_F!G49</f>
        <v>0</v>
      </c>
      <c r="I46" s="333">
        <f>PF_BS_F!I49-PF_BS_F!H49</f>
        <v>0</v>
      </c>
      <c r="J46" s="333">
        <f>PF_BS_F!J49-PF_BS_F!I49</f>
        <v>0</v>
      </c>
      <c r="K46" s="333">
        <f>PF_BS_F!K49-PF_BS_F!J49</f>
        <v>0</v>
      </c>
      <c r="L46" s="333">
        <f>PF_BS_F!L49-PF_BS_F!K49</f>
        <v>0</v>
      </c>
      <c r="M46" s="333">
        <f>PF_BS_F!M49-PF_BS_F!L49</f>
        <v>0</v>
      </c>
      <c r="N46" s="333">
        <f>PF_BS_F!N49-PF_BS_F!M49</f>
        <v>0</v>
      </c>
      <c r="O46" s="333">
        <f>PF_BS_F!O49-PF_BS_F!N49</f>
        <v>0</v>
      </c>
      <c r="P46" s="334">
        <f>PF_BS_F!P49-PF_BS_F!O49</f>
        <v>0</v>
      </c>
      <c r="Q46" s="333">
        <f>PF_BS_F!Q49-PF_BS_F!P49</f>
        <v>0</v>
      </c>
      <c r="R46" s="333">
        <f>PF_BS_F!R49-PF_BS_F!Q49</f>
        <v>0</v>
      </c>
      <c r="S46" s="333">
        <f>PF_BS_F!S49-PF_BS_F!R49</f>
        <v>0</v>
      </c>
      <c r="T46" s="333">
        <f>PF_BS_F!T49-PF_BS_F!S49</f>
        <v>0</v>
      </c>
      <c r="U46" s="333">
        <f>PF_BS_F!U49-PF_BS_F!T49</f>
        <v>0</v>
      </c>
      <c r="V46" s="333">
        <f>PF_BS_F!V49-PF_BS_F!U49</f>
        <v>0</v>
      </c>
      <c r="W46" s="333">
        <f>PF_BS_F!W49-PF_BS_F!V49</f>
        <v>0</v>
      </c>
      <c r="X46" s="333">
        <f>PF_BS_F!X49-PF_BS_F!W49</f>
        <v>0</v>
      </c>
      <c r="Y46" s="333">
        <f>PF_BS_F!Y49-PF_BS_F!X49</f>
        <v>0</v>
      </c>
      <c r="Z46" s="333">
        <f>PF_BS_F!Z49-PF_BS_F!Y49</f>
        <v>0</v>
      </c>
      <c r="AA46" s="333">
        <f>PF_BS_F!AA49-PF_BS_F!Z49</f>
        <v>0</v>
      </c>
      <c r="AB46" s="334">
        <f>PF_BS_F!AB49-PF_BS_F!AA49</f>
        <v>0</v>
      </c>
      <c r="AC46" s="333">
        <f>PF_BS_F!AC49-PF_BS_F!AB49</f>
        <v>0</v>
      </c>
      <c r="AD46" s="333">
        <f>PF_BS_F!AD49-PF_BS_F!AC49</f>
        <v>0</v>
      </c>
      <c r="AE46" s="333">
        <f>PF_BS_F!AE49-PF_BS_F!AD49</f>
        <v>0</v>
      </c>
      <c r="AF46" s="333">
        <f>PF_BS_F!AF49-PF_BS_F!AE49</f>
        <v>0</v>
      </c>
      <c r="AG46" s="333">
        <f>PF_BS_F!AG49-PF_BS_F!AF49</f>
        <v>0</v>
      </c>
      <c r="AH46" s="333">
        <f>PF_BS_F!AH49-PF_BS_F!AG49</f>
        <v>0</v>
      </c>
      <c r="AI46" s="333">
        <f>PF_BS_F!AI49-PF_BS_F!AH49</f>
        <v>0</v>
      </c>
      <c r="AJ46" s="333">
        <f>PF_BS_F!AJ49-PF_BS_F!AI49</f>
        <v>0</v>
      </c>
      <c r="AK46" s="333">
        <f>PF_BS_F!AK49-PF_BS_F!AJ49</f>
        <v>0</v>
      </c>
      <c r="AL46" s="333">
        <f>PF_BS_F!AL49-PF_BS_F!AK49</f>
        <v>0</v>
      </c>
      <c r="AM46" s="333">
        <f>PF_BS_F!AM49-PF_BS_F!AL49</f>
        <v>0</v>
      </c>
      <c r="AN46" s="334">
        <f>PF_BS_F!AN49-PF_BS_F!AM49</f>
        <v>0</v>
      </c>
      <c r="AO46" s="333">
        <f>PF_BS_F!AO49-PF_BS_F!AN49</f>
        <v>0</v>
      </c>
      <c r="AP46" s="333">
        <f>PF_BS_F!AP49-PF_BS_F!AO49</f>
        <v>0</v>
      </c>
      <c r="AQ46" s="333">
        <f>PF_BS_F!AQ49-PF_BS_F!AP49</f>
        <v>0</v>
      </c>
      <c r="AR46" s="333">
        <f>PF_BS_F!AR49-PF_BS_F!AQ49</f>
        <v>0</v>
      </c>
      <c r="AS46" s="333">
        <f>PF_BS_F!AS49-PF_BS_F!AR49</f>
        <v>0</v>
      </c>
      <c r="AT46" s="333">
        <f>PF_BS_F!AT49-PF_BS_F!AS49</f>
        <v>0</v>
      </c>
      <c r="AU46" s="333">
        <f>PF_BS_F!AU49-PF_BS_F!AT49</f>
        <v>0</v>
      </c>
      <c r="AV46" s="333">
        <f>PF_BS_F!AV49-PF_BS_F!AU49</f>
        <v>0</v>
      </c>
      <c r="AW46" s="333">
        <f>PF_BS_F!AW49-PF_BS_F!AV49</f>
        <v>0</v>
      </c>
      <c r="AX46" s="333">
        <f>PF_BS_F!AX49-PF_BS_F!AW49</f>
        <v>0</v>
      </c>
      <c r="AY46" s="333">
        <f>PF_BS_F!AY49-PF_BS_F!AX49</f>
        <v>0</v>
      </c>
      <c r="AZ46" s="334">
        <f>PF_BS_F!AZ49-PF_BS_F!AY49</f>
        <v>0</v>
      </c>
      <c r="BA46" s="333">
        <f>PF_BS_F!BA49-PF_BS_F!AZ49</f>
        <v>0</v>
      </c>
      <c r="BB46" s="333">
        <f>PF_BS_F!BB49-PF_BS_F!BA49</f>
        <v>0</v>
      </c>
      <c r="BC46" s="333">
        <f>PF_BS_F!BC49-PF_BS_F!BB49</f>
        <v>0</v>
      </c>
      <c r="BD46" s="333">
        <f>PF_BS_F!BD49-PF_BS_F!BC49</f>
        <v>0</v>
      </c>
      <c r="BE46" s="333">
        <f>PF_BS_F!BE49-PF_BS_F!BD49</f>
        <v>0</v>
      </c>
      <c r="BF46" s="333">
        <f>PF_BS_F!BF49-PF_BS_F!BE49</f>
        <v>0</v>
      </c>
      <c r="BG46" s="333">
        <f>PF_BS_F!BG49-PF_BS_F!BF49</f>
        <v>0</v>
      </c>
      <c r="BH46" s="333">
        <f>PF_BS_F!BH49-PF_BS_F!BG49</f>
        <v>0</v>
      </c>
      <c r="BI46" s="333">
        <f>PF_BS_F!BI49-PF_BS_F!BH49</f>
        <v>0</v>
      </c>
      <c r="BJ46" s="333">
        <f>PF_BS_F!BJ49-PF_BS_F!BI49</f>
        <v>0</v>
      </c>
      <c r="BK46" s="333">
        <f>PF_BS_F!BK49-PF_BS_F!BJ49</f>
        <v>0</v>
      </c>
      <c r="BL46" s="334">
        <f>PF_BS_F!BL49-PF_BS_F!BK49</f>
        <v>0</v>
      </c>
      <c r="BM46" s="333">
        <f>PF_BS_F!BM49-PF_BS_F!BL49</f>
        <v>0</v>
      </c>
      <c r="BN46" s="333">
        <f>PF_BS_F!BN49-PF_BS_F!BM49</f>
        <v>0</v>
      </c>
      <c r="BO46" s="333">
        <f>PF_BS_F!BO49-PF_BS_F!BN49</f>
        <v>0</v>
      </c>
      <c r="BP46" s="333">
        <f>PF_BS_F!BP49-PF_BS_F!BO49</f>
        <v>0</v>
      </c>
      <c r="BQ46" s="333">
        <f>PF_BS_F!BQ49-PF_BS_F!BP49</f>
        <v>0</v>
      </c>
      <c r="BR46" s="333">
        <f>PF_BS_F!BR49-PF_BS_F!BQ49</f>
        <v>0</v>
      </c>
      <c r="BS46" s="333">
        <f>PF_BS_F!BS49-PF_BS_F!BR49</f>
        <v>0</v>
      </c>
      <c r="BT46" s="333">
        <f>PF_BS_F!BT49-PF_BS_F!BS49</f>
        <v>0</v>
      </c>
      <c r="BU46" s="333">
        <f>PF_BS_F!BU49-PF_BS_F!BT49</f>
        <v>0</v>
      </c>
      <c r="BV46" s="333">
        <f>PF_BS_F!BV49-PF_BS_F!BU49</f>
        <v>0</v>
      </c>
      <c r="BW46" s="333">
        <f>PF_BS_F!BW49-PF_BS_F!BV49</f>
        <v>0</v>
      </c>
      <c r="BX46" s="334">
        <f>PF_BS_F!BX49-PF_BS_F!BW49</f>
        <v>0</v>
      </c>
      <c r="BY46" s="333">
        <f>PF_BS_F!BY49-PF_BS_F!BX49</f>
        <v>0</v>
      </c>
      <c r="BZ46" s="333">
        <f>PF_BS_F!BZ49-PF_BS_F!BY49</f>
        <v>0</v>
      </c>
      <c r="CA46" s="333">
        <f>PF_BS_F!CA49-PF_BS_F!BZ49</f>
        <v>0</v>
      </c>
      <c r="CB46" s="333">
        <f>PF_BS_F!CB49-PF_BS_F!CA49</f>
        <v>0</v>
      </c>
      <c r="CC46" s="333">
        <f>PF_BS_F!CC49-PF_BS_F!CB49</f>
        <v>0</v>
      </c>
      <c r="CD46" s="333">
        <f>PF_BS_F!CD49-PF_BS_F!CC49</f>
        <v>0</v>
      </c>
      <c r="CE46" s="333">
        <f>PF_BS_F!CE49-PF_BS_F!CD49</f>
        <v>0</v>
      </c>
      <c r="CF46" s="333">
        <f>PF_BS_F!CF49-PF_BS_F!CE49</f>
        <v>0</v>
      </c>
      <c r="CG46" s="333">
        <f>PF_BS_F!CG49-PF_BS_F!CF49</f>
        <v>0</v>
      </c>
      <c r="CH46" s="333">
        <f>PF_BS_F!CH49-PF_BS_F!CG49</f>
        <v>0</v>
      </c>
      <c r="CI46" s="333">
        <f>PF_BS_F!CI49-PF_BS_F!CH49</f>
        <v>0</v>
      </c>
      <c r="CJ46" s="334">
        <f>PF_BS_F!CJ49-PF_BS_F!CI49</f>
        <v>0</v>
      </c>
      <c r="CK46" s="333">
        <f>PF_BS_F!CK49-PF_BS_F!CJ49</f>
        <v>0</v>
      </c>
      <c r="CL46" s="333">
        <f>PF_BS_F!CL49-PF_BS_F!CK49</f>
        <v>0</v>
      </c>
      <c r="CM46" s="333">
        <f>PF_BS_F!CM49-PF_BS_F!CL49</f>
        <v>0</v>
      </c>
      <c r="CN46" s="333">
        <f>PF_BS_F!CN49-PF_BS_F!CM49</f>
        <v>0</v>
      </c>
      <c r="CO46" s="333">
        <f>PF_BS_F!CO49-PF_BS_F!CN49</f>
        <v>0</v>
      </c>
      <c r="CP46" s="333">
        <f>PF_BS_F!CP49-PF_BS_F!CO49</f>
        <v>0</v>
      </c>
      <c r="CQ46" s="333">
        <f>PF_BS_F!CQ49-PF_BS_F!CP49</f>
        <v>0</v>
      </c>
      <c r="CR46" s="333">
        <f>PF_BS_F!CR49-PF_BS_F!CQ49</f>
        <v>0</v>
      </c>
      <c r="CS46" s="333">
        <f>PF_BS_F!CS49-PF_BS_F!CR49</f>
        <v>0</v>
      </c>
      <c r="CT46" s="333">
        <f>PF_BS_F!CT49-PF_BS_F!CS49</f>
        <v>0</v>
      </c>
      <c r="CU46" s="333">
        <f>PF_BS_F!CU49-PF_BS_F!CT49</f>
        <v>0</v>
      </c>
      <c r="CV46" s="334">
        <f>PF_BS_F!CV49-PF_BS_F!CU49</f>
        <v>0</v>
      </c>
      <c r="CW46" s="333">
        <f>PF_BS_F!CW49-PF_BS_F!CV49</f>
        <v>0</v>
      </c>
      <c r="CX46" s="333">
        <f>PF_BS_F!CX49-PF_BS_F!CW49</f>
        <v>0</v>
      </c>
      <c r="CY46" s="333">
        <f>PF_BS_F!CY49-PF_BS_F!CX49</f>
        <v>0</v>
      </c>
      <c r="CZ46" s="333">
        <f>PF_BS_F!CZ49-PF_BS_F!CY49</f>
        <v>0</v>
      </c>
      <c r="DA46" s="333">
        <f>PF_BS_F!DA49-PF_BS_F!CZ49</f>
        <v>0</v>
      </c>
      <c r="DB46" s="333">
        <f>PF_BS_F!DB49-PF_BS_F!DA49</f>
        <v>0</v>
      </c>
      <c r="DC46" s="333">
        <f>PF_BS_F!DC49-PF_BS_F!DB49</f>
        <v>0</v>
      </c>
      <c r="DD46" s="333">
        <f>PF_BS_F!DD49-PF_BS_F!DC49</f>
        <v>0</v>
      </c>
      <c r="DE46" s="333">
        <f>PF_BS_F!DE49-PF_BS_F!DD49</f>
        <v>0</v>
      </c>
      <c r="DF46" s="333">
        <f>PF_BS_F!DF49-PF_BS_F!DE49</f>
        <v>0</v>
      </c>
      <c r="DG46" s="333">
        <f>PF_BS_F!DG49-PF_BS_F!DF49</f>
        <v>0</v>
      </c>
      <c r="DH46" s="334">
        <f>PF_BS_F!DH49-PF_BS_F!DG49</f>
        <v>0</v>
      </c>
      <c r="DI46" s="333">
        <f>PF_BS_F!DI49-PF_BS_F!DH49</f>
        <v>0</v>
      </c>
      <c r="DJ46" s="333">
        <f>PF_BS_F!DJ49-PF_BS_F!DI49</f>
        <v>0</v>
      </c>
      <c r="DK46" s="333">
        <f>PF_BS_F!DK49-PF_BS_F!DJ49</f>
        <v>0</v>
      </c>
      <c r="DL46" s="333">
        <f>PF_BS_F!DL49-PF_BS_F!DK49</f>
        <v>0</v>
      </c>
      <c r="DM46" s="333">
        <f>PF_BS_F!DM49-PF_BS_F!DL49</f>
        <v>0</v>
      </c>
      <c r="DN46" s="333">
        <f>PF_BS_F!DN49-PF_BS_F!DM49</f>
        <v>0</v>
      </c>
      <c r="DO46" s="333">
        <f>PF_BS_F!DO49-PF_BS_F!DN49</f>
        <v>0</v>
      </c>
      <c r="DP46" s="333">
        <f>PF_BS_F!DP49-PF_BS_F!DO49</f>
        <v>0</v>
      </c>
      <c r="DQ46" s="333">
        <f>PF_BS_F!DQ49-PF_BS_F!DP49</f>
        <v>0</v>
      </c>
      <c r="DR46" s="333">
        <f>PF_BS_F!DR49-PF_BS_F!DQ49</f>
        <v>0</v>
      </c>
      <c r="DS46" s="333">
        <f>PF_BS_F!DS49-PF_BS_F!DR49</f>
        <v>0</v>
      </c>
      <c r="DT46" s="335">
        <f>PF_BS_F!DT49-PF_BS_F!DS49</f>
        <v>0</v>
      </c>
      <c r="DU46" s="336">
        <f t="shared" si="28"/>
        <v>0</v>
      </c>
      <c r="DV46" s="336">
        <f t="shared" si="28"/>
        <v>0</v>
      </c>
      <c r="DW46" s="336">
        <f t="shared" si="28"/>
        <v>0</v>
      </c>
      <c r="DX46" s="336">
        <f t="shared" si="28"/>
        <v>0</v>
      </c>
      <c r="DY46" s="336">
        <f t="shared" si="28"/>
        <v>0</v>
      </c>
      <c r="DZ46" s="336">
        <f t="shared" si="28"/>
        <v>0</v>
      </c>
      <c r="EA46" s="336">
        <f t="shared" si="28"/>
        <v>0</v>
      </c>
      <c r="EB46" s="336">
        <f t="shared" si="28"/>
        <v>0</v>
      </c>
      <c r="EC46" s="336">
        <f t="shared" si="28"/>
        <v>0</v>
      </c>
      <c r="ED46" s="337">
        <f t="shared" si="28"/>
        <v>0</v>
      </c>
    </row>
    <row r="47" spans="2:134">
      <c r="B47" s="291" t="s">
        <v>222</v>
      </c>
      <c r="C47" s="344"/>
      <c r="D47" s="344"/>
      <c r="E47" s="344">
        <f>SUBTOTAL(9,E44:E46)</f>
        <v>0</v>
      </c>
      <c r="F47" s="344">
        <f>SUBTOTAL(9,F44:F46)</f>
        <v>0</v>
      </c>
      <c r="G47" s="344">
        <f t="shared" ref="G47:BR47" si="29">SUBTOTAL(9,G44:G46)</f>
        <v>0</v>
      </c>
      <c r="H47" s="344">
        <f t="shared" si="29"/>
        <v>70953.985108101391</v>
      </c>
      <c r="I47" s="344">
        <f t="shared" si="29"/>
        <v>40073.296708958587</v>
      </c>
      <c r="J47" s="344">
        <f t="shared" si="29"/>
        <v>33109.382247990681</v>
      </c>
      <c r="K47" s="344">
        <f t="shared" si="29"/>
        <v>-41521.726968545525</v>
      </c>
      <c r="L47" s="344">
        <f t="shared" si="29"/>
        <v>35027.505970094644</v>
      </c>
      <c r="M47" s="344">
        <f t="shared" si="29"/>
        <v>40153.091758699855</v>
      </c>
      <c r="N47" s="344">
        <f t="shared" si="29"/>
        <v>-72267.798567298465</v>
      </c>
      <c r="O47" s="344">
        <f t="shared" si="29"/>
        <v>-23107.375929212707</v>
      </c>
      <c r="P47" s="345">
        <f t="shared" si="29"/>
        <v>1316.0839011856151</v>
      </c>
      <c r="Q47" s="344">
        <f t="shared" si="29"/>
        <v>-17405.330576478082</v>
      </c>
      <c r="R47" s="344">
        <f t="shared" si="29"/>
        <v>1093.2279098461295</v>
      </c>
      <c r="S47" s="344">
        <f t="shared" si="29"/>
        <v>1067.4213772718358</v>
      </c>
      <c r="T47" s="344">
        <f t="shared" si="29"/>
        <v>1041.6148446975421</v>
      </c>
      <c r="U47" s="344">
        <f t="shared" si="29"/>
        <v>1015.8083121232194</v>
      </c>
      <c r="V47" s="344">
        <f t="shared" si="29"/>
        <v>990.00177954894025</v>
      </c>
      <c r="W47" s="344">
        <f t="shared" si="29"/>
        <v>964.19524697464658</v>
      </c>
      <c r="X47" s="344">
        <f t="shared" si="29"/>
        <v>938.38871440035291</v>
      </c>
      <c r="Y47" s="344">
        <f t="shared" si="29"/>
        <v>912.58218182605924</v>
      </c>
      <c r="Z47" s="344">
        <f t="shared" si="29"/>
        <v>886.77564925175102</v>
      </c>
      <c r="AA47" s="344">
        <f t="shared" si="29"/>
        <v>860.96911667742825</v>
      </c>
      <c r="AB47" s="345">
        <f t="shared" si="29"/>
        <v>835.16258410316368</v>
      </c>
      <c r="AC47" s="344">
        <f t="shared" si="29"/>
        <v>645.7977020219987</v>
      </c>
      <c r="AD47" s="344">
        <f t="shared" si="29"/>
        <v>743.67289860712481</v>
      </c>
      <c r="AE47" s="344">
        <f t="shared" si="29"/>
        <v>726.46854355759569</v>
      </c>
      <c r="AF47" s="344">
        <f t="shared" si="29"/>
        <v>709.26418850806658</v>
      </c>
      <c r="AG47" s="344">
        <f t="shared" si="29"/>
        <v>692.05983345853747</v>
      </c>
      <c r="AH47" s="344">
        <f t="shared" si="29"/>
        <v>674.85547840900836</v>
      </c>
      <c r="AI47" s="344">
        <f t="shared" si="29"/>
        <v>657.65112335947924</v>
      </c>
      <c r="AJ47" s="344">
        <f t="shared" si="29"/>
        <v>313.33006929619296</v>
      </c>
      <c r="AK47" s="344">
        <f t="shared" si="29"/>
        <v>543.4891725655325</v>
      </c>
      <c r="AL47" s="344">
        <f t="shared" si="29"/>
        <v>543.4891725655325</v>
      </c>
      <c r="AM47" s="344">
        <f t="shared" si="29"/>
        <v>543.4891725655325</v>
      </c>
      <c r="AN47" s="345">
        <f t="shared" si="29"/>
        <v>543.4891725655325</v>
      </c>
      <c r="AO47" s="344">
        <f t="shared" si="29"/>
        <v>543.4891725655325</v>
      </c>
      <c r="AP47" s="344">
        <f t="shared" si="29"/>
        <v>543.4891725655325</v>
      </c>
      <c r="AQ47" s="344">
        <f t="shared" si="29"/>
        <v>543.4891725655325</v>
      </c>
      <c r="AR47" s="344">
        <f t="shared" si="29"/>
        <v>543.4891725655325</v>
      </c>
      <c r="AS47" s="344">
        <f t="shared" si="29"/>
        <v>543.4891725655325</v>
      </c>
      <c r="AT47" s="344">
        <f t="shared" si="29"/>
        <v>543.4891725655325</v>
      </c>
      <c r="AU47" s="344">
        <f t="shared" si="29"/>
        <v>543.4891725655325</v>
      </c>
      <c r="AV47" s="344">
        <f t="shared" si="29"/>
        <v>543.4891725655325</v>
      </c>
      <c r="AW47" s="344">
        <f t="shared" si="29"/>
        <v>543.4891725655325</v>
      </c>
      <c r="AX47" s="344">
        <f t="shared" si="29"/>
        <v>543.4891725655325</v>
      </c>
      <c r="AY47" s="344">
        <f t="shared" si="29"/>
        <v>543.4891725655325</v>
      </c>
      <c r="AZ47" s="345">
        <f t="shared" si="29"/>
        <v>543.4891725655325</v>
      </c>
      <c r="BA47" s="344">
        <f t="shared" si="29"/>
        <v>543.4891725655325</v>
      </c>
      <c r="BB47" s="344">
        <f t="shared" si="29"/>
        <v>543.4891725655325</v>
      </c>
      <c r="BC47" s="344">
        <f t="shared" si="29"/>
        <v>543.4891725655325</v>
      </c>
      <c r="BD47" s="344">
        <f t="shared" si="29"/>
        <v>543.4891725655325</v>
      </c>
      <c r="BE47" s="344">
        <f t="shared" si="29"/>
        <v>543.4891725655325</v>
      </c>
      <c r="BF47" s="344">
        <f t="shared" si="29"/>
        <v>543.4891725655325</v>
      </c>
      <c r="BG47" s="344">
        <f t="shared" si="29"/>
        <v>543.4891725655325</v>
      </c>
      <c r="BH47" s="344">
        <f t="shared" si="29"/>
        <v>543.4891725655325</v>
      </c>
      <c r="BI47" s="344">
        <f t="shared" si="29"/>
        <v>543.4891725655325</v>
      </c>
      <c r="BJ47" s="344">
        <f t="shared" si="29"/>
        <v>543.4891725655325</v>
      </c>
      <c r="BK47" s="344">
        <f t="shared" si="29"/>
        <v>543.4891725655325</v>
      </c>
      <c r="BL47" s="345">
        <f t="shared" si="29"/>
        <v>543.4891725655325</v>
      </c>
      <c r="BM47" s="344">
        <f t="shared" si="29"/>
        <v>543.4891725655325</v>
      </c>
      <c r="BN47" s="344">
        <f t="shared" si="29"/>
        <v>543.4891725655325</v>
      </c>
      <c r="BO47" s="344">
        <f t="shared" si="29"/>
        <v>543.4891725655325</v>
      </c>
      <c r="BP47" s="344">
        <f t="shared" si="29"/>
        <v>543.4891725655325</v>
      </c>
      <c r="BQ47" s="344">
        <f t="shared" si="29"/>
        <v>543.4891725655325</v>
      </c>
      <c r="BR47" s="344">
        <f t="shared" si="29"/>
        <v>543.4891725655325</v>
      </c>
      <c r="BS47" s="344">
        <f t="shared" ref="BS47:DT47" si="30">SUBTOTAL(9,BS44:BS46)</f>
        <v>543.4891725655325</v>
      </c>
      <c r="BT47" s="344">
        <f t="shared" si="30"/>
        <v>543.4891725655325</v>
      </c>
      <c r="BU47" s="344">
        <f t="shared" si="30"/>
        <v>543.4891725655325</v>
      </c>
      <c r="BV47" s="344">
        <f t="shared" si="30"/>
        <v>543.4891725655325</v>
      </c>
      <c r="BW47" s="344">
        <f t="shared" si="30"/>
        <v>543.4891725655325</v>
      </c>
      <c r="BX47" s="345">
        <f t="shared" si="30"/>
        <v>543.4891725655325</v>
      </c>
      <c r="BY47" s="344">
        <f t="shared" si="30"/>
        <v>543.4891725655325</v>
      </c>
      <c r="BZ47" s="344">
        <f t="shared" si="30"/>
        <v>543.4891725655325</v>
      </c>
      <c r="CA47" s="344">
        <f t="shared" si="30"/>
        <v>543.4891725655325</v>
      </c>
      <c r="CB47" s="344">
        <f t="shared" si="30"/>
        <v>543.4891725655325</v>
      </c>
      <c r="CC47" s="344">
        <f t="shared" si="30"/>
        <v>543.4891725655325</v>
      </c>
      <c r="CD47" s="344">
        <f t="shared" si="30"/>
        <v>543.4891725655325</v>
      </c>
      <c r="CE47" s="344">
        <f t="shared" si="30"/>
        <v>543.4891725655325</v>
      </c>
      <c r="CF47" s="344">
        <f t="shared" si="30"/>
        <v>543.4891725655325</v>
      </c>
      <c r="CG47" s="344">
        <f t="shared" si="30"/>
        <v>543.4891725655325</v>
      </c>
      <c r="CH47" s="344">
        <f t="shared" si="30"/>
        <v>543.4891725655325</v>
      </c>
      <c r="CI47" s="344">
        <f t="shared" si="30"/>
        <v>543.4891725655325</v>
      </c>
      <c r="CJ47" s="345">
        <f t="shared" si="30"/>
        <v>543.4891725655325</v>
      </c>
      <c r="CK47" s="344">
        <f t="shared" si="30"/>
        <v>543.4891725655325</v>
      </c>
      <c r="CL47" s="344">
        <f t="shared" si="30"/>
        <v>543.4891725655325</v>
      </c>
      <c r="CM47" s="344">
        <f t="shared" si="30"/>
        <v>543.4891725655325</v>
      </c>
      <c r="CN47" s="344">
        <f t="shared" si="30"/>
        <v>543.4891725655325</v>
      </c>
      <c r="CO47" s="344">
        <f t="shared" si="30"/>
        <v>543.4891725655325</v>
      </c>
      <c r="CP47" s="344">
        <f t="shared" si="30"/>
        <v>543.4891725655325</v>
      </c>
      <c r="CQ47" s="344">
        <f t="shared" si="30"/>
        <v>543.4891725655325</v>
      </c>
      <c r="CR47" s="344">
        <f t="shared" si="30"/>
        <v>543.4891725655325</v>
      </c>
      <c r="CS47" s="344">
        <f t="shared" si="30"/>
        <v>543.4891725655325</v>
      </c>
      <c r="CT47" s="344">
        <f t="shared" si="30"/>
        <v>543.4891725655325</v>
      </c>
      <c r="CU47" s="344">
        <f t="shared" si="30"/>
        <v>543.4891725655325</v>
      </c>
      <c r="CV47" s="345">
        <f t="shared" si="30"/>
        <v>543.4891725655325</v>
      </c>
      <c r="CW47" s="344">
        <f t="shared" si="30"/>
        <v>543.4891725655325</v>
      </c>
      <c r="CX47" s="344">
        <f t="shared" si="30"/>
        <v>543.4891725655325</v>
      </c>
      <c r="CY47" s="344">
        <f t="shared" si="30"/>
        <v>543.4891725655325</v>
      </c>
      <c r="CZ47" s="344">
        <f t="shared" si="30"/>
        <v>543.4891725655325</v>
      </c>
      <c r="DA47" s="344">
        <f t="shared" si="30"/>
        <v>543.4891725655325</v>
      </c>
      <c r="DB47" s="344">
        <f t="shared" si="30"/>
        <v>543.4891725655325</v>
      </c>
      <c r="DC47" s="344">
        <f t="shared" si="30"/>
        <v>543.4891725655325</v>
      </c>
      <c r="DD47" s="344">
        <f t="shared" si="30"/>
        <v>543.4891725655325</v>
      </c>
      <c r="DE47" s="344">
        <f t="shared" si="30"/>
        <v>543.4891725655325</v>
      </c>
      <c r="DF47" s="344">
        <f t="shared" si="30"/>
        <v>543.4891725655325</v>
      </c>
      <c r="DG47" s="344">
        <f t="shared" si="30"/>
        <v>543.4891725655325</v>
      </c>
      <c r="DH47" s="345">
        <f t="shared" si="30"/>
        <v>543.4891725655325</v>
      </c>
      <c r="DI47" s="344">
        <f t="shared" si="30"/>
        <v>543.4891725655325</v>
      </c>
      <c r="DJ47" s="344">
        <f t="shared" si="30"/>
        <v>543.4891725655325</v>
      </c>
      <c r="DK47" s="344">
        <f t="shared" si="30"/>
        <v>543.4891725655325</v>
      </c>
      <c r="DL47" s="344">
        <f t="shared" si="30"/>
        <v>543.4891725655325</v>
      </c>
      <c r="DM47" s="344">
        <f t="shared" si="30"/>
        <v>543.4891725655325</v>
      </c>
      <c r="DN47" s="344">
        <f t="shared" si="30"/>
        <v>543.4891725655325</v>
      </c>
      <c r="DO47" s="344">
        <f t="shared" si="30"/>
        <v>543.4891725655325</v>
      </c>
      <c r="DP47" s="344">
        <f t="shared" si="30"/>
        <v>543.4891725655325</v>
      </c>
      <c r="DQ47" s="344">
        <f t="shared" si="30"/>
        <v>543.4891725655325</v>
      </c>
      <c r="DR47" s="344">
        <f t="shared" si="30"/>
        <v>543.4891725655325</v>
      </c>
      <c r="DS47" s="344">
        <f t="shared" si="30"/>
        <v>543.4891725655325</v>
      </c>
      <c r="DT47" s="346">
        <f t="shared" si="30"/>
        <v>543.4891725655325</v>
      </c>
      <c r="DU47" s="347">
        <f t="shared" si="28"/>
        <v>83736.444229974077</v>
      </c>
      <c r="DV47" s="347">
        <f t="shared" si="28"/>
        <v>-6799.1828597570129</v>
      </c>
      <c r="DW47" s="347">
        <f t="shared" si="28"/>
        <v>7337.0565274801338</v>
      </c>
      <c r="DX47" s="347">
        <f t="shared" si="28"/>
        <v>6521.87007078639</v>
      </c>
      <c r="DY47" s="347">
        <f t="shared" si="28"/>
        <v>6521.87007078639</v>
      </c>
      <c r="DZ47" s="347">
        <f t="shared" si="28"/>
        <v>6521.87007078639</v>
      </c>
      <c r="EA47" s="347">
        <f t="shared" si="28"/>
        <v>6521.87007078639</v>
      </c>
      <c r="EB47" s="347">
        <f t="shared" si="28"/>
        <v>6521.87007078639</v>
      </c>
      <c r="EC47" s="347">
        <f t="shared" si="28"/>
        <v>6521.87007078639</v>
      </c>
      <c r="ED47" s="348">
        <f t="shared" si="28"/>
        <v>6521.87007078639</v>
      </c>
    </row>
    <row r="48" spans="2:134">
      <c r="B48" s="349" t="s">
        <v>239</v>
      </c>
      <c r="C48" s="350"/>
      <c r="D48" s="350"/>
      <c r="E48" s="350">
        <f>E38+E42+E47</f>
        <v>0</v>
      </c>
      <c r="F48" s="350">
        <f>F38+F42+F47</f>
        <v>0</v>
      </c>
      <c r="G48" s="350">
        <f t="shared" ref="G48:BR48" si="31">G38+G42+G47</f>
        <v>0</v>
      </c>
      <c r="H48" s="350">
        <f t="shared" si="31"/>
        <v>0</v>
      </c>
      <c r="I48" s="350">
        <f t="shared" si="31"/>
        <v>0</v>
      </c>
      <c r="J48" s="350">
        <f t="shared" si="31"/>
        <v>0</v>
      </c>
      <c r="K48" s="350">
        <f t="shared" si="31"/>
        <v>0</v>
      </c>
      <c r="L48" s="350">
        <f t="shared" si="31"/>
        <v>0</v>
      </c>
      <c r="M48" s="350">
        <f t="shared" si="31"/>
        <v>0</v>
      </c>
      <c r="N48" s="350">
        <f t="shared" si="31"/>
        <v>0</v>
      </c>
      <c r="O48" s="350">
        <f t="shared" si="31"/>
        <v>0</v>
      </c>
      <c r="P48" s="351">
        <f t="shared" si="31"/>
        <v>1.8189894035458565E-12</v>
      </c>
      <c r="Q48" s="350">
        <f t="shared" si="31"/>
        <v>0</v>
      </c>
      <c r="R48" s="350">
        <f t="shared" si="31"/>
        <v>-3.637978807091713E-12</v>
      </c>
      <c r="S48" s="350">
        <f t="shared" si="31"/>
        <v>0</v>
      </c>
      <c r="T48" s="350">
        <f t="shared" si="31"/>
        <v>2.7284841053187847E-12</v>
      </c>
      <c r="U48" s="350">
        <f t="shared" si="31"/>
        <v>6.2527760746888816E-12</v>
      </c>
      <c r="V48" s="350">
        <f t="shared" si="31"/>
        <v>-5.5706550483591855E-12</v>
      </c>
      <c r="W48" s="350">
        <f t="shared" si="31"/>
        <v>-1.4779288903810084E-12</v>
      </c>
      <c r="X48" s="350">
        <f t="shared" si="31"/>
        <v>1.2505552149377763E-12</v>
      </c>
      <c r="Y48" s="350">
        <f t="shared" si="31"/>
        <v>4.8885340220294893E-12</v>
      </c>
      <c r="Z48" s="350">
        <f t="shared" si="31"/>
        <v>-6.0254023992456496E-12</v>
      </c>
      <c r="AA48" s="350">
        <f t="shared" si="31"/>
        <v>-3.2969182939268649E-12</v>
      </c>
      <c r="AB48" s="351">
        <f t="shared" si="31"/>
        <v>0</v>
      </c>
      <c r="AC48" s="350">
        <f t="shared" si="31"/>
        <v>5.2295945351943374E-12</v>
      </c>
      <c r="AD48" s="350">
        <f t="shared" si="31"/>
        <v>-4.6611603465862572E-12</v>
      </c>
      <c r="AE48" s="350">
        <f t="shared" si="31"/>
        <v>-1.8189894035458565E-12</v>
      </c>
      <c r="AF48" s="350">
        <f t="shared" si="31"/>
        <v>0</v>
      </c>
      <c r="AG48" s="350">
        <f t="shared" si="31"/>
        <v>2.0463630789890885E-12</v>
      </c>
      <c r="AH48" s="350">
        <f t="shared" si="31"/>
        <v>5.0022208597511053E-12</v>
      </c>
      <c r="AI48" s="350">
        <f t="shared" si="31"/>
        <v>6.8212102632969618E-12</v>
      </c>
      <c r="AJ48" s="350">
        <f t="shared" si="31"/>
        <v>-2.1032064978498966E-12</v>
      </c>
      <c r="AK48" s="350">
        <f t="shared" si="31"/>
        <v>3.637978807091713E-12</v>
      </c>
      <c r="AL48" s="350">
        <f t="shared" si="31"/>
        <v>3.637978807091713E-12</v>
      </c>
      <c r="AM48" s="350">
        <f t="shared" si="31"/>
        <v>3.637978807091713E-12</v>
      </c>
      <c r="AN48" s="351">
        <f t="shared" si="31"/>
        <v>3.637978807091713E-12</v>
      </c>
      <c r="AO48" s="350">
        <f t="shared" si="31"/>
        <v>3.637978807091713E-12</v>
      </c>
      <c r="AP48" s="350">
        <f t="shared" si="31"/>
        <v>3.637978807091713E-12</v>
      </c>
      <c r="AQ48" s="350">
        <f t="shared" si="31"/>
        <v>3.637978807091713E-12</v>
      </c>
      <c r="AR48" s="350">
        <f t="shared" si="31"/>
        <v>3.637978807091713E-12</v>
      </c>
      <c r="AS48" s="350">
        <f t="shared" si="31"/>
        <v>3.637978807091713E-12</v>
      </c>
      <c r="AT48" s="350">
        <f t="shared" si="31"/>
        <v>3.637978807091713E-12</v>
      </c>
      <c r="AU48" s="350">
        <f t="shared" si="31"/>
        <v>3.637978807091713E-12</v>
      </c>
      <c r="AV48" s="350">
        <f t="shared" si="31"/>
        <v>3.637978807091713E-12</v>
      </c>
      <c r="AW48" s="350">
        <f t="shared" si="31"/>
        <v>3.637978807091713E-12</v>
      </c>
      <c r="AX48" s="350">
        <f t="shared" si="31"/>
        <v>3.637978807091713E-12</v>
      </c>
      <c r="AY48" s="350">
        <f t="shared" si="31"/>
        <v>3.865352482534945E-12</v>
      </c>
      <c r="AZ48" s="351">
        <f t="shared" si="31"/>
        <v>3.865352482534945E-12</v>
      </c>
      <c r="BA48" s="350">
        <f t="shared" si="31"/>
        <v>3.865352482534945E-12</v>
      </c>
      <c r="BB48" s="350">
        <f t="shared" si="31"/>
        <v>3.865352482534945E-12</v>
      </c>
      <c r="BC48" s="350">
        <f t="shared" si="31"/>
        <v>3.865352482534945E-12</v>
      </c>
      <c r="BD48" s="350">
        <f t="shared" si="31"/>
        <v>3.865352482534945E-12</v>
      </c>
      <c r="BE48" s="350">
        <f t="shared" si="31"/>
        <v>3.865352482534945E-12</v>
      </c>
      <c r="BF48" s="350">
        <f t="shared" si="31"/>
        <v>3.637978807091713E-12</v>
      </c>
      <c r="BG48" s="350">
        <f t="shared" si="31"/>
        <v>3.637978807091713E-12</v>
      </c>
      <c r="BH48" s="350">
        <f t="shared" si="31"/>
        <v>3.637978807091713E-12</v>
      </c>
      <c r="BI48" s="350">
        <f t="shared" si="31"/>
        <v>3.637978807091713E-12</v>
      </c>
      <c r="BJ48" s="350">
        <f t="shared" si="31"/>
        <v>3.637978807091713E-12</v>
      </c>
      <c r="BK48" s="350">
        <f t="shared" si="31"/>
        <v>3.637978807091713E-12</v>
      </c>
      <c r="BL48" s="351">
        <f t="shared" si="31"/>
        <v>3.637978807091713E-12</v>
      </c>
      <c r="BM48" s="350">
        <f t="shared" si="31"/>
        <v>3.637978807091713E-12</v>
      </c>
      <c r="BN48" s="350">
        <f t="shared" si="31"/>
        <v>3.637978807091713E-12</v>
      </c>
      <c r="BO48" s="350">
        <f t="shared" si="31"/>
        <v>3.865352482534945E-12</v>
      </c>
      <c r="BP48" s="350">
        <f t="shared" si="31"/>
        <v>3.865352482534945E-12</v>
      </c>
      <c r="BQ48" s="350">
        <f t="shared" si="31"/>
        <v>3.865352482534945E-12</v>
      </c>
      <c r="BR48" s="350">
        <f t="shared" si="31"/>
        <v>3.865352482534945E-12</v>
      </c>
      <c r="BS48" s="350">
        <f t="shared" ref="BS48:DT48" si="32">BS38+BS42+BS47</f>
        <v>3.865352482534945E-12</v>
      </c>
      <c r="BT48" s="350">
        <f t="shared" si="32"/>
        <v>3.865352482534945E-12</v>
      </c>
      <c r="BU48" s="350">
        <f t="shared" si="32"/>
        <v>3.865352482534945E-12</v>
      </c>
      <c r="BV48" s="350">
        <f t="shared" si="32"/>
        <v>3.865352482534945E-12</v>
      </c>
      <c r="BW48" s="350">
        <f t="shared" si="32"/>
        <v>3.865352482534945E-12</v>
      </c>
      <c r="BX48" s="351">
        <f t="shared" si="32"/>
        <v>3.865352482534945E-12</v>
      </c>
      <c r="BY48" s="350">
        <f t="shared" si="32"/>
        <v>3.865352482534945E-12</v>
      </c>
      <c r="BZ48" s="350">
        <f t="shared" si="32"/>
        <v>3.865352482534945E-12</v>
      </c>
      <c r="CA48" s="350">
        <f t="shared" si="32"/>
        <v>3.865352482534945E-12</v>
      </c>
      <c r="CB48" s="350">
        <f t="shared" si="32"/>
        <v>3.865352482534945E-12</v>
      </c>
      <c r="CC48" s="350">
        <f t="shared" si="32"/>
        <v>3.865352482534945E-12</v>
      </c>
      <c r="CD48" s="350">
        <f t="shared" si="32"/>
        <v>3.865352482534945E-12</v>
      </c>
      <c r="CE48" s="350">
        <f t="shared" si="32"/>
        <v>3.865352482534945E-12</v>
      </c>
      <c r="CF48" s="350">
        <f t="shared" si="32"/>
        <v>3.865352482534945E-12</v>
      </c>
      <c r="CG48" s="350">
        <f t="shared" si="32"/>
        <v>3.865352482534945E-12</v>
      </c>
      <c r="CH48" s="350">
        <f t="shared" si="32"/>
        <v>3.865352482534945E-12</v>
      </c>
      <c r="CI48" s="350">
        <f t="shared" si="32"/>
        <v>3.865352482534945E-12</v>
      </c>
      <c r="CJ48" s="351">
        <f t="shared" si="32"/>
        <v>3.865352482534945E-12</v>
      </c>
      <c r="CK48" s="350">
        <f t="shared" si="32"/>
        <v>3.865352482534945E-12</v>
      </c>
      <c r="CL48" s="350">
        <f t="shared" si="32"/>
        <v>3.865352482534945E-12</v>
      </c>
      <c r="CM48" s="350">
        <f t="shared" si="32"/>
        <v>3.865352482534945E-12</v>
      </c>
      <c r="CN48" s="350">
        <f t="shared" si="32"/>
        <v>3.865352482534945E-12</v>
      </c>
      <c r="CO48" s="350">
        <f t="shared" si="32"/>
        <v>3.865352482534945E-12</v>
      </c>
      <c r="CP48" s="350">
        <f t="shared" si="32"/>
        <v>3.865352482534945E-12</v>
      </c>
      <c r="CQ48" s="350">
        <f t="shared" si="32"/>
        <v>3.865352482534945E-12</v>
      </c>
      <c r="CR48" s="350">
        <f t="shared" si="32"/>
        <v>3.865352482534945E-12</v>
      </c>
      <c r="CS48" s="350">
        <f t="shared" si="32"/>
        <v>3.865352482534945E-12</v>
      </c>
      <c r="CT48" s="350">
        <f t="shared" si="32"/>
        <v>3.865352482534945E-12</v>
      </c>
      <c r="CU48" s="350">
        <f t="shared" si="32"/>
        <v>3.865352482534945E-12</v>
      </c>
      <c r="CV48" s="351">
        <f t="shared" si="32"/>
        <v>3.865352482534945E-12</v>
      </c>
      <c r="CW48" s="350">
        <f t="shared" si="32"/>
        <v>3.865352482534945E-12</v>
      </c>
      <c r="CX48" s="350">
        <f t="shared" si="32"/>
        <v>3.865352482534945E-12</v>
      </c>
      <c r="CY48" s="350">
        <f t="shared" si="32"/>
        <v>3.865352482534945E-12</v>
      </c>
      <c r="CZ48" s="350">
        <f t="shared" si="32"/>
        <v>3.865352482534945E-12</v>
      </c>
      <c r="DA48" s="350">
        <f t="shared" si="32"/>
        <v>3.865352482534945E-12</v>
      </c>
      <c r="DB48" s="350">
        <f t="shared" si="32"/>
        <v>3.865352482534945E-12</v>
      </c>
      <c r="DC48" s="350">
        <f t="shared" si="32"/>
        <v>3.865352482534945E-12</v>
      </c>
      <c r="DD48" s="350">
        <f t="shared" si="32"/>
        <v>3.865352482534945E-12</v>
      </c>
      <c r="DE48" s="350">
        <f t="shared" si="32"/>
        <v>3.865352482534945E-12</v>
      </c>
      <c r="DF48" s="350">
        <f t="shared" si="32"/>
        <v>3.865352482534945E-12</v>
      </c>
      <c r="DG48" s="350">
        <f t="shared" si="32"/>
        <v>3.865352482534945E-12</v>
      </c>
      <c r="DH48" s="351">
        <f t="shared" si="32"/>
        <v>3.865352482534945E-12</v>
      </c>
      <c r="DI48" s="350">
        <f t="shared" si="32"/>
        <v>3.865352482534945E-12</v>
      </c>
      <c r="DJ48" s="350">
        <f t="shared" si="32"/>
        <v>3.865352482534945E-12</v>
      </c>
      <c r="DK48" s="350">
        <f t="shared" si="32"/>
        <v>3.865352482534945E-12</v>
      </c>
      <c r="DL48" s="350">
        <f t="shared" si="32"/>
        <v>3.865352482534945E-12</v>
      </c>
      <c r="DM48" s="350">
        <f t="shared" si="32"/>
        <v>3.865352482534945E-12</v>
      </c>
      <c r="DN48" s="350">
        <f t="shared" si="32"/>
        <v>3.865352482534945E-12</v>
      </c>
      <c r="DO48" s="350">
        <f t="shared" si="32"/>
        <v>3.865352482534945E-12</v>
      </c>
      <c r="DP48" s="350">
        <f t="shared" si="32"/>
        <v>3.865352482534945E-12</v>
      </c>
      <c r="DQ48" s="350">
        <f t="shared" si="32"/>
        <v>3.865352482534945E-12</v>
      </c>
      <c r="DR48" s="350">
        <f t="shared" si="32"/>
        <v>3.865352482534945E-12</v>
      </c>
      <c r="DS48" s="350">
        <f t="shared" si="32"/>
        <v>3.865352482534945E-12</v>
      </c>
      <c r="DT48" s="352">
        <f t="shared" si="32"/>
        <v>3.865352482534945E-12</v>
      </c>
      <c r="DU48" s="353">
        <f t="shared" si="28"/>
        <v>1.8189894035458565E-12</v>
      </c>
      <c r="DV48" s="353">
        <f t="shared" si="28"/>
        <v>-4.8885340220294893E-12</v>
      </c>
      <c r="DW48" s="353">
        <f t="shared" si="28"/>
        <v>2.5067947717616335E-11</v>
      </c>
      <c r="DX48" s="353">
        <f t="shared" si="28"/>
        <v>4.411049303598702E-11</v>
      </c>
      <c r="DY48" s="353">
        <f t="shared" si="28"/>
        <v>4.4792614062316716E-11</v>
      </c>
      <c r="DZ48" s="353">
        <f t="shared" si="28"/>
        <v>4.5929482439532876E-11</v>
      </c>
      <c r="EA48" s="353">
        <f t="shared" si="28"/>
        <v>4.638422979041934E-11</v>
      </c>
      <c r="EB48" s="353">
        <f t="shared" si="28"/>
        <v>4.638422979041934E-11</v>
      </c>
      <c r="EC48" s="353">
        <f t="shared" si="28"/>
        <v>4.638422979041934E-11</v>
      </c>
      <c r="ED48" s="354">
        <f t="shared" si="28"/>
        <v>4.638422979041934E-11</v>
      </c>
    </row>
    <row r="49" spans="2:134">
      <c r="B49" s="266" t="s">
        <v>240</v>
      </c>
      <c r="C49" s="344"/>
      <c r="D49" s="344"/>
      <c r="E49" s="344">
        <v>0</v>
      </c>
      <c r="F49" s="344">
        <f>E50</f>
        <v>0</v>
      </c>
      <c r="G49" s="344">
        <f t="shared" ref="G49:BR49" si="33">F50</f>
        <v>0</v>
      </c>
      <c r="H49" s="344">
        <f t="shared" si="33"/>
        <v>0</v>
      </c>
      <c r="I49" s="344">
        <f t="shared" si="33"/>
        <v>0</v>
      </c>
      <c r="J49" s="344">
        <f t="shared" si="33"/>
        <v>0</v>
      </c>
      <c r="K49" s="344">
        <f t="shared" si="33"/>
        <v>0</v>
      </c>
      <c r="L49" s="344">
        <f t="shared" si="33"/>
        <v>0</v>
      </c>
      <c r="M49" s="344">
        <f t="shared" si="33"/>
        <v>0</v>
      </c>
      <c r="N49" s="344">
        <f t="shared" si="33"/>
        <v>0</v>
      </c>
      <c r="O49" s="344">
        <f t="shared" si="33"/>
        <v>0</v>
      </c>
      <c r="P49" s="345">
        <f t="shared" si="33"/>
        <v>0</v>
      </c>
      <c r="Q49" s="344">
        <f t="shared" si="33"/>
        <v>1.8189894035458565E-12</v>
      </c>
      <c r="R49" s="344">
        <f t="shared" si="33"/>
        <v>1.8189894035458565E-12</v>
      </c>
      <c r="S49" s="344">
        <f t="shared" si="33"/>
        <v>-1.8189894035458565E-12</v>
      </c>
      <c r="T49" s="344">
        <f t="shared" si="33"/>
        <v>-1.8189894035458565E-12</v>
      </c>
      <c r="U49" s="344">
        <f t="shared" si="33"/>
        <v>9.0949470177292824E-13</v>
      </c>
      <c r="V49" s="344">
        <f t="shared" si="33"/>
        <v>7.1622707764618099E-12</v>
      </c>
      <c r="W49" s="344">
        <f t="shared" si="33"/>
        <v>1.5916157281026244E-12</v>
      </c>
      <c r="X49" s="344">
        <f t="shared" si="33"/>
        <v>1.1368683772161603E-13</v>
      </c>
      <c r="Y49" s="344">
        <f t="shared" si="33"/>
        <v>1.3642420526593924E-12</v>
      </c>
      <c r="Z49" s="344">
        <f t="shared" si="33"/>
        <v>6.2527760746888816E-12</v>
      </c>
      <c r="AA49" s="344">
        <f t="shared" si="33"/>
        <v>2.2737367544323206E-13</v>
      </c>
      <c r="AB49" s="345">
        <f t="shared" si="33"/>
        <v>-3.0695446184836328E-12</v>
      </c>
      <c r="AC49" s="344">
        <f t="shared" si="33"/>
        <v>-3.0695446184836328E-12</v>
      </c>
      <c r="AD49" s="344">
        <f t="shared" si="33"/>
        <v>2.1600499167107046E-12</v>
      </c>
      <c r="AE49" s="344">
        <f t="shared" si="33"/>
        <v>-2.5011104298755527E-12</v>
      </c>
      <c r="AF49" s="344">
        <f t="shared" si="33"/>
        <v>-4.3200998334214091E-12</v>
      </c>
      <c r="AG49" s="344">
        <f t="shared" si="33"/>
        <v>-4.3200998334214091E-12</v>
      </c>
      <c r="AH49" s="344">
        <f t="shared" si="33"/>
        <v>-2.2737367544323206E-12</v>
      </c>
      <c r="AI49" s="344">
        <f t="shared" si="33"/>
        <v>2.7284841053187847E-12</v>
      </c>
      <c r="AJ49" s="344">
        <f t="shared" si="33"/>
        <v>9.5496943686157465E-12</v>
      </c>
      <c r="AK49" s="344">
        <f t="shared" si="33"/>
        <v>7.4464878707658499E-12</v>
      </c>
      <c r="AL49" s="344">
        <f t="shared" si="33"/>
        <v>1.1084466677857563E-11</v>
      </c>
      <c r="AM49" s="344">
        <f t="shared" si="33"/>
        <v>1.4722445484949276E-11</v>
      </c>
      <c r="AN49" s="345">
        <f t="shared" si="33"/>
        <v>1.8360424292040989E-11</v>
      </c>
      <c r="AO49" s="344">
        <f t="shared" si="33"/>
        <v>2.1998403099132702E-11</v>
      </c>
      <c r="AP49" s="344">
        <f t="shared" si="33"/>
        <v>2.5636381906224415E-11</v>
      </c>
      <c r="AQ49" s="344">
        <f t="shared" si="33"/>
        <v>2.9274360713316128E-11</v>
      </c>
      <c r="AR49" s="344">
        <f t="shared" si="33"/>
        <v>3.2912339520407841E-11</v>
      </c>
      <c r="AS49" s="344">
        <f t="shared" si="33"/>
        <v>3.6550318327499554E-11</v>
      </c>
      <c r="AT49" s="344">
        <f t="shared" si="33"/>
        <v>4.0188297134591267E-11</v>
      </c>
      <c r="AU49" s="344">
        <f t="shared" si="33"/>
        <v>4.3826275941682979E-11</v>
      </c>
      <c r="AV49" s="344">
        <f t="shared" si="33"/>
        <v>4.7464254748774692E-11</v>
      </c>
      <c r="AW49" s="344">
        <f t="shared" si="33"/>
        <v>5.1102233555866405E-11</v>
      </c>
      <c r="AX49" s="344">
        <f t="shared" si="33"/>
        <v>5.4740212362958118E-11</v>
      </c>
      <c r="AY49" s="344">
        <f t="shared" si="33"/>
        <v>5.8378191170049831E-11</v>
      </c>
      <c r="AZ49" s="345">
        <f t="shared" si="33"/>
        <v>6.2243543652584776E-11</v>
      </c>
      <c r="BA49" s="344">
        <f t="shared" si="33"/>
        <v>6.6108896135119721E-11</v>
      </c>
      <c r="BB49" s="344">
        <f t="shared" si="33"/>
        <v>6.9974248617654666E-11</v>
      </c>
      <c r="BC49" s="344">
        <f t="shared" si="33"/>
        <v>7.3839601100189611E-11</v>
      </c>
      <c r="BD49" s="344">
        <f t="shared" si="33"/>
        <v>7.7704953582724556E-11</v>
      </c>
      <c r="BE49" s="344">
        <f t="shared" si="33"/>
        <v>8.1570306065259501E-11</v>
      </c>
      <c r="BF49" s="344">
        <f t="shared" si="33"/>
        <v>8.5435658547794446E-11</v>
      </c>
      <c r="BG49" s="344">
        <f t="shared" si="33"/>
        <v>8.9073637354886159E-11</v>
      </c>
      <c r="BH49" s="344">
        <f t="shared" si="33"/>
        <v>9.2711616161977872E-11</v>
      </c>
      <c r="BI49" s="344">
        <f t="shared" si="33"/>
        <v>9.6349594969069585E-11</v>
      </c>
      <c r="BJ49" s="344">
        <f t="shared" si="33"/>
        <v>9.9987573776161298E-11</v>
      </c>
      <c r="BK49" s="344">
        <f t="shared" si="33"/>
        <v>1.0362555258325301E-10</v>
      </c>
      <c r="BL49" s="345">
        <f t="shared" si="33"/>
        <v>1.0726353139034472E-10</v>
      </c>
      <c r="BM49" s="344">
        <f t="shared" si="33"/>
        <v>1.1090151019743644E-10</v>
      </c>
      <c r="BN49" s="344">
        <f t="shared" si="33"/>
        <v>1.1453948900452815E-10</v>
      </c>
      <c r="BO49" s="344">
        <f t="shared" si="33"/>
        <v>1.1817746781161986E-10</v>
      </c>
      <c r="BP49" s="344">
        <f t="shared" si="33"/>
        <v>1.2204282029415481E-10</v>
      </c>
      <c r="BQ49" s="344">
        <f t="shared" si="33"/>
        <v>1.2590817277668975E-10</v>
      </c>
      <c r="BR49" s="344">
        <f t="shared" si="33"/>
        <v>1.297735252592247E-10</v>
      </c>
      <c r="BS49" s="344">
        <f t="shared" ref="BS49:DT49" si="34">BR50</f>
        <v>1.3363887774175964E-10</v>
      </c>
      <c r="BT49" s="344">
        <f t="shared" si="34"/>
        <v>1.3750423022429459E-10</v>
      </c>
      <c r="BU49" s="344">
        <f t="shared" si="34"/>
        <v>1.4136958270682953E-10</v>
      </c>
      <c r="BV49" s="344">
        <f t="shared" si="34"/>
        <v>1.4523493518936448E-10</v>
      </c>
      <c r="BW49" s="344">
        <f t="shared" si="34"/>
        <v>1.4910028767189942E-10</v>
      </c>
      <c r="BX49" s="345">
        <f t="shared" si="34"/>
        <v>1.5296564015443437E-10</v>
      </c>
      <c r="BY49" s="344">
        <f t="shared" si="34"/>
        <v>1.5683099263696931E-10</v>
      </c>
      <c r="BZ49" s="344">
        <f t="shared" si="34"/>
        <v>1.6069634511950426E-10</v>
      </c>
      <c r="CA49" s="344">
        <f t="shared" si="34"/>
        <v>1.645616976020392E-10</v>
      </c>
      <c r="CB49" s="344">
        <f t="shared" si="34"/>
        <v>1.6842705008457415E-10</v>
      </c>
      <c r="CC49" s="344">
        <f t="shared" si="34"/>
        <v>1.7229240256710909E-10</v>
      </c>
      <c r="CD49" s="344">
        <f t="shared" si="34"/>
        <v>1.7615775504964404E-10</v>
      </c>
      <c r="CE49" s="344">
        <f t="shared" si="34"/>
        <v>1.8002310753217898E-10</v>
      </c>
      <c r="CF49" s="344">
        <f t="shared" si="34"/>
        <v>1.8388846001471393E-10</v>
      </c>
      <c r="CG49" s="344">
        <f t="shared" si="34"/>
        <v>1.8775381249724887E-10</v>
      </c>
      <c r="CH49" s="344">
        <f t="shared" si="34"/>
        <v>1.9161916497978382E-10</v>
      </c>
      <c r="CI49" s="344">
        <f t="shared" si="34"/>
        <v>1.9548451746231876E-10</v>
      </c>
      <c r="CJ49" s="345">
        <f t="shared" si="34"/>
        <v>1.9934986994485371E-10</v>
      </c>
      <c r="CK49" s="344">
        <f t="shared" si="34"/>
        <v>2.0321522242738865E-10</v>
      </c>
      <c r="CL49" s="344">
        <f t="shared" si="34"/>
        <v>2.070805749099236E-10</v>
      </c>
      <c r="CM49" s="344">
        <f t="shared" si="34"/>
        <v>2.1094592739245854E-10</v>
      </c>
      <c r="CN49" s="344">
        <f t="shared" si="34"/>
        <v>2.1481127987499349E-10</v>
      </c>
      <c r="CO49" s="344">
        <f t="shared" si="34"/>
        <v>2.1867663235752843E-10</v>
      </c>
      <c r="CP49" s="344">
        <f t="shared" si="34"/>
        <v>2.2254198484006338E-10</v>
      </c>
      <c r="CQ49" s="344">
        <f t="shared" si="34"/>
        <v>2.2640733732259832E-10</v>
      </c>
      <c r="CR49" s="344">
        <f t="shared" si="34"/>
        <v>2.3027268980513327E-10</v>
      </c>
      <c r="CS49" s="344">
        <f t="shared" si="34"/>
        <v>2.3413804228766821E-10</v>
      </c>
      <c r="CT49" s="344">
        <f t="shared" si="34"/>
        <v>2.3800339477020316E-10</v>
      </c>
      <c r="CU49" s="344">
        <f t="shared" si="34"/>
        <v>2.418687472527381E-10</v>
      </c>
      <c r="CV49" s="345">
        <f t="shared" si="34"/>
        <v>2.4573409973527305E-10</v>
      </c>
      <c r="CW49" s="344">
        <f t="shared" si="34"/>
        <v>2.4959945221780799E-10</v>
      </c>
      <c r="CX49" s="344">
        <f t="shared" si="34"/>
        <v>2.5346480470034294E-10</v>
      </c>
      <c r="CY49" s="344">
        <f t="shared" si="34"/>
        <v>2.5733015718287788E-10</v>
      </c>
      <c r="CZ49" s="344">
        <f t="shared" si="34"/>
        <v>2.6119550966541283E-10</v>
      </c>
      <c r="DA49" s="344">
        <f t="shared" si="34"/>
        <v>2.6506086214794777E-10</v>
      </c>
      <c r="DB49" s="344">
        <f t="shared" si="34"/>
        <v>2.6892621463048272E-10</v>
      </c>
      <c r="DC49" s="344">
        <f t="shared" si="34"/>
        <v>2.7279156711301766E-10</v>
      </c>
      <c r="DD49" s="344">
        <f t="shared" si="34"/>
        <v>2.7665691959555261E-10</v>
      </c>
      <c r="DE49" s="344">
        <f t="shared" si="34"/>
        <v>2.8052227207808755E-10</v>
      </c>
      <c r="DF49" s="344">
        <f t="shared" si="34"/>
        <v>2.843876245606225E-10</v>
      </c>
      <c r="DG49" s="344">
        <f t="shared" si="34"/>
        <v>2.8825297704315744E-10</v>
      </c>
      <c r="DH49" s="345">
        <f t="shared" si="34"/>
        <v>2.9211832952569239E-10</v>
      </c>
      <c r="DI49" s="344">
        <f t="shared" si="34"/>
        <v>2.9598368200822733E-10</v>
      </c>
      <c r="DJ49" s="344">
        <f t="shared" si="34"/>
        <v>2.9984903449076228E-10</v>
      </c>
      <c r="DK49" s="344">
        <f t="shared" si="34"/>
        <v>3.0371438697329722E-10</v>
      </c>
      <c r="DL49" s="344">
        <f t="shared" si="34"/>
        <v>3.0757973945583217E-10</v>
      </c>
      <c r="DM49" s="344">
        <f t="shared" si="34"/>
        <v>3.1144509193836711E-10</v>
      </c>
      <c r="DN49" s="344">
        <f t="shared" si="34"/>
        <v>3.1531044442090206E-10</v>
      </c>
      <c r="DO49" s="344">
        <f t="shared" si="34"/>
        <v>3.19175796903437E-10</v>
      </c>
      <c r="DP49" s="344">
        <f t="shared" si="34"/>
        <v>3.2304114938597195E-10</v>
      </c>
      <c r="DQ49" s="344">
        <f t="shared" si="34"/>
        <v>3.2690650186850689E-10</v>
      </c>
      <c r="DR49" s="344">
        <f t="shared" si="34"/>
        <v>3.3077185435104184E-10</v>
      </c>
      <c r="DS49" s="344">
        <f t="shared" si="34"/>
        <v>3.3463720683357678E-10</v>
      </c>
      <c r="DT49" s="346">
        <f t="shared" si="34"/>
        <v>3.3850255931611173E-10</v>
      </c>
      <c r="DU49" s="347">
        <f t="shared" ref="DU49:ED50" si="35">SUMIF($E$22:$DT$22,DU$24,$E49:$DT49)</f>
        <v>0</v>
      </c>
      <c r="DV49" s="347">
        <f t="shared" si="35"/>
        <v>-3.0695446184836328E-12</v>
      </c>
      <c r="DW49" s="347">
        <f t="shared" si="35"/>
        <v>1.8360424292040989E-11</v>
      </c>
      <c r="DX49" s="347">
        <f t="shared" si="35"/>
        <v>6.2243543652584776E-11</v>
      </c>
      <c r="DY49" s="347">
        <f t="shared" si="35"/>
        <v>1.0726353139034472E-10</v>
      </c>
      <c r="DZ49" s="347">
        <f t="shared" si="35"/>
        <v>1.5296564015443437E-10</v>
      </c>
      <c r="EA49" s="347">
        <f t="shared" si="35"/>
        <v>1.9934986994485371E-10</v>
      </c>
      <c r="EB49" s="347">
        <f t="shared" si="35"/>
        <v>2.4573409973527305E-10</v>
      </c>
      <c r="EC49" s="347">
        <f t="shared" si="35"/>
        <v>2.9211832952569239E-10</v>
      </c>
      <c r="ED49" s="348">
        <f t="shared" si="35"/>
        <v>3.3850255931611173E-10</v>
      </c>
    </row>
    <row r="50" spans="2:134" ht="15.75" thickBot="1">
      <c r="B50" s="310" t="s">
        <v>223</v>
      </c>
      <c r="C50" s="355"/>
      <c r="D50" s="355"/>
      <c r="E50" s="355">
        <f>E48+E49</f>
        <v>0</v>
      </c>
      <c r="F50" s="355">
        <f>F48+F49</f>
        <v>0</v>
      </c>
      <c r="G50" s="355">
        <f t="shared" ref="G50:BR50" si="36">G48+G49</f>
        <v>0</v>
      </c>
      <c r="H50" s="355">
        <f t="shared" si="36"/>
        <v>0</v>
      </c>
      <c r="I50" s="355">
        <f t="shared" si="36"/>
        <v>0</v>
      </c>
      <c r="J50" s="355">
        <f t="shared" si="36"/>
        <v>0</v>
      </c>
      <c r="K50" s="355">
        <f t="shared" si="36"/>
        <v>0</v>
      </c>
      <c r="L50" s="355">
        <f t="shared" si="36"/>
        <v>0</v>
      </c>
      <c r="M50" s="355">
        <f t="shared" si="36"/>
        <v>0</v>
      </c>
      <c r="N50" s="355">
        <f t="shared" si="36"/>
        <v>0</v>
      </c>
      <c r="O50" s="355">
        <f t="shared" si="36"/>
        <v>0</v>
      </c>
      <c r="P50" s="356">
        <f t="shared" si="36"/>
        <v>1.8189894035458565E-12</v>
      </c>
      <c r="Q50" s="355">
        <f t="shared" si="36"/>
        <v>1.8189894035458565E-12</v>
      </c>
      <c r="R50" s="355">
        <f t="shared" si="36"/>
        <v>-1.8189894035458565E-12</v>
      </c>
      <c r="S50" s="355">
        <f t="shared" si="36"/>
        <v>-1.8189894035458565E-12</v>
      </c>
      <c r="T50" s="355">
        <f t="shared" si="36"/>
        <v>9.0949470177292824E-13</v>
      </c>
      <c r="U50" s="355">
        <f t="shared" si="36"/>
        <v>7.1622707764618099E-12</v>
      </c>
      <c r="V50" s="355">
        <f t="shared" si="36"/>
        <v>1.5916157281026244E-12</v>
      </c>
      <c r="W50" s="355">
        <f t="shared" si="36"/>
        <v>1.1368683772161603E-13</v>
      </c>
      <c r="X50" s="355">
        <f t="shared" si="36"/>
        <v>1.3642420526593924E-12</v>
      </c>
      <c r="Y50" s="355">
        <f t="shared" si="36"/>
        <v>6.2527760746888816E-12</v>
      </c>
      <c r="Z50" s="355">
        <f t="shared" si="36"/>
        <v>2.2737367544323206E-13</v>
      </c>
      <c r="AA50" s="355">
        <f t="shared" si="36"/>
        <v>-3.0695446184836328E-12</v>
      </c>
      <c r="AB50" s="356">
        <f t="shared" si="36"/>
        <v>-3.0695446184836328E-12</v>
      </c>
      <c r="AC50" s="355">
        <f t="shared" si="36"/>
        <v>2.1600499167107046E-12</v>
      </c>
      <c r="AD50" s="355">
        <f t="shared" si="36"/>
        <v>-2.5011104298755527E-12</v>
      </c>
      <c r="AE50" s="355">
        <f t="shared" si="36"/>
        <v>-4.3200998334214091E-12</v>
      </c>
      <c r="AF50" s="355">
        <f t="shared" si="36"/>
        <v>-4.3200998334214091E-12</v>
      </c>
      <c r="AG50" s="355">
        <f t="shared" si="36"/>
        <v>-2.2737367544323206E-12</v>
      </c>
      <c r="AH50" s="355">
        <f t="shared" si="36"/>
        <v>2.7284841053187847E-12</v>
      </c>
      <c r="AI50" s="355">
        <f t="shared" si="36"/>
        <v>9.5496943686157465E-12</v>
      </c>
      <c r="AJ50" s="355">
        <f t="shared" si="36"/>
        <v>7.4464878707658499E-12</v>
      </c>
      <c r="AK50" s="355">
        <f t="shared" si="36"/>
        <v>1.1084466677857563E-11</v>
      </c>
      <c r="AL50" s="355">
        <f t="shared" si="36"/>
        <v>1.4722445484949276E-11</v>
      </c>
      <c r="AM50" s="355">
        <f t="shared" si="36"/>
        <v>1.8360424292040989E-11</v>
      </c>
      <c r="AN50" s="356">
        <f t="shared" si="36"/>
        <v>2.1998403099132702E-11</v>
      </c>
      <c r="AO50" s="355">
        <f t="shared" si="36"/>
        <v>2.5636381906224415E-11</v>
      </c>
      <c r="AP50" s="355">
        <f t="shared" si="36"/>
        <v>2.9274360713316128E-11</v>
      </c>
      <c r="AQ50" s="355">
        <f t="shared" si="36"/>
        <v>3.2912339520407841E-11</v>
      </c>
      <c r="AR50" s="355">
        <f t="shared" si="36"/>
        <v>3.6550318327499554E-11</v>
      </c>
      <c r="AS50" s="355">
        <f t="shared" si="36"/>
        <v>4.0188297134591267E-11</v>
      </c>
      <c r="AT50" s="355">
        <f t="shared" si="36"/>
        <v>4.3826275941682979E-11</v>
      </c>
      <c r="AU50" s="355">
        <f t="shared" si="36"/>
        <v>4.7464254748774692E-11</v>
      </c>
      <c r="AV50" s="355">
        <f t="shared" si="36"/>
        <v>5.1102233555866405E-11</v>
      </c>
      <c r="AW50" s="355">
        <f t="shared" si="36"/>
        <v>5.4740212362958118E-11</v>
      </c>
      <c r="AX50" s="355">
        <f t="shared" si="36"/>
        <v>5.8378191170049831E-11</v>
      </c>
      <c r="AY50" s="355">
        <f t="shared" si="36"/>
        <v>6.2243543652584776E-11</v>
      </c>
      <c r="AZ50" s="356">
        <f t="shared" si="36"/>
        <v>6.6108896135119721E-11</v>
      </c>
      <c r="BA50" s="355">
        <f t="shared" si="36"/>
        <v>6.9974248617654666E-11</v>
      </c>
      <c r="BB50" s="355">
        <f t="shared" si="36"/>
        <v>7.3839601100189611E-11</v>
      </c>
      <c r="BC50" s="355">
        <f t="shared" si="36"/>
        <v>7.7704953582724556E-11</v>
      </c>
      <c r="BD50" s="355">
        <f t="shared" si="36"/>
        <v>8.1570306065259501E-11</v>
      </c>
      <c r="BE50" s="355">
        <f t="shared" si="36"/>
        <v>8.5435658547794446E-11</v>
      </c>
      <c r="BF50" s="355">
        <f t="shared" si="36"/>
        <v>8.9073637354886159E-11</v>
      </c>
      <c r="BG50" s="355">
        <f t="shared" si="36"/>
        <v>9.2711616161977872E-11</v>
      </c>
      <c r="BH50" s="355">
        <f t="shared" si="36"/>
        <v>9.6349594969069585E-11</v>
      </c>
      <c r="BI50" s="355">
        <f t="shared" si="36"/>
        <v>9.9987573776161298E-11</v>
      </c>
      <c r="BJ50" s="355">
        <f t="shared" si="36"/>
        <v>1.0362555258325301E-10</v>
      </c>
      <c r="BK50" s="355">
        <f t="shared" si="36"/>
        <v>1.0726353139034472E-10</v>
      </c>
      <c r="BL50" s="356">
        <f t="shared" si="36"/>
        <v>1.1090151019743644E-10</v>
      </c>
      <c r="BM50" s="355">
        <f t="shared" si="36"/>
        <v>1.1453948900452815E-10</v>
      </c>
      <c r="BN50" s="355">
        <f t="shared" si="36"/>
        <v>1.1817746781161986E-10</v>
      </c>
      <c r="BO50" s="355">
        <f t="shared" si="36"/>
        <v>1.2204282029415481E-10</v>
      </c>
      <c r="BP50" s="355">
        <f t="shared" si="36"/>
        <v>1.2590817277668975E-10</v>
      </c>
      <c r="BQ50" s="355">
        <f t="shared" si="36"/>
        <v>1.297735252592247E-10</v>
      </c>
      <c r="BR50" s="355">
        <f t="shared" si="36"/>
        <v>1.3363887774175964E-10</v>
      </c>
      <c r="BS50" s="355">
        <f t="shared" ref="BS50:DT50" si="37">BS48+BS49</f>
        <v>1.3750423022429459E-10</v>
      </c>
      <c r="BT50" s="355">
        <f t="shared" si="37"/>
        <v>1.4136958270682953E-10</v>
      </c>
      <c r="BU50" s="355">
        <f t="shared" si="37"/>
        <v>1.4523493518936448E-10</v>
      </c>
      <c r="BV50" s="355">
        <f t="shared" si="37"/>
        <v>1.4910028767189942E-10</v>
      </c>
      <c r="BW50" s="355">
        <f t="shared" si="37"/>
        <v>1.5296564015443437E-10</v>
      </c>
      <c r="BX50" s="356">
        <f t="shared" si="37"/>
        <v>1.5683099263696931E-10</v>
      </c>
      <c r="BY50" s="355">
        <f t="shared" si="37"/>
        <v>1.6069634511950426E-10</v>
      </c>
      <c r="BZ50" s="355">
        <f t="shared" si="37"/>
        <v>1.645616976020392E-10</v>
      </c>
      <c r="CA50" s="355">
        <f t="shared" si="37"/>
        <v>1.6842705008457415E-10</v>
      </c>
      <c r="CB50" s="355">
        <f t="shared" si="37"/>
        <v>1.7229240256710909E-10</v>
      </c>
      <c r="CC50" s="355">
        <f t="shared" si="37"/>
        <v>1.7615775504964404E-10</v>
      </c>
      <c r="CD50" s="355">
        <f t="shared" si="37"/>
        <v>1.8002310753217898E-10</v>
      </c>
      <c r="CE50" s="355">
        <f t="shared" si="37"/>
        <v>1.8388846001471393E-10</v>
      </c>
      <c r="CF50" s="355">
        <f t="shared" si="37"/>
        <v>1.8775381249724887E-10</v>
      </c>
      <c r="CG50" s="355">
        <f t="shared" si="37"/>
        <v>1.9161916497978382E-10</v>
      </c>
      <c r="CH50" s="355">
        <f t="shared" si="37"/>
        <v>1.9548451746231876E-10</v>
      </c>
      <c r="CI50" s="355">
        <f t="shared" si="37"/>
        <v>1.9934986994485371E-10</v>
      </c>
      <c r="CJ50" s="356">
        <f t="shared" si="37"/>
        <v>2.0321522242738865E-10</v>
      </c>
      <c r="CK50" s="355">
        <f t="shared" si="37"/>
        <v>2.070805749099236E-10</v>
      </c>
      <c r="CL50" s="355">
        <f t="shared" si="37"/>
        <v>2.1094592739245854E-10</v>
      </c>
      <c r="CM50" s="355">
        <f t="shared" si="37"/>
        <v>2.1481127987499349E-10</v>
      </c>
      <c r="CN50" s="355">
        <f t="shared" si="37"/>
        <v>2.1867663235752843E-10</v>
      </c>
      <c r="CO50" s="355">
        <f t="shared" si="37"/>
        <v>2.2254198484006338E-10</v>
      </c>
      <c r="CP50" s="355">
        <f t="shared" si="37"/>
        <v>2.2640733732259832E-10</v>
      </c>
      <c r="CQ50" s="355">
        <f t="shared" si="37"/>
        <v>2.3027268980513327E-10</v>
      </c>
      <c r="CR50" s="355">
        <f t="shared" si="37"/>
        <v>2.3413804228766821E-10</v>
      </c>
      <c r="CS50" s="355">
        <f t="shared" si="37"/>
        <v>2.3800339477020316E-10</v>
      </c>
      <c r="CT50" s="355">
        <f t="shared" si="37"/>
        <v>2.418687472527381E-10</v>
      </c>
      <c r="CU50" s="355">
        <f t="shared" si="37"/>
        <v>2.4573409973527305E-10</v>
      </c>
      <c r="CV50" s="356">
        <f t="shared" si="37"/>
        <v>2.4959945221780799E-10</v>
      </c>
      <c r="CW50" s="355">
        <f t="shared" si="37"/>
        <v>2.5346480470034294E-10</v>
      </c>
      <c r="CX50" s="355">
        <f t="shared" si="37"/>
        <v>2.5733015718287788E-10</v>
      </c>
      <c r="CY50" s="355">
        <f t="shared" si="37"/>
        <v>2.6119550966541283E-10</v>
      </c>
      <c r="CZ50" s="355">
        <f t="shared" si="37"/>
        <v>2.6506086214794777E-10</v>
      </c>
      <c r="DA50" s="355">
        <f t="shared" si="37"/>
        <v>2.6892621463048272E-10</v>
      </c>
      <c r="DB50" s="355">
        <f t="shared" si="37"/>
        <v>2.7279156711301766E-10</v>
      </c>
      <c r="DC50" s="355">
        <f t="shared" si="37"/>
        <v>2.7665691959555261E-10</v>
      </c>
      <c r="DD50" s="355">
        <f t="shared" si="37"/>
        <v>2.8052227207808755E-10</v>
      </c>
      <c r="DE50" s="355">
        <f t="shared" si="37"/>
        <v>2.843876245606225E-10</v>
      </c>
      <c r="DF50" s="355">
        <f t="shared" si="37"/>
        <v>2.8825297704315744E-10</v>
      </c>
      <c r="DG50" s="355">
        <f t="shared" si="37"/>
        <v>2.9211832952569239E-10</v>
      </c>
      <c r="DH50" s="356">
        <f t="shared" si="37"/>
        <v>2.9598368200822733E-10</v>
      </c>
      <c r="DI50" s="355">
        <f t="shared" si="37"/>
        <v>2.9984903449076228E-10</v>
      </c>
      <c r="DJ50" s="355">
        <f t="shared" si="37"/>
        <v>3.0371438697329722E-10</v>
      </c>
      <c r="DK50" s="355">
        <f t="shared" si="37"/>
        <v>3.0757973945583217E-10</v>
      </c>
      <c r="DL50" s="355">
        <f t="shared" si="37"/>
        <v>3.1144509193836711E-10</v>
      </c>
      <c r="DM50" s="355">
        <f t="shared" si="37"/>
        <v>3.1531044442090206E-10</v>
      </c>
      <c r="DN50" s="355">
        <f t="shared" si="37"/>
        <v>3.19175796903437E-10</v>
      </c>
      <c r="DO50" s="355">
        <f t="shared" si="37"/>
        <v>3.2304114938597195E-10</v>
      </c>
      <c r="DP50" s="355">
        <f t="shared" si="37"/>
        <v>3.2690650186850689E-10</v>
      </c>
      <c r="DQ50" s="355">
        <f t="shared" si="37"/>
        <v>3.3077185435104184E-10</v>
      </c>
      <c r="DR50" s="355">
        <f t="shared" si="37"/>
        <v>3.3463720683357678E-10</v>
      </c>
      <c r="DS50" s="355">
        <f t="shared" si="37"/>
        <v>3.3850255931611173E-10</v>
      </c>
      <c r="DT50" s="357">
        <f t="shared" si="37"/>
        <v>3.4236791179864667E-10</v>
      </c>
      <c r="DU50" s="358">
        <f t="shared" si="35"/>
        <v>1.8189894035458565E-12</v>
      </c>
      <c r="DV50" s="358">
        <f t="shared" si="35"/>
        <v>-3.0695446184836328E-12</v>
      </c>
      <c r="DW50" s="358">
        <f t="shared" si="35"/>
        <v>2.1998403099132702E-11</v>
      </c>
      <c r="DX50" s="358">
        <f t="shared" si="35"/>
        <v>6.6108896135119721E-11</v>
      </c>
      <c r="DY50" s="358">
        <f t="shared" si="35"/>
        <v>1.1090151019743644E-10</v>
      </c>
      <c r="DZ50" s="358">
        <f t="shared" si="35"/>
        <v>1.5683099263696931E-10</v>
      </c>
      <c r="EA50" s="358">
        <f t="shared" si="35"/>
        <v>2.0321522242738865E-10</v>
      </c>
      <c r="EB50" s="358">
        <f t="shared" si="35"/>
        <v>2.4959945221780799E-10</v>
      </c>
      <c r="EC50" s="358">
        <f t="shared" si="35"/>
        <v>2.9598368200822733E-10</v>
      </c>
      <c r="ED50" s="359">
        <f t="shared" si="35"/>
        <v>3.4236791179864667E-10</v>
      </c>
    </row>
    <row r="51" spans="2:134" ht="15.75" thickTop="1">
      <c r="B51" s="235"/>
    </row>
  </sheetData>
  <pageMargins left="0.7" right="0.7" top="0.75" bottom="0.75" header="0.3" footer="0.3"/>
  <pageSetup scale="3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68c3ce-e815-466d-8b20-e8fe13913104">
      <Terms xmlns="http://schemas.microsoft.com/office/infopath/2007/PartnerControls"/>
    </lcf76f155ced4ddcb4097134ff3c332f>
    <TaxCatchAll xmlns="9f58953a-5ac2-4d4b-811f-c4e2542b455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1941416109A343A8B944C31AC0CE2B" ma:contentTypeVersion="16" ma:contentTypeDescription="Create a new document." ma:contentTypeScope="" ma:versionID="142ab36648a98221a0e2ba7df9dcfec5">
  <xsd:schema xmlns:xsd="http://www.w3.org/2001/XMLSchema" xmlns:xs="http://www.w3.org/2001/XMLSchema" xmlns:p="http://schemas.microsoft.com/office/2006/metadata/properties" xmlns:ns2="e368c3ce-e815-466d-8b20-e8fe13913104" xmlns:ns3="9f58953a-5ac2-4d4b-811f-c4e2542b455d" targetNamespace="http://schemas.microsoft.com/office/2006/metadata/properties" ma:root="true" ma:fieldsID="f9d2ebe902db13a2f14a7a7e3a32f74e" ns2:_="" ns3:_="">
    <xsd:import namespace="e368c3ce-e815-466d-8b20-e8fe13913104"/>
    <xsd:import namespace="9f58953a-5ac2-4d4b-811f-c4e2542b45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8c3ce-e815-466d-8b20-e8fe139131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4f7ee94d-42a4-434c-b57d-2307821e60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58953a-5ac2-4d4b-811f-c4e2542b45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115697b-ca46-4d49-8745-421303db63c9}" ma:internalName="TaxCatchAll" ma:showField="CatchAllData" ma:web="9f58953a-5ac2-4d4b-811f-c4e2542b45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E9179F-647D-49A7-9BD9-5C9573EA1B6D}"/>
</file>

<file path=customXml/itemProps2.xml><?xml version="1.0" encoding="utf-8"?>
<ds:datastoreItem xmlns:ds="http://schemas.openxmlformats.org/officeDocument/2006/customXml" ds:itemID="{36507064-FFF2-443E-A0D4-6ADF42F849B1}"/>
</file>

<file path=customXml/itemProps3.xml><?xml version="1.0" encoding="utf-8"?>
<ds:datastoreItem xmlns:ds="http://schemas.openxmlformats.org/officeDocument/2006/customXml" ds:itemID="{459464DB-5765-4F8C-911F-3AC5CB85E6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Kappell</dc:creator>
  <cp:keywords/>
  <dc:description/>
  <cp:lastModifiedBy/>
  <cp:revision/>
  <dcterms:created xsi:type="dcterms:W3CDTF">2023-07-10T20:22:22Z</dcterms:created>
  <dcterms:modified xsi:type="dcterms:W3CDTF">2023-10-05T19:19:32Z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0x010100201941416109A343A8B944C31AC0CE2B</vt:lpwstr>
  </property>
  <property fmtid="{D5CDD505-2E9C-101B-9397-08002B2CF9AE}" pid="3" name="MediaServiceImageTags">
    <vt:lpwstr/>
  </property>
</Properties>
</file>