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llofiber-my.sharepoint.com/personal/jody_hoops_allofiber_com/Documents/jhoops/ALLO Information/RFP Responses/Nebraska Broadband Bridge Program-Capital Projects Fund (2024)/9- West Valentine/"/>
    </mc:Choice>
  </mc:AlternateContent>
  <xr:revisionPtr revIDLastSave="8" documentId="8_{458BF3D1-5F1E-4306-9AF9-CDD4F0927481}" xr6:coauthVersionLast="47" xr6:coauthVersionMax="47" xr10:uidLastSave="{3F651A64-046C-4FDF-B532-E28D9DC5C1CC}"/>
  <bookViews>
    <workbookView xWindow="-110" yWindow="-110" windowWidth="19420" windowHeight="10300" xr2:uid="{BF6E430D-01BB-4DED-9BA5-A2FD79DB69D8}"/>
  </bookViews>
  <sheets>
    <sheet name="Community Submission" sheetId="1" r:id="rId1"/>
  </sheets>
  <definedNames>
    <definedName name="_xlnm.Print_Area" localSheetId="0">'Community Submission'!$B$36:$N$75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9" i="1" l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AG40" i="1"/>
  <c r="AG43" i="1" s="1"/>
  <c r="Y40" i="1"/>
  <c r="Y43" i="1" s="1"/>
  <c r="Q40" i="1"/>
  <c r="Q43" i="1" s="1"/>
  <c r="I40" i="1"/>
  <c r="I43" i="1" s="1"/>
  <c r="AF40" i="1"/>
  <c r="AF43" i="1" s="1"/>
  <c r="AH40" i="1"/>
  <c r="AH43" i="1" s="1"/>
  <c r="AE40" i="1"/>
  <c r="AE43" i="1" s="1"/>
  <c r="AD40" i="1"/>
  <c r="AD43" i="1" s="1"/>
  <c r="AC40" i="1"/>
  <c r="AC43" i="1" s="1"/>
  <c r="AB40" i="1"/>
  <c r="AB43" i="1" s="1"/>
  <c r="AA40" i="1"/>
  <c r="AA43" i="1" s="1"/>
  <c r="Z40" i="1"/>
  <c r="Z43" i="1" s="1"/>
  <c r="X40" i="1"/>
  <c r="X43" i="1" s="1"/>
  <c r="W40" i="1"/>
  <c r="W43" i="1" s="1"/>
  <c r="V40" i="1"/>
  <c r="V43" i="1" s="1"/>
  <c r="U40" i="1"/>
  <c r="U43" i="1" s="1"/>
  <c r="T40" i="1"/>
  <c r="T43" i="1" s="1"/>
  <c r="S40" i="1"/>
  <c r="S43" i="1" s="1"/>
  <c r="R40" i="1"/>
  <c r="R43" i="1" s="1"/>
  <c r="P40" i="1"/>
  <c r="P43" i="1" s="1"/>
  <c r="O40" i="1"/>
  <c r="O43" i="1" s="1"/>
  <c r="N40" i="1"/>
  <c r="N43" i="1" s="1"/>
  <c r="M40" i="1"/>
  <c r="M43" i="1" s="1"/>
  <c r="L40" i="1"/>
  <c r="L43" i="1" s="1"/>
  <c r="K40" i="1"/>
  <c r="K43" i="1" s="1"/>
  <c r="J40" i="1"/>
  <c r="J43" i="1" s="1"/>
  <c r="H40" i="1"/>
  <c r="H43" i="1" s="1"/>
  <c r="G40" i="1"/>
  <c r="G43" i="1" s="1"/>
  <c r="F40" i="1"/>
  <c r="F43" i="1" s="1"/>
  <c r="E40" i="1"/>
  <c r="E43" i="1" s="1"/>
  <c r="D40" i="1"/>
  <c r="D43" i="1" s="1"/>
  <c r="E29" i="1"/>
  <c r="D69" i="1" s="1"/>
  <c r="E28" i="1"/>
  <c r="D68" i="1" s="1"/>
  <c r="E27" i="1"/>
  <c r="D67" i="1" s="1"/>
  <c r="E26" i="1"/>
  <c r="D66" i="1" s="1"/>
  <c r="E25" i="1"/>
  <c r="D65" i="1" s="1"/>
  <c r="E24" i="1"/>
  <c r="D64" i="1" s="1"/>
  <c r="E23" i="1"/>
  <c r="D63" i="1" s="1"/>
  <c r="E22" i="1"/>
  <c r="D62" i="1" s="1"/>
  <c r="E21" i="1"/>
  <c r="D61" i="1" s="1"/>
  <c r="E20" i="1"/>
  <c r="D60" i="1" s="1"/>
  <c r="E19" i="1"/>
  <c r="D59" i="1" s="1"/>
  <c r="E18" i="1"/>
  <c r="D58" i="1" s="1"/>
  <c r="E17" i="1"/>
  <c r="D57" i="1" s="1"/>
  <c r="E16" i="1"/>
  <c r="D56" i="1" s="1"/>
  <c r="E15" i="1"/>
  <c r="D55" i="1" s="1"/>
  <c r="E14" i="1"/>
  <c r="D54" i="1" s="1"/>
  <c r="E13" i="1"/>
  <c r="D53" i="1" s="1"/>
  <c r="E12" i="1"/>
  <c r="D52" i="1" s="1"/>
  <c r="E11" i="1"/>
  <c r="D51" i="1" s="1"/>
  <c r="E10" i="1"/>
  <c r="D50" i="1" s="1"/>
  <c r="E9" i="1"/>
  <c r="D49" i="1" s="1"/>
  <c r="E8" i="1"/>
  <c r="D48" i="1" s="1"/>
  <c r="E7" i="1"/>
  <c r="E31" i="1" l="1"/>
  <c r="D47" i="1"/>
  <c r="D71" i="1" s="1"/>
  <c r="D31" i="1"/>
  <c r="E34" i="1" l="1"/>
  <c r="D73" i="1" s="1"/>
  <c r="D74" i="1" s="1"/>
  <c r="E74" i="1" s="1"/>
  <c r="F74" i="1" s="1"/>
  <c r="G74" i="1" s="1"/>
  <c r="H74" i="1" s="1"/>
  <c r="I74" i="1" s="1"/>
  <c r="J74" i="1" s="1"/>
  <c r="K74" i="1" s="1"/>
  <c r="L74" i="1" s="1"/>
  <c r="M74" i="1" s="1"/>
  <c r="N74" i="1" s="1"/>
  <c r="O74" i="1" s="1"/>
  <c r="P74" i="1" s="1"/>
  <c r="Q74" i="1" s="1"/>
  <c r="R74" i="1" s="1"/>
  <c r="S74" i="1" s="1"/>
  <c r="T74" i="1" s="1"/>
  <c r="U74" i="1" s="1"/>
  <c r="V74" i="1" s="1"/>
  <c r="W74" i="1" s="1"/>
  <c r="X74" i="1" s="1"/>
  <c r="Y74" i="1" s="1"/>
  <c r="Z74" i="1" s="1"/>
  <c r="AA74" i="1" s="1"/>
  <c r="AB74" i="1" s="1"/>
  <c r="AC74" i="1" s="1"/>
  <c r="AD74" i="1" s="1"/>
  <c r="AE74" i="1" s="1"/>
  <c r="AF74" i="1" s="1"/>
  <c r="AG74" i="1" s="1"/>
  <c r="AH74" i="1" s="1"/>
  <c r="F31" i="1"/>
</calcChain>
</file>

<file path=xl/sharedStrings.xml><?xml version="1.0" encoding="utf-8"?>
<sst xmlns="http://schemas.openxmlformats.org/spreadsheetml/2006/main" count="126" uniqueCount="82">
  <si>
    <t>Take Rate</t>
  </si>
  <si>
    <t>Cap Ex Project Spend</t>
  </si>
  <si>
    <t>Quantity</t>
  </si>
  <si>
    <t>Cost Per Item</t>
  </si>
  <si>
    <t>Total Cost</t>
  </si>
  <si>
    <t>Design of Network</t>
  </si>
  <si>
    <t>per hour/fixed</t>
  </si>
  <si>
    <t>Engineering of Network</t>
  </si>
  <si>
    <t>Obtain Easements</t>
  </si>
  <si>
    <t>Per easement</t>
  </si>
  <si>
    <t>Obtain Right of Way</t>
  </si>
  <si>
    <t>Per ROW</t>
  </si>
  <si>
    <t>Obtain Permit</t>
  </si>
  <si>
    <t>Per Permit</t>
  </si>
  <si>
    <t>Fiber</t>
  </si>
  <si>
    <t>Per foot</t>
  </si>
  <si>
    <t>Conduit</t>
  </si>
  <si>
    <t>Tower</t>
  </si>
  <si>
    <t>Per tower</t>
  </si>
  <si>
    <t>Antenna</t>
  </si>
  <si>
    <t>Per antenna</t>
  </si>
  <si>
    <t>Vault / Flowerpots / etc.</t>
  </si>
  <si>
    <t>Per unit</t>
  </si>
  <si>
    <t>Make Ready Materials</t>
  </si>
  <si>
    <t>Switching Equipment</t>
  </si>
  <si>
    <t>Routing Equipment</t>
  </si>
  <si>
    <t>Optical Equipment</t>
  </si>
  <si>
    <t>Customer Premise Equipment</t>
  </si>
  <si>
    <t>Directional Drilling / Boring</t>
  </si>
  <si>
    <t>Trenching</t>
  </si>
  <si>
    <t>Ariel Deployment</t>
  </si>
  <si>
    <t>Deploy Electronics</t>
  </si>
  <si>
    <t>Customer Drops</t>
  </si>
  <si>
    <t>Real Estate Purchase</t>
  </si>
  <si>
    <t>General and administrative</t>
  </si>
  <si>
    <t>per hour</t>
  </si>
  <si>
    <t>Other (explain)</t>
  </si>
  <si>
    <t>Total Project Cost</t>
  </si>
  <si>
    <t>Allo Coverage of Project Costs</t>
  </si>
  <si>
    <t>Grant Amount Requested</t>
  </si>
  <si>
    <t>ALLO Financials in Community</t>
  </si>
  <si>
    <t>Year 0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</si>
  <si>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</si>
  <si>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</si>
  <si>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</si>
  <si>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</si>
  <si>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</si>
  <si>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</si>
  <si>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</si>
  <si>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</si>
  <si>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</si>
  <si>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</si>
  <si>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</si>
  <si>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</si>
  <si>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</si>
  <si>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</si>
  <si>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</si>
  <si>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Year 16</t>
  </si>
  <si>
    <t>Year 17</t>
  </si>
  <si>
    <t>Year 18</t>
  </si>
  <si>
    <t>Year 19</t>
  </si>
  <si>
    <t>Year 20</t>
  </si>
  <si>
    <t>Year 21</t>
  </si>
  <si>
    <t>Year 22</t>
  </si>
  <si>
    <t>Year 23</t>
  </si>
  <si>
    <t>Year 24</t>
  </si>
  <si>
    <t>Year 25</t>
  </si>
  <si>
    <t>Year 26</t>
  </si>
  <si>
    <t>Year 27</t>
  </si>
  <si>
    <t>Year 28</t>
  </si>
  <si>
    <t>Year 29</t>
  </si>
  <si>
    <t>Year 30</t>
  </si>
  <si>
    <t>Revenue</t>
  </si>
  <si>
    <t>Cost of Sales</t>
  </si>
  <si>
    <t>Gross Margin</t>
  </si>
  <si>
    <t>SG&amp;A</t>
  </si>
  <si>
    <t>EBITDA</t>
  </si>
  <si>
    <t>Cap Ex &amp; Cash Flow Summary</t>
  </si>
  <si>
    <t>Total Capex</t>
  </si>
  <si>
    <t>Grant Support</t>
  </si>
  <si>
    <t>ALLO Cash Flow</t>
  </si>
  <si>
    <t>Bridge Model - West Valentine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</si>
</sst>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FF8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164" fontId="3" fillId="0" borderId="0" xfId="1" applyNumberFormat="1" applyFont="1"/>
    <xf numFmtId="164" fontId="0" fillId="0" borderId="0" xfId="1" applyNumberFormat="1" applyFont="1"/>
    <xf numFmtId="164" fontId="4" fillId="2" borderId="0" xfId="1" applyNumberFormat="1" applyFont="1" applyFill="1"/>
    <xf numFmtId="9" fontId="4" fillId="2" borderId="0" xfId="3" applyFont="1" applyFill="1"/>
    <xf numFmtId="9" fontId="0" fillId="0" borderId="0" xfId="3" applyFont="1"/>
    <xf numFmtId="164" fontId="2" fillId="0" borderId="0" xfId="1" applyNumberFormat="1" applyFont="1" applyAlignment="1">
      <alignment horizontal="left"/>
    </xf>
    <xf numFmtId="164" fontId="2" fillId="0" borderId="0" xfId="1" applyNumberFormat="1" applyFont="1"/>
    <xf numFmtId="164" fontId="0" fillId="0" borderId="0" xfId="1" applyNumberFormat="1" applyFont="1" applyAlignment="1">
      <alignment horizontal="left" indent="1"/>
    </xf>
    <xf numFmtId="165" fontId="4" fillId="2" borderId="0" xfId="2" applyNumberFormat="1" applyFont="1" applyFill="1"/>
    <xf numFmtId="165" fontId="2" fillId="0" borderId="0" xfId="2" applyNumberFormat="1" applyFont="1"/>
    <xf numFmtId="164" fontId="5" fillId="0" borderId="0" xfId="1" applyNumberFormat="1" applyFont="1"/>
    <xf numFmtId="164" fontId="6" fillId="0" borderId="0" xfId="1" applyNumberFormat="1" applyFont="1"/>
    <xf numFmtId="164" fontId="2" fillId="3" borderId="0" xfId="1" applyNumberFormat="1" applyFont="1" applyFill="1" applyBorder="1"/>
    <xf numFmtId="164" fontId="0" fillId="3" borderId="0" xfId="1" applyNumberFormat="1" applyFont="1" applyFill="1" applyBorder="1"/>
    <xf numFmtId="165" fontId="2" fillId="3" borderId="0" xfId="2" applyNumberFormat="1" applyFont="1" applyFill="1" applyBorder="1"/>
    <xf numFmtId="164" fontId="0" fillId="0" borderId="0" xfId="1" applyNumberFormat="1" applyFont="1" applyBorder="1"/>
    <xf numFmtId="164" fontId="5" fillId="0" borderId="0" xfId="1" applyNumberFormat="1" applyFont="1" applyBorder="1" applyAlignment="1">
      <alignment horizontal="left" indent="1"/>
    </xf>
    <xf numFmtId="0" fontId="5" fillId="0" borderId="0" xfId="0" applyFont="1"/>
    <xf numFmtId="164" fontId="5" fillId="0" borderId="0" xfId="1" applyNumberFormat="1" applyFont="1" applyAlignment="1">
      <alignment horizontal="left" indent="1"/>
    </xf>
    <xf numFmtId="165" fontId="0" fillId="0" borderId="0" xfId="2" applyNumberFormat="1" applyFont="1"/>
    <xf numFmtId="164" fontId="2" fillId="3" borderId="1" xfId="1" applyNumberFormat="1" applyFont="1" applyFill="1" applyBorder="1"/>
    <xf numFmtId="164" fontId="0" fillId="3" borderId="1" xfId="1" applyNumberFormat="1" applyFont="1" applyFill="1" applyBorder="1"/>
    <xf numFmtId="164" fontId="2" fillId="4" borderId="2" xfId="1" applyNumberFormat="1" applyFont="1" applyFill="1" applyBorder="1" applyAlignment="1">
      <alignment horizontal="center"/>
    </xf>
    <xf numFmtId="164" fontId="2" fillId="0" borderId="3" xfId="1" applyNumberFormat="1" applyFont="1" applyBorder="1"/>
    <xf numFmtId="164" fontId="2" fillId="0" borderId="0" xfId="1" applyNumberFormat="1" applyFont="1" applyBorder="1"/>
    <xf numFmtId="164" fontId="2" fillId="0" borderId="0" xfId="1" applyNumberFormat="1" applyFont="1" applyFill="1"/>
    <xf numFmtId="164" fontId="0" fillId="0" borderId="0" xfId="1" applyNumberFormat="1" applyFont="1" applyFill="1"/>
    <xf numFmtId="164" fontId="2" fillId="0" borderId="0" xfId="1" applyNumberFormat="1" applyFont="1" applyFill="1" applyBorder="1" applyAlignment="1">
      <alignment horizontal="center"/>
    </xf>
    <xf numFmtId="164" fontId="2" fillId="0" borderId="4" xfId="1" applyNumberFormat="1" applyFont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142987</xdr:colOff>
      <xdr:row>1</xdr:row>
      <xdr:rowOff>85541</xdr:rowOff>
    </xdr:from>
    <xdr:to>
      <xdr:col>7</xdr:col>
      <xdr:colOff>679450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A33E371-260D-41AA-BBB4-2633CA5B77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412" y="276041"/>
          <a:ext cx="1279413" cy="724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A2E20-B7CC-415F-89A3-E9C70F862340}">
  <sheetPr>
    <pageSetUpPr fitToPage="1"/>
  </sheetPr>
  <dimension ref="B1:AH78"/>
  <sheetViews>
    <sheetView showGridLines="0" tabSelected="1" zoomScaleNormal="100" workbookViewId="0"/>
  </sheetViews>
  <sheetFormatPr defaultColWidth="9.1796875" defaultRowHeight="14.5" x14ac:dyDescent="0.35"/>
  <cols>
    <col min="1" max="1" width="3" style="2" customWidth="1"/>
    <col min="2" max="2" width="34.54296875" style="2" customWidth="1"/>
    <col min="3" max="3" width="10.54296875" style="2" bestFit="1" customWidth="1"/>
    <col min="4" max="4" width="14.453125" style="2" bestFit="1" customWidth="1"/>
    <col min="5" max="5" width="11.54296875" style="2" bestFit="1" customWidth="1"/>
    <col min="6" max="34" width="11.1796875" style="2" bestFit="1" customWidth="1"/>
    <col min="35" max="364" width="10.453125" style="2" bestFit="1" customWidth="1"/>
    <col min="365" max="16384" width="9.1796875" style="2"/>
  </cols>
  <sheetData>
    <row r="1" spans="2:7" customFormat="1" x14ac:dyDescent="0.35"/>
    <row r="2" spans="2:7" ht="33.5" x14ac:dyDescent="0.75">
      <c r="B2" s="1" t="s">
        <v>81</v>
      </c>
    </row>
    <row r="4" spans="2:7" x14ac:dyDescent="0.35">
      <c r="B4" s="2" t="s">
        <v>0</v>
      </c>
      <c r="C4" s="4">
        <v>0.75</v>
      </c>
      <c r="G4" s="5"/>
    </row>
    <row r="6" spans="2:7" x14ac:dyDescent="0.35">
      <c r="B6" s="6" t="s">
        <v>1</v>
      </c>
      <c r="C6" s="7" t="s">
        <v>2</v>
      </c>
      <c r="D6" s="7" t="s">
        <v>3</v>
      </c>
      <c r="E6" s="7" t="s">
        <v>4</v>
      </c>
    </row>
    <row r="7" spans="2:7" x14ac:dyDescent="0.35">
      <c r="B7" s="8" t="s">
        <v>5</v>
      </c>
      <c r="C7" s="3">
        <v>1</v>
      </c>
      <c r="D7" s="9">
        <v>12390.029419373408</v>
      </c>
      <c r="E7" s="10">
        <f>D7*C7</f>
        <v>12390.029419373408</v>
      </c>
      <c r="F7" s="11" t="s">
        <v>6</v>
      </c>
    </row>
    <row r="8" spans="2:7" x14ac:dyDescent="0.35">
      <c r="B8" s="8" t="s">
        <v>7</v>
      </c>
      <c r="C8" s="3">
        <v>1</v>
      </c>
      <c r="D8" s="9">
        <v>12390.029419373408</v>
      </c>
      <c r="E8" s="10">
        <f t="shared" ref="E8:E29" si="0">D8*C8</f>
        <v>12390.029419373408</v>
      </c>
      <c r="F8" s="11" t="s">
        <v>6</v>
      </c>
    </row>
    <row r="9" spans="2:7" x14ac:dyDescent="0.35">
      <c r="B9" s="8" t="s">
        <v>8</v>
      </c>
      <c r="C9" s="3">
        <v>0</v>
      </c>
      <c r="D9" s="9">
        <v>0</v>
      </c>
      <c r="E9" s="10">
        <f t="shared" si="0"/>
        <v>0</v>
      </c>
      <c r="F9" s="11" t="s">
        <v>9</v>
      </c>
    </row>
    <row r="10" spans="2:7" x14ac:dyDescent="0.35">
      <c r="B10" s="8" t="s">
        <v>10</v>
      </c>
      <c r="C10" s="3">
        <v>2</v>
      </c>
      <c r="D10" s="9">
        <v>300</v>
      </c>
      <c r="E10" s="10">
        <f t="shared" si="0"/>
        <v>600</v>
      </c>
      <c r="F10" s="11" t="s">
        <v>11</v>
      </c>
    </row>
    <row r="11" spans="2:7" x14ac:dyDescent="0.35">
      <c r="B11" s="8" t="s">
        <v>12</v>
      </c>
      <c r="C11" s="3">
        <v>3</v>
      </c>
      <c r="D11" s="9">
        <v>200</v>
      </c>
      <c r="E11" s="10">
        <f t="shared" si="0"/>
        <v>600</v>
      </c>
      <c r="F11" s="11" t="s">
        <v>13</v>
      </c>
    </row>
    <row r="12" spans="2:7" x14ac:dyDescent="0.35">
      <c r="B12" s="8" t="s">
        <v>14</v>
      </c>
      <c r="C12" s="3">
        <v>12247</v>
      </c>
      <c r="D12" s="9">
        <v>0.96300517476231717</v>
      </c>
      <c r="E12" s="10">
        <f t="shared" si="0"/>
        <v>11793.924375314098</v>
      </c>
      <c r="F12" s="11" t="s">
        <v>15</v>
      </c>
    </row>
    <row r="13" spans="2:7" x14ac:dyDescent="0.35">
      <c r="B13" s="8" t="s">
        <v>16</v>
      </c>
      <c r="C13" s="3">
        <v>19869.321951630001</v>
      </c>
      <c r="D13" s="9">
        <v>0.61552829601274683</v>
      </c>
      <c r="E13" s="10">
        <f t="shared" si="0"/>
        <v>12230.12988381548</v>
      </c>
      <c r="F13" s="11" t="s">
        <v>15</v>
      </c>
    </row>
    <row r="14" spans="2:7" x14ac:dyDescent="0.35">
      <c r="B14" s="8" t="s">
        <v>17</v>
      </c>
      <c r="C14" s="3">
        <v>0</v>
      </c>
      <c r="D14" s="9">
        <v>0</v>
      </c>
      <c r="E14" s="10">
        <f t="shared" si="0"/>
        <v>0</v>
      </c>
      <c r="F14" s="11" t="s">
        <v>18</v>
      </c>
    </row>
    <row r="15" spans="2:7" x14ac:dyDescent="0.35">
      <c r="B15" s="8" t="s">
        <v>19</v>
      </c>
      <c r="C15" s="3">
        <v>0</v>
      </c>
      <c r="D15" s="9">
        <v>0</v>
      </c>
      <c r="E15" s="10">
        <f t="shared" si="0"/>
        <v>0</v>
      </c>
      <c r="F15" s="11" t="s">
        <v>20</v>
      </c>
    </row>
    <row r="16" spans="2:7" x14ac:dyDescent="0.35">
      <c r="B16" s="8" t="s">
        <v>21</v>
      </c>
      <c r="C16" s="3">
        <v>51</v>
      </c>
      <c r="D16" s="9">
        <v>290.25503326256307</v>
      </c>
      <c r="E16" s="10">
        <f t="shared" si="0"/>
        <v>14803.006696390717</v>
      </c>
      <c r="F16" s="11" t="s">
        <v>22</v>
      </c>
    </row>
    <row r="17" spans="2:6" x14ac:dyDescent="0.35">
      <c r="B17" s="8" t="s">
        <v>23</v>
      </c>
      <c r="C17" s="3">
        <v>14144.77087163</v>
      </c>
      <c r="D17" s="9">
        <v>0.52744198723079683</v>
      </c>
      <c r="E17" s="10">
        <f t="shared" si="0"/>
        <v>7460.5460574568178</v>
      </c>
      <c r="F17" s="11" t="s">
        <v>15</v>
      </c>
    </row>
    <row r="18" spans="2:6" x14ac:dyDescent="0.35">
      <c r="B18" s="8" t="s">
        <v>24</v>
      </c>
      <c r="C18" s="3">
        <v>1</v>
      </c>
      <c r="D18" s="9">
        <v>0</v>
      </c>
      <c r="E18" s="10">
        <f t="shared" si="0"/>
        <v>0</v>
      </c>
      <c r="F18" s="11" t="s">
        <v>22</v>
      </c>
    </row>
    <row r="19" spans="2:6" x14ac:dyDescent="0.35">
      <c r="B19" s="8" t="s">
        <v>25</v>
      </c>
      <c r="C19" s="3">
        <v>1</v>
      </c>
      <c r="D19" s="9">
        <v>0</v>
      </c>
      <c r="E19" s="10">
        <f t="shared" si="0"/>
        <v>0</v>
      </c>
      <c r="F19" s="11" t="s">
        <v>22</v>
      </c>
    </row>
    <row r="20" spans="2:6" x14ac:dyDescent="0.35">
      <c r="B20" s="8" t="s">
        <v>26</v>
      </c>
      <c r="C20" s="3">
        <v>1</v>
      </c>
      <c r="D20" s="9">
        <v>0</v>
      </c>
      <c r="E20" s="10">
        <f t="shared" si="0"/>
        <v>0</v>
      </c>
      <c r="F20" s="11" t="s">
        <v>22</v>
      </c>
    </row>
    <row r="21" spans="2:6" x14ac:dyDescent="0.35">
      <c r="B21" s="8" t="s">
        <v>27</v>
      </c>
      <c r="C21" s="3">
        <v>0</v>
      </c>
      <c r="D21" s="9">
        <v>0</v>
      </c>
      <c r="E21" s="10">
        <f t="shared" si="0"/>
        <v>0</v>
      </c>
      <c r="F21" s="11" t="s">
        <v>22</v>
      </c>
    </row>
    <row r="22" spans="2:6" x14ac:dyDescent="0.35">
      <c r="B22" s="8" t="s">
        <v>28</v>
      </c>
      <c r="C22" s="3">
        <v>9018.0469288700006</v>
      </c>
      <c r="D22" s="9">
        <v>18.780061472359911</v>
      </c>
      <c r="E22" s="10">
        <f t="shared" si="0"/>
        <v>169359.4756848051</v>
      </c>
      <c r="F22" s="11" t="s">
        <v>15</v>
      </c>
    </row>
    <row r="23" spans="2:6" x14ac:dyDescent="0.35">
      <c r="B23" s="8" t="s">
        <v>29</v>
      </c>
      <c r="C23" s="3">
        <v>0</v>
      </c>
      <c r="D23" s="9">
        <v>0</v>
      </c>
      <c r="E23" s="10">
        <f t="shared" si="0"/>
        <v>0</v>
      </c>
      <c r="F23" s="11" t="s">
        <v>15</v>
      </c>
    </row>
    <row r="24" spans="2:6" x14ac:dyDescent="0.35">
      <c r="B24" s="8" t="s">
        <v>30</v>
      </c>
      <c r="C24" s="3">
        <v>5126.7239427599998</v>
      </c>
      <c r="D24" s="9">
        <v>6.2717450849081438</v>
      </c>
      <c r="E24" s="10">
        <f t="shared" si="0"/>
        <v>32153.505689685928</v>
      </c>
      <c r="F24" s="11" t="s">
        <v>15</v>
      </c>
    </row>
    <row r="25" spans="2:6" x14ac:dyDescent="0.35">
      <c r="B25" s="8" t="s">
        <v>31</v>
      </c>
      <c r="C25" s="3">
        <v>22.5</v>
      </c>
      <c r="D25" s="9">
        <v>0</v>
      </c>
      <c r="E25" s="10">
        <f t="shared" si="0"/>
        <v>0</v>
      </c>
      <c r="F25" s="11" t="s">
        <v>22</v>
      </c>
    </row>
    <row r="26" spans="2:6" x14ac:dyDescent="0.35">
      <c r="B26" s="8" t="s">
        <v>32</v>
      </c>
      <c r="C26" s="3">
        <v>22.5</v>
      </c>
      <c r="D26" s="9">
        <v>1150</v>
      </c>
      <c r="E26" s="10">
        <f t="shared" si="0"/>
        <v>25875</v>
      </c>
      <c r="F26" s="11" t="s">
        <v>22</v>
      </c>
    </row>
    <row r="27" spans="2:6" x14ac:dyDescent="0.35">
      <c r="B27" s="8" t="s">
        <v>33</v>
      </c>
      <c r="C27" s="3">
        <v>0</v>
      </c>
      <c r="D27" s="9">
        <v>0</v>
      </c>
      <c r="E27" s="10">
        <f t="shared" si="0"/>
        <v>0</v>
      </c>
      <c r="F27" s="11" t="s">
        <v>22</v>
      </c>
    </row>
    <row r="28" spans="2:6" x14ac:dyDescent="0.35">
      <c r="B28" s="8" t="s">
        <v>34</v>
      </c>
      <c r="C28" s="3">
        <v>0</v>
      </c>
      <c r="D28" s="9">
        <v>0</v>
      </c>
      <c r="E28" s="10">
        <f t="shared" si="0"/>
        <v>0</v>
      </c>
      <c r="F28" s="12" t="s">
        <v>35</v>
      </c>
    </row>
    <row r="29" spans="2:6" x14ac:dyDescent="0.35">
      <c r="B29" s="8" t="s">
        <v>36</v>
      </c>
      <c r="C29" s="3">
        <v>0</v>
      </c>
      <c r="D29" s="9">
        <v>0</v>
      </c>
      <c r="E29" s="10">
        <f t="shared" si="0"/>
        <v>0</v>
      </c>
      <c r="F29" s="12"/>
    </row>
    <row r="30" spans="2:6" ht="6.75" customHeight="1" x14ac:dyDescent="0.35">
      <c r="B30" s="8"/>
      <c r="C30" s="8"/>
      <c r="D30" s="8"/>
      <c r="E30" s="8"/>
      <c r="F30" s="8"/>
    </row>
    <row r="31" spans="2:6" s="16" customFormat="1" x14ac:dyDescent="0.35">
      <c r="B31" s="13" t="s">
        <v>37</v>
      </c>
      <c r="C31" s="14"/>
      <c r="D31" s="15">
        <f>SUM(D7:D29)</f>
        <v>26747.471654024652</v>
      </c>
      <c r="E31" s="15">
        <f>SUM(E7:E29)</f>
        <v>299655.64722621493</v>
      </c>
      <c r="F31" s="16">
        <f>E31-D31</f>
        <v>272908.17557219026</v>
      </c>
    </row>
    <row r="32" spans="2:6" customFormat="1" x14ac:dyDescent="0.35">
      <c r="B32" s="17"/>
      <c r="C32" s="18"/>
    </row>
    <row r="33" spans="2:34" customFormat="1" x14ac:dyDescent="0.35">
      <c r="B33" s="19" t="s">
        <v>38</v>
      </c>
      <c r="C33" s="18"/>
      <c r="D33" s="2"/>
      <c r="E33" s="20">
        <v>24420.551240608049</v>
      </c>
    </row>
    <row r="34" spans="2:34" x14ac:dyDescent="0.35">
      <c r="B34" s="21" t="s">
        <v>39</v>
      </c>
      <c r="C34" s="22"/>
      <c r="D34" s="22"/>
      <c r="E34" s="21">
        <f>E31-E33</f>
        <v>275235.09598560689</v>
      </c>
    </row>
    <row r="35" spans="2:34" customFormat="1" x14ac:dyDescent="0.35"/>
    <row r="36" spans="2:34" x14ac:dyDescent="0.35">
      <c r="B36" s="7" t="s">
        <v>40</v>
      </c>
      <c r="D36" s="23" t="s">
        <v>41</v>
      </c>
      <c r="E36" s="23" t="s">
        <v>42</v>
      </c>
      <c r="F36" s="23" t="s">
        <v>43</v>
      </c>
      <c r="G36" s="23" t="s">
        <v>44</v>
      </c>
      <c r="H36" s="23" t="s">
        <v>45</v>
      </c>
      <c r="I36" s="23" t="s">
        <v>46</v>
      </c>
      <c r="J36" s="23" t="s">
        <v>47</v>
      </c>
      <c r="K36" s="23" t="s">
        <v>48</v>
      </c>
      <c r="L36" s="23" t="s">
        <v>49</v>
      </c>
      <c r="M36" s="23" t="s">
        <v>50</v>
      </c>
      <c r="N36" s="23" t="s">
        <v>51</v>
      </c>
      <c r="O36" s="23" t="s">
        <v>52</v>
      </c>
      <c r="P36" s="23" t="s">
        <v>53</v>
      </c>
      <c r="Q36" s="23" t="s">
        <v>54</v>
      </c>
      <c r="R36" s="23" t="s">
        <v>55</v>
      </c>
      <c r="S36" s="23" t="s">
        <v>56</v>
      </c>
      <c r="T36" s="23" t="s">
        <v>57</v>
      </c>
      <c r="U36" s="23" t="s">
        <v>58</v>
      </c>
      <c r="V36" s="23" t="s">
        <v>59</v>
      </c>
      <c r="W36" s="23" t="s">
        <v>60</v>
      </c>
      <c r="X36" s="23" t="s">
        <v>61</v>
      </c>
      <c r="Y36" s="23" t="s">
        <v>62</v>
      </c>
      <c r="Z36" s="23" t="s">
        <v>63</v>
      </c>
      <c r="AA36" s="23" t="s">
        <v>64</v>
      </c>
      <c r="AB36" s="23" t="s">
        <v>65</v>
      </c>
      <c r="AC36" s="23" t="s">
        <v>66</v>
      </c>
      <c r="AD36" s="23" t="s">
        <v>67</v>
      </c>
      <c r="AE36" s="23" t="s">
        <v>68</v>
      </c>
      <c r="AF36" s="23" t="s">
        <v>69</v>
      </c>
      <c r="AG36" s="23" t="s">
        <v>70</v>
      </c>
      <c r="AH36" s="23" t="s">
        <v>71</v>
      </c>
    </row>
    <row r="37" spans="2:34" customFormat="1" ht="5.15" customHeight="1" x14ac:dyDescent="0.35"/>
    <row r="38" spans="2:34" x14ac:dyDescent="0.35">
      <c r="B38" s="8" t="s">
        <v>72</v>
      </c>
      <c r="D38" s="2">
        <v>0</v>
      </c>
      <c r="E38" s="2">
        <v>5850</v>
      </c>
      <c r="F38" s="2">
        <v>16650</v>
      </c>
      <c r="G38" s="2">
        <v>21600</v>
      </c>
      <c r="H38" s="2">
        <v>21600</v>
      </c>
      <c r="I38" s="2">
        <v>21600</v>
      </c>
      <c r="J38" s="2">
        <v>21600</v>
      </c>
      <c r="K38" s="2">
        <v>21600</v>
      </c>
      <c r="L38" s="2">
        <v>21600</v>
      </c>
      <c r="M38" s="2">
        <v>21600</v>
      </c>
      <c r="N38" s="2">
        <v>21600</v>
      </c>
      <c r="O38" s="2">
        <v>21600</v>
      </c>
      <c r="P38" s="2">
        <v>21600</v>
      </c>
      <c r="Q38" s="2">
        <v>21600</v>
      </c>
      <c r="R38" s="2">
        <v>21600</v>
      </c>
      <c r="S38" s="2">
        <v>21600</v>
      </c>
      <c r="T38" s="2">
        <v>21600</v>
      </c>
      <c r="U38" s="2">
        <v>21600</v>
      </c>
      <c r="V38" s="2">
        <v>21600</v>
      </c>
      <c r="W38" s="2">
        <v>21600</v>
      </c>
      <c r="X38" s="2">
        <v>21600</v>
      </c>
      <c r="Y38" s="2">
        <v>21600</v>
      </c>
      <c r="Z38" s="2">
        <v>21600</v>
      </c>
      <c r="AA38" s="2">
        <v>21600</v>
      </c>
      <c r="AB38" s="2">
        <v>21600</v>
      </c>
      <c r="AC38" s="2">
        <v>21600</v>
      </c>
      <c r="AD38" s="2">
        <v>21600</v>
      </c>
      <c r="AE38" s="2">
        <v>21600</v>
      </c>
      <c r="AF38" s="2">
        <v>21600</v>
      </c>
      <c r="AG38" s="2">
        <v>21600</v>
      </c>
      <c r="AH38" s="2">
        <v>21600</v>
      </c>
    </row>
    <row r="39" spans="2:34" x14ac:dyDescent="0.35">
      <c r="B39" s="8" t="s">
        <v>73</v>
      </c>
      <c r="D39" s="2">
        <v>0</v>
      </c>
      <c r="E39" s="2">
        <v>5400</v>
      </c>
      <c r="F39" s="2">
        <v>5400</v>
      </c>
      <c r="G39" s="2">
        <v>5400</v>
      </c>
      <c r="H39" s="2">
        <v>5400</v>
      </c>
      <c r="I39" s="2">
        <v>5400</v>
      </c>
      <c r="J39" s="2">
        <v>5400</v>
      </c>
      <c r="K39" s="2">
        <v>5400</v>
      </c>
      <c r="L39" s="2">
        <v>5400</v>
      </c>
      <c r="M39" s="2">
        <v>5400</v>
      </c>
      <c r="N39" s="2">
        <v>5400</v>
      </c>
      <c r="O39" s="2">
        <v>5400</v>
      </c>
      <c r="P39" s="2">
        <v>5400</v>
      </c>
      <c r="Q39" s="2">
        <v>5400</v>
      </c>
      <c r="R39" s="2">
        <v>5400</v>
      </c>
      <c r="S39" s="2">
        <v>5400</v>
      </c>
      <c r="T39" s="2">
        <v>5400</v>
      </c>
      <c r="U39" s="2">
        <v>5400</v>
      </c>
      <c r="V39" s="2">
        <v>5400</v>
      </c>
      <c r="W39" s="2">
        <v>5400</v>
      </c>
      <c r="X39" s="2">
        <v>5400</v>
      </c>
      <c r="Y39" s="2">
        <v>5400</v>
      </c>
      <c r="Z39" s="2">
        <v>5400</v>
      </c>
      <c r="AA39" s="2">
        <v>5400</v>
      </c>
      <c r="AB39" s="2">
        <v>5400</v>
      </c>
      <c r="AC39" s="2">
        <v>5400</v>
      </c>
      <c r="AD39" s="2">
        <v>5400</v>
      </c>
      <c r="AE39" s="2">
        <v>5400</v>
      </c>
      <c r="AF39" s="2">
        <v>5400</v>
      </c>
      <c r="AG39" s="2">
        <v>5400</v>
      </c>
      <c r="AH39" s="2">
        <v>5400</v>
      </c>
    </row>
    <row r="40" spans="2:34" x14ac:dyDescent="0.35">
      <c r="B40" s="7" t="s">
        <v>74</v>
      </c>
      <c r="C40" s="7"/>
      <c r="D40" s="24">
        <f>+D38-D39</f>
        <v>0</v>
      </c>
      <c r="E40" s="24">
        <f t="shared" ref="E40:AH40" si="1">+E38-E39</f>
        <v>450</v>
      </c>
      <c r="F40" s="24">
        <f t="shared" si="1"/>
        <v>11250</v>
      </c>
      <c r="G40" s="24">
        <f t="shared" si="1"/>
        <v>16200</v>
      </c>
      <c r="H40" s="24">
        <f t="shared" si="1"/>
        <v>16200</v>
      </c>
      <c r="I40" s="24">
        <f t="shared" si="1"/>
        <v>16200</v>
      </c>
      <c r="J40" s="24">
        <f t="shared" si="1"/>
        <v>16200</v>
      </c>
      <c r="K40" s="24">
        <f t="shared" si="1"/>
        <v>16200</v>
      </c>
      <c r="L40" s="24">
        <f t="shared" si="1"/>
        <v>16200</v>
      </c>
      <c r="M40" s="24">
        <f t="shared" si="1"/>
        <v>16200</v>
      </c>
      <c r="N40" s="24">
        <f t="shared" si="1"/>
        <v>16200</v>
      </c>
      <c r="O40" s="24">
        <f t="shared" si="1"/>
        <v>16200</v>
      </c>
      <c r="P40" s="24">
        <f t="shared" si="1"/>
        <v>16200</v>
      </c>
      <c r="Q40" s="24">
        <f t="shared" si="1"/>
        <v>16200</v>
      </c>
      <c r="R40" s="24">
        <f t="shared" si="1"/>
        <v>16200</v>
      </c>
      <c r="S40" s="24">
        <f t="shared" si="1"/>
        <v>16200</v>
      </c>
      <c r="T40" s="24">
        <f t="shared" si="1"/>
        <v>16200</v>
      </c>
      <c r="U40" s="24">
        <f t="shared" si="1"/>
        <v>16200</v>
      </c>
      <c r="V40" s="24">
        <f t="shared" si="1"/>
        <v>16200</v>
      </c>
      <c r="W40" s="24">
        <f t="shared" si="1"/>
        <v>16200</v>
      </c>
      <c r="X40" s="24">
        <f t="shared" si="1"/>
        <v>16200</v>
      </c>
      <c r="Y40" s="24">
        <f t="shared" si="1"/>
        <v>16200</v>
      </c>
      <c r="Z40" s="24">
        <f t="shared" si="1"/>
        <v>16200</v>
      </c>
      <c r="AA40" s="24">
        <f t="shared" si="1"/>
        <v>16200</v>
      </c>
      <c r="AB40" s="24">
        <f t="shared" si="1"/>
        <v>16200</v>
      </c>
      <c r="AC40" s="24">
        <f t="shared" si="1"/>
        <v>16200</v>
      </c>
      <c r="AD40" s="24">
        <f t="shared" si="1"/>
        <v>16200</v>
      </c>
      <c r="AE40" s="24">
        <f t="shared" si="1"/>
        <v>16200</v>
      </c>
      <c r="AF40" s="24">
        <f t="shared" si="1"/>
        <v>16200</v>
      </c>
      <c r="AG40" s="24">
        <f t="shared" si="1"/>
        <v>16200</v>
      </c>
      <c r="AH40" s="24">
        <f t="shared" si="1"/>
        <v>16200</v>
      </c>
    </row>
    <row r="41" spans="2:34" ht="5.15" customHeight="1" x14ac:dyDescent="0.35">
      <c r="B41" s="7"/>
      <c r="C41" s="7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</row>
    <row r="42" spans="2:34" x14ac:dyDescent="0.35">
      <c r="B42" s="8" t="s">
        <v>75</v>
      </c>
      <c r="D42" s="2">
        <v>0</v>
      </c>
      <c r="E42" s="2">
        <v>6806.25</v>
      </c>
      <c r="F42" s="2">
        <v>6806.25</v>
      </c>
      <c r="G42" s="2">
        <v>5400</v>
      </c>
      <c r="H42" s="2">
        <v>5400</v>
      </c>
      <c r="I42" s="2">
        <v>5400</v>
      </c>
      <c r="J42" s="2">
        <v>5400</v>
      </c>
      <c r="K42" s="2">
        <v>5400</v>
      </c>
      <c r="L42" s="2">
        <v>5400</v>
      </c>
      <c r="M42" s="2">
        <v>5400</v>
      </c>
      <c r="N42" s="2">
        <v>5400</v>
      </c>
      <c r="O42" s="2">
        <v>5400</v>
      </c>
      <c r="P42" s="2">
        <v>5400</v>
      </c>
      <c r="Q42" s="2">
        <v>5400</v>
      </c>
      <c r="R42" s="2">
        <v>5400</v>
      </c>
      <c r="S42" s="2">
        <v>5400</v>
      </c>
      <c r="T42" s="2">
        <v>5400</v>
      </c>
      <c r="U42" s="2">
        <v>5400</v>
      </c>
      <c r="V42" s="2">
        <v>5400</v>
      </c>
      <c r="W42" s="2">
        <v>5400</v>
      </c>
      <c r="X42" s="2">
        <v>5400</v>
      </c>
      <c r="Y42" s="2">
        <v>5400</v>
      </c>
      <c r="Z42" s="2">
        <v>5400</v>
      </c>
      <c r="AA42" s="2">
        <v>5400</v>
      </c>
      <c r="AB42" s="2">
        <v>5400</v>
      </c>
      <c r="AC42" s="2">
        <v>5400</v>
      </c>
      <c r="AD42" s="2">
        <v>5400</v>
      </c>
      <c r="AE42" s="2">
        <v>5400</v>
      </c>
      <c r="AF42" s="2">
        <v>5400</v>
      </c>
      <c r="AG42" s="2">
        <v>5400</v>
      </c>
      <c r="AH42" s="2">
        <v>5400</v>
      </c>
    </row>
    <row r="43" spans="2:34" x14ac:dyDescent="0.35">
      <c r="B43" s="7" t="s">
        <v>76</v>
      </c>
      <c r="C43" s="7"/>
      <c r="D43" s="24">
        <f>+D40-D42</f>
        <v>0</v>
      </c>
      <c r="E43" s="24">
        <f t="shared" ref="E43:AH43" si="2">+E40-E42</f>
        <v>-6356.25</v>
      </c>
      <c r="F43" s="24">
        <f t="shared" si="2"/>
        <v>4443.75</v>
      </c>
      <c r="G43" s="24">
        <f t="shared" si="2"/>
        <v>10800</v>
      </c>
      <c r="H43" s="24">
        <f t="shared" si="2"/>
        <v>10800</v>
      </c>
      <c r="I43" s="24">
        <f t="shared" si="2"/>
        <v>10800</v>
      </c>
      <c r="J43" s="24">
        <f t="shared" si="2"/>
        <v>10800</v>
      </c>
      <c r="K43" s="24">
        <f t="shared" si="2"/>
        <v>10800</v>
      </c>
      <c r="L43" s="24">
        <f t="shared" si="2"/>
        <v>10800</v>
      </c>
      <c r="M43" s="24">
        <f t="shared" si="2"/>
        <v>10800</v>
      </c>
      <c r="N43" s="24">
        <f t="shared" si="2"/>
        <v>10800</v>
      </c>
      <c r="O43" s="24">
        <f t="shared" si="2"/>
        <v>10800</v>
      </c>
      <c r="P43" s="24">
        <f t="shared" si="2"/>
        <v>10800</v>
      </c>
      <c r="Q43" s="24">
        <f t="shared" si="2"/>
        <v>10800</v>
      </c>
      <c r="R43" s="24">
        <f t="shared" si="2"/>
        <v>10800</v>
      </c>
      <c r="S43" s="24">
        <f t="shared" si="2"/>
        <v>10800</v>
      </c>
      <c r="T43" s="24">
        <f t="shared" si="2"/>
        <v>10800</v>
      </c>
      <c r="U43" s="24">
        <f t="shared" si="2"/>
        <v>10800</v>
      </c>
      <c r="V43" s="24">
        <f t="shared" si="2"/>
        <v>10800</v>
      </c>
      <c r="W43" s="24">
        <f t="shared" si="2"/>
        <v>10800</v>
      </c>
      <c r="X43" s="24">
        <f t="shared" si="2"/>
        <v>10800</v>
      </c>
      <c r="Y43" s="24">
        <f t="shared" si="2"/>
        <v>10800</v>
      </c>
      <c r="Z43" s="24">
        <f t="shared" si="2"/>
        <v>10800</v>
      </c>
      <c r="AA43" s="24">
        <f t="shared" si="2"/>
        <v>10800</v>
      </c>
      <c r="AB43" s="24">
        <f t="shared" si="2"/>
        <v>10800</v>
      </c>
      <c r="AC43" s="24">
        <f t="shared" si="2"/>
        <v>10800</v>
      </c>
      <c r="AD43" s="24">
        <f t="shared" si="2"/>
        <v>10800</v>
      </c>
      <c r="AE43" s="24">
        <f t="shared" si="2"/>
        <v>10800</v>
      </c>
      <c r="AF43" s="24">
        <f t="shared" si="2"/>
        <v>10800</v>
      </c>
      <c r="AG43" s="24">
        <f t="shared" si="2"/>
        <v>10800</v>
      </c>
      <c r="AH43" s="24">
        <f t="shared" si="2"/>
        <v>10800</v>
      </c>
    </row>
    <row r="45" spans="2:34" x14ac:dyDescent="0.35">
      <c r="B45" s="7" t="s">
        <v>77</v>
      </c>
      <c r="D45" s="23" t="s">
        <v>41</v>
      </c>
      <c r="E45" s="23" t="s">
        <v>42</v>
      </c>
      <c r="F45" s="23" t="s">
        <v>43</v>
      </c>
      <c r="G45" s="23" t="s">
        <v>44</v>
      </c>
      <c r="H45" s="23" t="s">
        <v>45</v>
      </c>
      <c r="I45" s="23" t="s">
        <v>46</v>
      </c>
      <c r="J45" s="23" t="s">
        <v>47</v>
      </c>
      <c r="K45" s="23" t="s">
        <v>48</v>
      </c>
      <c r="L45" s="23" t="s">
        <v>49</v>
      </c>
      <c r="M45" s="23" t="s">
        <v>50</v>
      </c>
      <c r="N45" s="23" t="s">
        <v>51</v>
      </c>
      <c r="O45" s="23" t="s">
        <v>52</v>
      </c>
      <c r="P45" s="23" t="s">
        <v>53</v>
      </c>
      <c r="Q45" s="23" t="s">
        <v>54</v>
      </c>
      <c r="R45" s="23" t="s">
        <v>55</v>
      </c>
      <c r="S45" s="23" t="s">
        <v>56</v>
      </c>
      <c r="T45" s="23" t="s">
        <v>57</v>
      </c>
      <c r="U45" s="23" t="s">
        <v>58</v>
      </c>
      <c r="V45" s="23" t="s">
        <v>59</v>
      </c>
      <c r="W45" s="23" t="s">
        <v>60</v>
      </c>
      <c r="X45" s="23" t="s">
        <v>61</v>
      </c>
      <c r="Y45" s="23" t="s">
        <v>62</v>
      </c>
      <c r="Z45" s="23" t="s">
        <v>63</v>
      </c>
      <c r="AA45" s="23" t="s">
        <v>64</v>
      </c>
      <c r="AB45" s="23" t="s">
        <v>65</v>
      </c>
      <c r="AC45" s="23" t="s">
        <v>66</v>
      </c>
      <c r="AD45" s="23" t="s">
        <v>67</v>
      </c>
      <c r="AE45" s="23" t="s">
        <v>68</v>
      </c>
      <c r="AF45" s="23" t="s">
        <v>69</v>
      </c>
      <c r="AG45" s="23" t="s">
        <v>70</v>
      </c>
      <c r="AH45" s="23" t="s">
        <v>71</v>
      </c>
    </row>
    <row r="46" spans="2:34" s="27" customFormat="1" x14ac:dyDescent="0.35">
      <c r="B46" s="26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</row>
    <row r="47" spans="2:34" x14ac:dyDescent="0.35">
      <c r="B47" s="8" t="str">
        <f t="shared" ref="B47:B69" si="3">B7</f>
        <v>Design of Network</v>
      </c>
      <c r="D47" s="2">
        <f>+-E7</f>
        <v>-12390.029419373408</v>
      </c>
    </row>
    <row r="48" spans="2:34" x14ac:dyDescent="0.35">
      <c r="B48" s="8" t="str">
        <f t="shared" si="3"/>
        <v>Engineering of Network</v>
      </c>
      <c r="D48" s="2">
        <f t="shared" ref="D48:D69" si="4">+-E8</f>
        <v>-12390.029419373408</v>
      </c>
    </row>
    <row r="49" spans="2:4" x14ac:dyDescent="0.35">
      <c r="B49" s="8" t="str">
        <f t="shared" si="3"/>
        <v>Obtain Easements</v>
      </c>
      <c r="D49" s="2">
        <f t="shared" si="4"/>
        <v>0</v>
      </c>
    </row>
    <row r="50" spans="2:4" x14ac:dyDescent="0.35">
      <c r="B50" s="8" t="str">
        <f t="shared" si="3"/>
        <v>Obtain Right of Way</v>
      </c>
      <c r="D50" s="2">
        <f t="shared" si="4"/>
        <v>-600</v>
      </c>
    </row>
    <row r="51" spans="2:4" x14ac:dyDescent="0.35">
      <c r="B51" s="8" t="str">
        <f t="shared" si="3"/>
        <v>Obtain Permit</v>
      </c>
      <c r="D51" s="2">
        <f t="shared" si="4"/>
        <v>-600</v>
      </c>
    </row>
    <row r="52" spans="2:4" x14ac:dyDescent="0.35">
      <c r="B52" s="8" t="str">
        <f t="shared" si="3"/>
        <v>Fiber</v>
      </c>
      <c r="D52" s="2">
        <f t="shared" si="4"/>
        <v>-11793.924375314098</v>
      </c>
    </row>
    <row r="53" spans="2:4" x14ac:dyDescent="0.35">
      <c r="B53" s="8" t="str">
        <f t="shared" si="3"/>
        <v>Conduit</v>
      </c>
      <c r="D53" s="2">
        <f t="shared" si="4"/>
        <v>-12230.12988381548</v>
      </c>
    </row>
    <row r="54" spans="2:4" x14ac:dyDescent="0.35">
      <c r="B54" s="8" t="str">
        <f t="shared" si="3"/>
        <v>Tower</v>
      </c>
      <c r="D54" s="2">
        <f t="shared" si="4"/>
        <v>0</v>
      </c>
    </row>
    <row r="55" spans="2:4" x14ac:dyDescent="0.35">
      <c r="B55" s="8" t="str">
        <f t="shared" si="3"/>
        <v>Antenna</v>
      </c>
      <c r="D55" s="2">
        <f t="shared" si="4"/>
        <v>0</v>
      </c>
    </row>
    <row r="56" spans="2:4" x14ac:dyDescent="0.35">
      <c r="B56" s="8" t="str">
        <f t="shared" si="3"/>
        <v>Vault / Flowerpots / etc.</v>
      </c>
      <c r="D56" s="2">
        <f t="shared" si="4"/>
        <v>-14803.006696390717</v>
      </c>
    </row>
    <row r="57" spans="2:4" x14ac:dyDescent="0.35">
      <c r="B57" s="8" t="str">
        <f t="shared" si="3"/>
        <v>Make Ready Materials</v>
      </c>
      <c r="D57" s="2">
        <f t="shared" si="4"/>
        <v>-7460.5460574568178</v>
      </c>
    </row>
    <row r="58" spans="2:4" x14ac:dyDescent="0.35">
      <c r="B58" s="8" t="str">
        <f t="shared" si="3"/>
        <v>Switching Equipment</v>
      </c>
      <c r="D58" s="2">
        <f t="shared" si="4"/>
        <v>0</v>
      </c>
    </row>
    <row r="59" spans="2:4" x14ac:dyDescent="0.35">
      <c r="B59" s="8" t="str">
        <f t="shared" si="3"/>
        <v>Routing Equipment</v>
      </c>
      <c r="D59" s="2">
        <f t="shared" si="4"/>
        <v>0</v>
      </c>
    </row>
    <row r="60" spans="2:4" x14ac:dyDescent="0.35">
      <c r="B60" s="8" t="str">
        <f t="shared" si="3"/>
        <v>Optical Equipment</v>
      </c>
      <c r="D60" s="2">
        <f t="shared" si="4"/>
        <v>0</v>
      </c>
    </row>
    <row r="61" spans="2:4" x14ac:dyDescent="0.35">
      <c r="B61" s="8" t="str">
        <f t="shared" si="3"/>
        <v>Customer Premise Equipment</v>
      </c>
      <c r="D61" s="2">
        <f t="shared" si="4"/>
        <v>0</v>
      </c>
    </row>
    <row r="62" spans="2:4" x14ac:dyDescent="0.35">
      <c r="B62" s="8" t="str">
        <f t="shared" si="3"/>
        <v>Directional Drilling / Boring</v>
      </c>
      <c r="D62" s="2">
        <f t="shared" si="4"/>
        <v>-169359.4756848051</v>
      </c>
    </row>
    <row r="63" spans="2:4" x14ac:dyDescent="0.35">
      <c r="B63" s="8" t="str">
        <f t="shared" si="3"/>
        <v>Trenching</v>
      </c>
      <c r="D63" s="2">
        <f t="shared" si="4"/>
        <v>0</v>
      </c>
    </row>
    <row r="64" spans="2:4" x14ac:dyDescent="0.35">
      <c r="B64" s="8" t="str">
        <f t="shared" si="3"/>
        <v>Ariel Deployment</v>
      </c>
      <c r="D64" s="2">
        <f t="shared" si="4"/>
        <v>-32153.505689685928</v>
      </c>
    </row>
    <row r="65" spans="2:34" x14ac:dyDescent="0.35">
      <c r="B65" s="8" t="str">
        <f t="shared" si="3"/>
        <v>Deploy Electronics</v>
      </c>
      <c r="D65" s="2">
        <f t="shared" si="4"/>
        <v>0</v>
      </c>
    </row>
    <row r="66" spans="2:34" x14ac:dyDescent="0.35">
      <c r="B66" s="8" t="str">
        <f t="shared" si="3"/>
        <v>Customer Drops</v>
      </c>
      <c r="D66" s="2">
        <f t="shared" si="4"/>
        <v>-25875</v>
      </c>
    </row>
    <row r="67" spans="2:34" x14ac:dyDescent="0.35">
      <c r="B67" s="8" t="str">
        <f t="shared" si="3"/>
        <v>Real Estate Purchase</v>
      </c>
      <c r="D67" s="2">
        <f>+-E27</f>
        <v>0</v>
      </c>
    </row>
    <row r="68" spans="2:34" x14ac:dyDescent="0.35">
      <c r="B68" s="8" t="str">
        <f t="shared" si="3"/>
        <v>General and administrative</v>
      </c>
      <c r="D68" s="2">
        <f t="shared" si="4"/>
        <v>0</v>
      </c>
    </row>
    <row r="69" spans="2:34" x14ac:dyDescent="0.35">
      <c r="B69" s="8" t="str">
        <f t="shared" si="3"/>
        <v>Other (explain)</v>
      </c>
      <c r="D69" s="2">
        <f t="shared" si="4"/>
        <v>0</v>
      </c>
    </row>
    <row r="70" spans="2:34" x14ac:dyDescent="0.35">
      <c r="B70" s="8"/>
    </row>
    <row r="71" spans="2:34" x14ac:dyDescent="0.35">
      <c r="B71" s="7" t="s">
        <v>78</v>
      </c>
      <c r="D71" s="24">
        <f>SUM(D47:D70)</f>
        <v>-299655.64722621493</v>
      </c>
    </row>
    <row r="72" spans="2:34" ht="5.15" customHeight="1" x14ac:dyDescent="0.35">
      <c r="B72" s="7"/>
      <c r="D72" s="25"/>
    </row>
    <row r="73" spans="2:34" x14ac:dyDescent="0.35">
      <c r="B73" s="11" t="s">
        <v>79</v>
      </c>
      <c r="C73" s="11"/>
      <c r="D73" s="11">
        <f>+E34</f>
        <v>275235.09598560689</v>
      </c>
    </row>
    <row r="74" spans="2:34" ht="15" thickBot="1" x14ac:dyDescent="0.4">
      <c r="B74" s="7" t="s">
        <v>80</v>
      </c>
      <c r="D74" s="29">
        <f>SUM(D71:D73)</f>
        <v>-24420.551240608038</v>
      </c>
      <c r="E74" s="29">
        <f t="shared" ref="E74:AH74" si="5">+E43+D74</f>
        <v>-30776.801240608038</v>
      </c>
      <c r="F74" s="29">
        <f t="shared" si="5"/>
        <v>-26333.051240608038</v>
      </c>
      <c r="G74" s="29">
        <f t="shared" si="5"/>
        <v>-15533.051240608038</v>
      </c>
      <c r="H74" s="29">
        <f t="shared" si="5"/>
        <v>-4733.0512406080379</v>
      </c>
      <c r="I74" s="29">
        <f t="shared" si="5"/>
        <v>6066.9487593919621</v>
      </c>
      <c r="J74" s="29">
        <f t="shared" si="5"/>
        <v>16866.948759391962</v>
      </c>
      <c r="K74" s="29">
        <f t="shared" si="5"/>
        <v>27666.948759391962</v>
      </c>
      <c r="L74" s="29">
        <f t="shared" si="5"/>
        <v>38466.948759391962</v>
      </c>
      <c r="M74" s="29">
        <f t="shared" si="5"/>
        <v>49266.948759391962</v>
      </c>
      <c r="N74" s="29">
        <f t="shared" si="5"/>
        <v>60066.948759391962</v>
      </c>
      <c r="O74" s="29">
        <f t="shared" si="5"/>
        <v>70866.948759391962</v>
      </c>
      <c r="P74" s="29">
        <f t="shared" si="5"/>
        <v>81666.948759391962</v>
      </c>
      <c r="Q74" s="29">
        <f t="shared" si="5"/>
        <v>92466.948759391962</v>
      </c>
      <c r="R74" s="29">
        <f t="shared" si="5"/>
        <v>103266.94875939196</v>
      </c>
      <c r="S74" s="29">
        <f t="shared" si="5"/>
        <v>114066.94875939196</v>
      </c>
      <c r="T74" s="29">
        <f t="shared" si="5"/>
        <v>124866.94875939196</v>
      </c>
      <c r="U74" s="29">
        <f t="shared" si="5"/>
        <v>135666.94875939196</v>
      </c>
      <c r="V74" s="29">
        <f t="shared" si="5"/>
        <v>146466.94875939196</v>
      </c>
      <c r="W74" s="29">
        <f t="shared" si="5"/>
        <v>157266.94875939196</v>
      </c>
      <c r="X74" s="29">
        <f t="shared" si="5"/>
        <v>168066.94875939196</v>
      </c>
      <c r="Y74" s="29">
        <f t="shared" si="5"/>
        <v>178866.94875939196</v>
      </c>
      <c r="Z74" s="29">
        <f t="shared" si="5"/>
        <v>189666.94875939196</v>
      </c>
      <c r="AA74" s="29">
        <f t="shared" si="5"/>
        <v>200466.94875939196</v>
      </c>
      <c r="AB74" s="29">
        <f t="shared" si="5"/>
        <v>211266.94875939196</v>
      </c>
      <c r="AC74" s="29">
        <f t="shared" si="5"/>
        <v>222066.94875939196</v>
      </c>
      <c r="AD74" s="29">
        <f t="shared" si="5"/>
        <v>232866.94875939196</v>
      </c>
      <c r="AE74" s="29">
        <f t="shared" si="5"/>
        <v>243666.94875939196</v>
      </c>
      <c r="AF74" s="29">
        <f t="shared" si="5"/>
        <v>254466.94875939196</v>
      </c>
      <c r="AG74" s="29">
        <f t="shared" si="5"/>
        <v>265266.94875939196</v>
      </c>
      <c r="AH74" s="29">
        <f t="shared" si="5"/>
        <v>276066.94875939196</v>
      </c>
    </row>
    <row r="75" spans="2:34" ht="15" thickTop="1" x14ac:dyDescent="0.35"/>
    <row r="78" spans="2:34" x14ac:dyDescent="0.35">
      <c r="D78" s="5"/>
    </row>
  </sheetData>
  <sheetProtection algorithmName="SHA-512" hashValue="cEoF/78JO1gtLqJFfYk8iqQU8Bcf8o5N23UAz0dMOOu/HPIEI1DLSHx3F+HH5QMBH0LUm+p5mNa+EYTYWqt/BQ==" saltValue="moxEa5darfdsLixR6WCEMQ==" spinCount="100000" sheet="1" objects="1" scenarios="1"/>
  <pageMargins left="0.7" right="0.7" top="0.75" bottom="0.75" header="0.3" footer="0.3"/>
  <pageSetup scale="9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1164A512DD3944B94F63E7A6127E90" ma:contentTypeVersion="18" ma:contentTypeDescription="Create a new document." ma:contentTypeScope="" ma:versionID="2ed32fa8e58c5e04e05c8a728e940e50">
  <xsd:schema xmlns:xsd="http://www.w3.org/2001/XMLSchema" xmlns:xs="http://www.w3.org/2001/XMLSchema" xmlns:p="http://schemas.microsoft.com/office/2006/metadata/properties" xmlns:ns2="44b6a73a-d448-4c1d-b1b2-499ea90389a3" xmlns:ns3="d0339ec8-81de-463c-a317-7641d132453f" targetNamespace="http://schemas.microsoft.com/office/2006/metadata/properties" ma:root="true" ma:fieldsID="8b7d301482517e01523d903b61529172" ns2:_="" ns3:_="">
    <xsd:import namespace="44b6a73a-d448-4c1d-b1b2-499ea90389a3"/>
    <xsd:import namespace="d0339ec8-81de-463c-a317-7641d132453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b6a73a-d448-4c1d-b1b2-499ea90389a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c33b4fb-dbbf-400c-82f1-4b772e61609a}" ma:internalName="TaxCatchAll" ma:showField="CatchAllData" ma:web="44b6a73a-d448-4c1d-b1b2-499ea90389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339ec8-81de-463c-a317-7641d13245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392a6daf-01b2-437b-8ac0-d7f447bada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0339ec8-81de-463c-a317-7641d132453f">
      <Terms xmlns="http://schemas.microsoft.com/office/infopath/2007/PartnerControls"/>
    </lcf76f155ced4ddcb4097134ff3c332f>
    <TaxCatchAll xmlns="44b6a73a-d448-4c1d-b1b2-499ea90389a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9EC525A-C877-4C27-9344-74467EC5A6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b6a73a-d448-4c1d-b1b2-499ea90389a3"/>
    <ds:schemaRef ds:uri="d0339ec8-81de-463c-a317-7641d13245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7628B4-AB42-458A-BA43-35BC5E60285D}">
  <ds:schemaRefs>
    <ds:schemaRef ds:uri="http://schemas.microsoft.com/office/2006/metadata/properties"/>
    <ds:schemaRef ds:uri="http://schemas.microsoft.com/office/infopath/2007/PartnerControls"/>
    <ds:schemaRef ds:uri="d0339ec8-81de-463c-a317-7641d132453f"/>
    <ds:schemaRef ds:uri="44b6a73a-d448-4c1d-b1b2-499ea90389a3"/>
  </ds:schemaRefs>
</ds:datastoreItem>
</file>

<file path=customXml/itemProps3.xml><?xml version="1.0" encoding="utf-8"?>
<ds:datastoreItem xmlns:ds="http://schemas.openxmlformats.org/officeDocument/2006/customXml" ds:itemID="{77E783B4-1EF0-467C-B7C3-21FF9ACF91A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Community Submission</vt:lpstr>
      <vt:lpstr>'Community Submission'!Print_Area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Joran Teijema</dc:creator>
  <cp:lastModifiedBy>Jody Hoops</cp:lastModifiedBy>
  <dcterms:created xsi:type="dcterms:W3CDTF">2024-01-17T21:26:24Z</dcterms:created>
  <dcterms:modified xsi:type="dcterms:W3CDTF">2024-01-18T22:57:24Z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0x010100BC1164A512DD3944B94F63E7A6127E90</vt:lpwstr>
  </property>
  <property fmtid="{D5CDD505-2E9C-101B-9397-08002B2CF9AE}" pid="3" name="MediaServiceImageTags">
    <vt:lpwstr/>
  </property>
</Properties>
</file>