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JESI\Great Plains Journal Entry\Allo\Projects\Nebraska Broadband Bridge Grant\SUBMITTED\"/>
    </mc:Choice>
  </mc:AlternateContent>
  <bookViews>
    <workbookView xWindow="0" yWindow="0" windowWidth="28800" windowHeight="12432"/>
  </bookViews>
  <sheets>
    <sheet name="Community Submission" sheetId="1" r:id="rId1"/>
  </sheets>
  <definedNames>
    <definedName name="_xlnm.Print_Area" localSheetId="0">'Community Submission'!$B$18:$N$36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29" i="1" s="1"/>
  <c r="E22" i="1"/>
  <c r="E25" i="1" s="1"/>
  <c r="M22" i="1"/>
  <c r="M25" i="1" s="1"/>
  <c r="U22" i="1"/>
  <c r="U25" i="1" s="1"/>
  <c r="AC22" i="1"/>
  <c r="AC25" i="1" s="1"/>
  <c r="F22" i="1"/>
  <c r="F25" i="1" s="1"/>
  <c r="N22" i="1"/>
  <c r="N25" i="1" s="1"/>
  <c r="V22" i="1"/>
  <c r="V25" i="1" s="1"/>
  <c r="AD22" i="1"/>
  <c r="AD25" i="1" s="1"/>
  <c r="D22" i="1"/>
  <c r="G22" i="1"/>
  <c r="G25" i="1" s="1"/>
  <c r="H22" i="1"/>
  <c r="I22" i="1"/>
  <c r="J22" i="1"/>
  <c r="K22" i="1"/>
  <c r="L22" i="1"/>
  <c r="O22" i="1"/>
  <c r="O25" i="1" s="1"/>
  <c r="P22" i="1"/>
  <c r="Q22" i="1"/>
  <c r="R22" i="1"/>
  <c r="S22" i="1"/>
  <c r="T22" i="1"/>
  <c r="W22" i="1"/>
  <c r="W25" i="1" s="1"/>
  <c r="X22" i="1"/>
  <c r="Y22" i="1"/>
  <c r="Z22" i="1"/>
  <c r="AA22" i="1"/>
  <c r="AB22" i="1"/>
  <c r="AE22" i="1"/>
  <c r="AE25" i="1" s="1"/>
  <c r="AF22" i="1"/>
  <c r="AG22" i="1"/>
  <c r="AH22" i="1"/>
  <c r="H25" i="1"/>
  <c r="P25" i="1"/>
  <c r="X25" i="1"/>
  <c r="AB25" i="1"/>
  <c r="AF25" i="1"/>
  <c r="D25" i="1"/>
  <c r="I25" i="1"/>
  <c r="J25" i="1"/>
  <c r="K25" i="1"/>
  <c r="L25" i="1"/>
  <c r="Q25" i="1"/>
  <c r="R25" i="1"/>
  <c r="S25" i="1"/>
  <c r="T25" i="1"/>
  <c r="Y25" i="1"/>
  <c r="Z25" i="1"/>
  <c r="AA25" i="1"/>
  <c r="AG25" i="1"/>
  <c r="AH25" i="1"/>
  <c r="D30" i="1"/>
  <c r="D31" i="1"/>
  <c r="D28" i="1" l="1"/>
  <c r="D32" i="1" s="1"/>
  <c r="D13" i="1"/>
  <c r="D15" i="1" l="1"/>
  <c r="D16" i="1"/>
  <c r="D34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</calcChain>
</file>

<file path=xl/sharedStrings.xml><?xml version="1.0" encoding="utf-8"?>
<sst xmlns="http://schemas.openxmlformats.org/spreadsheetml/2006/main" count="91" uniqueCount="56">
  <si>
    <t>ALLO Cash Flow</t>
  </si>
  <si>
    <t>Grant Support</t>
  </si>
  <si>
    <t>Total Capex</t>
  </si>
  <si>
    <t>Transport Costs</t>
  </si>
  <si>
    <t>Network Costs</t>
  </si>
  <si>
    <t>Installation Costs</t>
  </si>
  <si>
    <t>Passing Costs</t>
  </si>
  <si>
    <t>Year 30</t>
  </si>
  <si>
    <t>Year 29</t>
  </si>
  <si>
    <t>Year 28</t>
  </si>
  <si>
    <t>Year 27</t>
  </si>
  <si>
    <t>Year 26</t>
  </si>
  <si>
    <t>Year 25</t>
  </si>
  <si>
    <t>Year 24</t>
  </si>
  <si>
    <t>Year 23</t>
  </si>
  <si>
    <t>Year 22</t>
  </si>
  <si>
    <t>Year 21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</si>
  <si>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</si>
  <si>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</si>
  <si>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</si>
  <si>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</si>
  <si>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</si>
  <si>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</si>
  <si>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</si>
  <si>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</si>
  <si>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</si>
  <si>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</si>
  <si>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</si>
  <si>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</si>
  <si>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</si>
  <si>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</si>
  <si>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</si>
  <si>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</si>
  <si>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</si>
  <si>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</si>
  <si>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</si>
  <si>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</si>
  <si>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Year 0</t>
  </si>
  <si>
    <t>Cap Ex &amp; Cash Flow Summary</t>
  </si>
  <si>
    <t>EBITDA</t>
  </si>
  <si>
    <t>SG&amp;A</t>
  </si>
  <si>
    <t>Gross Margin</t>
  </si>
  <si>
    <t>Cost of Sales</t>
  </si>
  <si>
    <t>Revenue</t>
  </si>
  <si>
    <t>ALLO Financials in Community</t>
  </si>
  <si>
    <t>Grant Amount Requested</t>
  </si>
  <si>
    <t>Allo Coverage of Project Costs</t>
  </si>
  <si>
    <t>Assumed Allo Coverage Amount</t>
  </si>
  <si>
    <t>Total Project Cost</t>
  </si>
  <si>
    <t>(9.1 miles @ $40,000)</t>
  </si>
  <si>
    <t>Cap Ex Project Spend</t>
  </si>
  <si>
    <t>Take Rate</t>
  </si>
  <si>
    <t>Businesses Passed</t>
  </si>
  <si>
    <t>Households Passed</t>
  </si>
  <si>
    <t>Sprague, Nebraska</t>
  </si>
  <si>
    <t>Bridge Model - Sprague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</si>
</sst>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8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left" indent="1"/>
    </xf>
    <xf numFmtId="164" fontId="2" fillId="2" borderId="3" xfId="1" applyNumberFormat="1" applyFont="1" applyFill="1" applyBorder="1" applyAlignment="1">
      <alignment horizontal="center"/>
    </xf>
    <xf numFmtId="164" fontId="2" fillId="3" borderId="4" xfId="1" applyNumberFormat="1" applyFont="1" applyFill="1" applyBorder="1"/>
    <xf numFmtId="164" fontId="0" fillId="3" borderId="4" xfId="1" applyNumberFormat="1" applyFont="1" applyFill="1" applyBorder="1"/>
    <xf numFmtId="165" fontId="0" fillId="0" borderId="0" xfId="2" applyNumberFormat="1" applyFont="1"/>
    <xf numFmtId="0" fontId="3" fillId="0" borderId="0" xfId="0" applyFont="1"/>
    <xf numFmtId="164" fontId="3" fillId="0" borderId="0" xfId="1" applyNumberFormat="1" applyFont="1" applyAlignment="1">
      <alignment horizontal="left" indent="1"/>
    </xf>
    <xf numFmtId="9" fontId="4" fillId="4" borderId="0" xfId="3" applyFont="1" applyFill="1"/>
    <xf numFmtId="165" fontId="2" fillId="3" borderId="4" xfId="2" applyNumberFormat="1" applyFont="1" applyFill="1" applyBorder="1"/>
    <xf numFmtId="165" fontId="4" fillId="4" borderId="0" xfId="2" applyNumberFormat="1" applyFont="1" applyFill="1"/>
    <xf numFmtId="164" fontId="2" fillId="0" borderId="0" xfId="1" applyNumberFormat="1" applyFont="1" applyAlignment="1">
      <alignment horizontal="left"/>
    </xf>
    <xf numFmtId="9" fontId="0" fillId="0" borderId="0" xfId="3" applyFont="1"/>
    <xf numFmtId="164" fontId="4" fillId="4" borderId="0" xfId="1" applyNumberFormat="1" applyFont="1" applyFill="1"/>
    <xf numFmtId="164" fontId="5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142987</xdr:colOff>
      <xdr:row>1</xdr:row>
      <xdr:rowOff>85541</xdr:rowOff>
    </xdr:from>
    <xdr:ext cx="1306083" cy="706939"/>
    <xdr:pic>
      <xdr:nvPicPr>
        <xdr:cNvPr id="2" name="Picture 1">
          <a:extLst>
            <a:ext uri="{FF2B5EF4-FFF2-40B4-BE49-F238E27FC236}">
              <a16:creationId xmlns:a16="http://schemas.microsoft.com/office/drawing/2014/main" id="{1F3AF8F1-0AC3-4D9A-9309-92B043BE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027" y="268421"/>
          <a:ext cx="1306083" cy="7069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6"/>
  <sheetViews>
    <sheetView showGridLines="0" tabSelected="1" zoomScaleNormal="100" workbookViewId="0">
      <selection activeCell="E13" sqref="E13"/>
    </sheetView>
  </sheetViews>
  <sheetFormatPr defaultColWidth="9.109375" defaultRowHeight="14.4" x14ac:dyDescent="0.3"/>
  <cols>
    <col min="1" max="1" width="3" style="1" customWidth="1"/>
    <col min="2" max="2" width="17.88671875" style="1" customWidth="1"/>
    <col min="3" max="3" width="10.33203125" style="1" bestFit="1" customWidth="1"/>
    <col min="4" max="34" width="11.21875" style="1" bestFit="1" customWidth="1"/>
    <col min="35" max="364" width="10.44140625" style="1" bestFit="1" customWidth="1"/>
    <col min="365" max="16384" width="9.109375" style="1"/>
  </cols>
  <sheetData>
    <row r="1" spans="2:22" customFormat="1" x14ac:dyDescent="0.3">
      <c r="V1" t="s">
        <v>54</v>
      </c>
    </row>
    <row r="2" spans="2:22" ht="33.6" x14ac:dyDescent="0.65">
      <c r="B2" s="20" t="s">
        <v>55</v>
      </c>
    </row>
    <row r="4" spans="2:22" x14ac:dyDescent="0.3">
      <c r="B4" s="1" t="s">
        <v>53</v>
      </c>
      <c r="C4" s="19">
        <v>158.62068965517241</v>
      </c>
    </row>
    <row r="5" spans="2:22" x14ac:dyDescent="0.3">
      <c r="B5" s="1" t="s">
        <v>52</v>
      </c>
      <c r="C5" s="19">
        <v>25.379310344827587</v>
      </c>
    </row>
    <row r="6" spans="2:22" x14ac:dyDescent="0.3">
      <c r="B6" s="1" t="s">
        <v>51</v>
      </c>
      <c r="C6" s="14">
        <v>0.75</v>
      </c>
      <c r="G6" s="18"/>
    </row>
    <row r="8" spans="2:22" x14ac:dyDescent="0.3">
      <c r="B8" s="17" t="s">
        <v>50</v>
      </c>
    </row>
    <row r="9" spans="2:22" x14ac:dyDescent="0.3">
      <c r="B9" s="7" t="s">
        <v>6</v>
      </c>
      <c r="C9" s="16">
        <v>2100</v>
      </c>
      <c r="D9" s="11">
        <f>+(C4+C5)*C9</f>
        <v>386400</v>
      </c>
    </row>
    <row r="10" spans="2:22" x14ac:dyDescent="0.3">
      <c r="B10" s="7" t="s">
        <v>5</v>
      </c>
      <c r="C10" s="16">
        <v>1150</v>
      </c>
      <c r="D10" s="11">
        <f>(C10+C5)*C4*C6</f>
        <v>139829.6076099881</v>
      </c>
    </row>
    <row r="11" spans="2:22" x14ac:dyDescent="0.3">
      <c r="B11" s="7" t="s">
        <v>4</v>
      </c>
      <c r="D11" s="16">
        <v>250000</v>
      </c>
    </row>
    <row r="12" spans="2:22" x14ac:dyDescent="0.3">
      <c r="B12" s="7" t="s">
        <v>3</v>
      </c>
      <c r="D12" s="16">
        <v>364000</v>
      </c>
      <c r="E12" s="4" t="s">
        <v>49</v>
      </c>
    </row>
    <row r="13" spans="2:22" x14ac:dyDescent="0.3">
      <c r="B13" s="9" t="s">
        <v>48</v>
      </c>
      <c r="C13" s="10"/>
      <c r="D13" s="15">
        <f>SUM(D9:D12)</f>
        <v>1140229.6076099882</v>
      </c>
    </row>
    <row r="14" spans="2:22" customFormat="1" x14ac:dyDescent="0.3">
      <c r="B14" s="13" t="s">
        <v>47</v>
      </c>
      <c r="C14" s="12"/>
      <c r="D14" s="14">
        <v>0.5</v>
      </c>
    </row>
    <row r="15" spans="2:22" customFormat="1" x14ac:dyDescent="0.3">
      <c r="B15" s="13" t="s">
        <v>46</v>
      </c>
      <c r="C15" s="12"/>
      <c r="D15" s="11">
        <f>D13*D14</f>
        <v>570114.8038049941</v>
      </c>
    </row>
    <row r="16" spans="2:22" x14ac:dyDescent="0.3">
      <c r="B16" s="9" t="s">
        <v>45</v>
      </c>
      <c r="C16" s="10"/>
      <c r="D16" s="9">
        <f>D13-D15</f>
        <v>570114.8038049941</v>
      </c>
    </row>
    <row r="17" spans="2:34" customFormat="1" x14ac:dyDescent="0.3"/>
    <row r="18" spans="2:34" x14ac:dyDescent="0.3">
      <c r="B18" s="3" t="s">
        <v>44</v>
      </c>
      <c r="D18" s="8" t="s">
        <v>37</v>
      </c>
      <c r="E18" s="8" t="s">
        <v>36</v>
      </c>
      <c r="F18" s="8" t="s">
        <v>35</v>
      </c>
      <c r="G18" s="8" t="s">
        <v>34</v>
      </c>
      <c r="H18" s="8" t="s">
        <v>33</v>
      </c>
      <c r="I18" s="8" t="s">
        <v>32</v>
      </c>
      <c r="J18" s="8" t="s">
        <v>31</v>
      </c>
      <c r="K18" s="8" t="s">
        <v>30</v>
      </c>
      <c r="L18" s="8" t="s">
        <v>29</v>
      </c>
      <c r="M18" s="8" t="s">
        <v>28</v>
      </c>
      <c r="N18" s="8" t="s">
        <v>27</v>
      </c>
      <c r="O18" s="8" t="s">
        <v>26</v>
      </c>
      <c r="P18" s="8" t="s">
        <v>25</v>
      </c>
      <c r="Q18" s="8" t="s">
        <v>24</v>
      </c>
      <c r="R18" s="8" t="s">
        <v>23</v>
      </c>
      <c r="S18" s="8" t="s">
        <v>22</v>
      </c>
      <c r="T18" s="8" t="s">
        <v>21</v>
      </c>
      <c r="U18" s="8" t="s">
        <v>20</v>
      </c>
      <c r="V18" s="8" t="s">
        <v>19</v>
      </c>
      <c r="W18" s="8" t="s">
        <v>18</v>
      </c>
      <c r="X18" s="8" t="s">
        <v>17</v>
      </c>
      <c r="Y18" s="8" t="s">
        <v>16</v>
      </c>
      <c r="Z18" s="8" t="s">
        <v>15</v>
      </c>
      <c r="AA18" s="8" t="s">
        <v>14</v>
      </c>
      <c r="AB18" s="8" t="s">
        <v>13</v>
      </c>
      <c r="AC18" s="8" t="s">
        <v>12</v>
      </c>
      <c r="AD18" s="8" t="s">
        <v>11</v>
      </c>
      <c r="AE18" s="8" t="s">
        <v>10</v>
      </c>
      <c r="AF18" s="8" t="s">
        <v>9</v>
      </c>
      <c r="AG18" s="8" t="s">
        <v>8</v>
      </c>
      <c r="AH18" s="8" t="s">
        <v>7</v>
      </c>
    </row>
    <row r="19" spans="2:34" customFormat="1" ht="4.95" customHeight="1" x14ac:dyDescent="0.3"/>
    <row r="20" spans="2:34" x14ac:dyDescent="0.3">
      <c r="B20" s="7" t="s">
        <v>43</v>
      </c>
      <c r="D20" s="1">
        <v>0</v>
      </c>
      <c r="E20" s="1">
        <v>35880</v>
      </c>
      <c r="F20" s="1">
        <v>102120</v>
      </c>
      <c r="G20" s="1">
        <v>132480</v>
      </c>
      <c r="H20" s="1">
        <v>132480</v>
      </c>
      <c r="I20" s="1">
        <v>132480</v>
      </c>
      <c r="J20" s="1">
        <v>132480</v>
      </c>
      <c r="K20" s="1">
        <v>132480</v>
      </c>
      <c r="L20" s="1">
        <v>132480</v>
      </c>
      <c r="M20" s="1">
        <v>132480</v>
      </c>
      <c r="N20" s="1">
        <v>132480</v>
      </c>
      <c r="O20" s="1">
        <v>132480</v>
      </c>
      <c r="P20" s="1">
        <v>132480</v>
      </c>
      <c r="Q20" s="1">
        <v>132480</v>
      </c>
      <c r="R20" s="1">
        <v>132480</v>
      </c>
      <c r="S20" s="1">
        <v>132480</v>
      </c>
      <c r="T20" s="1">
        <v>132480</v>
      </c>
      <c r="U20" s="1">
        <v>132480</v>
      </c>
      <c r="V20" s="1">
        <v>132480</v>
      </c>
      <c r="W20" s="1">
        <v>132480</v>
      </c>
      <c r="X20" s="1">
        <v>132480</v>
      </c>
      <c r="Y20" s="1">
        <v>132480</v>
      </c>
      <c r="Z20" s="1">
        <v>132480</v>
      </c>
      <c r="AA20" s="1">
        <v>132480</v>
      </c>
      <c r="AB20" s="1">
        <v>132480</v>
      </c>
      <c r="AC20" s="1">
        <v>132480</v>
      </c>
      <c r="AD20" s="1">
        <v>132480</v>
      </c>
      <c r="AE20" s="1">
        <v>132480</v>
      </c>
      <c r="AF20" s="1">
        <v>132480</v>
      </c>
      <c r="AG20" s="1">
        <v>132480</v>
      </c>
      <c r="AH20" s="1">
        <v>132480</v>
      </c>
    </row>
    <row r="21" spans="2:34" x14ac:dyDescent="0.3">
      <c r="B21" s="7" t="s">
        <v>42</v>
      </c>
      <c r="D21" s="1">
        <v>0</v>
      </c>
      <c r="E21" s="1">
        <v>33120</v>
      </c>
      <c r="F21" s="1">
        <v>33120</v>
      </c>
      <c r="G21" s="1">
        <v>33120</v>
      </c>
      <c r="H21" s="1">
        <v>33120</v>
      </c>
      <c r="I21" s="1">
        <v>33120</v>
      </c>
      <c r="J21" s="1">
        <v>33120</v>
      </c>
      <c r="K21" s="1">
        <v>33120</v>
      </c>
      <c r="L21" s="1">
        <v>33120</v>
      </c>
      <c r="M21" s="1">
        <v>33120</v>
      </c>
      <c r="N21" s="1">
        <v>33120</v>
      </c>
      <c r="O21" s="1">
        <v>33120</v>
      </c>
      <c r="P21" s="1">
        <v>33120</v>
      </c>
      <c r="Q21" s="1">
        <v>33120</v>
      </c>
      <c r="R21" s="1">
        <v>33120</v>
      </c>
      <c r="S21" s="1">
        <v>33120</v>
      </c>
      <c r="T21" s="1">
        <v>33120</v>
      </c>
      <c r="U21" s="1">
        <v>33120</v>
      </c>
      <c r="V21" s="1">
        <v>33120</v>
      </c>
      <c r="W21" s="1">
        <v>33120</v>
      </c>
      <c r="X21" s="1">
        <v>33120</v>
      </c>
      <c r="Y21" s="1">
        <v>33120</v>
      </c>
      <c r="Z21" s="1">
        <v>33120</v>
      </c>
      <c r="AA21" s="1">
        <v>33120</v>
      </c>
      <c r="AB21" s="1">
        <v>33120</v>
      </c>
      <c r="AC21" s="1">
        <v>33120</v>
      </c>
      <c r="AD21" s="1">
        <v>33120</v>
      </c>
      <c r="AE21" s="1">
        <v>33120</v>
      </c>
      <c r="AF21" s="1">
        <v>33120</v>
      </c>
      <c r="AG21" s="1">
        <v>33120</v>
      </c>
      <c r="AH21" s="1">
        <v>33120</v>
      </c>
    </row>
    <row r="22" spans="2:34" x14ac:dyDescent="0.3">
      <c r="B22" s="3" t="s">
        <v>41</v>
      </c>
      <c r="C22" s="3"/>
      <c r="D22" s="6">
        <f>+D20-D21</f>
        <v>0</v>
      </c>
      <c r="E22" s="6">
        <f>+E20-E21</f>
        <v>2760</v>
      </c>
      <c r="F22" s="6">
        <f>+F20-F21</f>
        <v>69000</v>
      </c>
      <c r="G22" s="6">
        <f>+G20-G21</f>
        <v>99360</v>
      </c>
      <c r="H22" s="6">
        <f>+H20-H21</f>
        <v>99360</v>
      </c>
      <c r="I22" s="6">
        <f>+I20-I21</f>
        <v>99360</v>
      </c>
      <c r="J22" s="6">
        <f>+J20-J21</f>
        <v>99360</v>
      </c>
      <c r="K22" s="6">
        <f>+K20-K21</f>
        <v>99360</v>
      </c>
      <c r="L22" s="6">
        <f>+L20-L21</f>
        <v>99360</v>
      </c>
      <c r="M22" s="6">
        <f>+M20-M21</f>
        <v>99360</v>
      </c>
      <c r="N22" s="6">
        <f>+N20-N21</f>
        <v>99360</v>
      </c>
      <c r="O22" s="6">
        <f>+O20-O21</f>
        <v>99360</v>
      </c>
      <c r="P22" s="6">
        <f>+P20-P21</f>
        <v>99360</v>
      </c>
      <c r="Q22" s="6">
        <f>+Q20-Q21</f>
        <v>99360</v>
      </c>
      <c r="R22" s="6">
        <f>+R20-R21</f>
        <v>99360</v>
      </c>
      <c r="S22" s="6">
        <f>+S20-S21</f>
        <v>99360</v>
      </c>
      <c r="T22" s="6">
        <f>+T20-T21</f>
        <v>99360</v>
      </c>
      <c r="U22" s="6">
        <f>+U20-U21</f>
        <v>99360</v>
      </c>
      <c r="V22" s="6">
        <f>+V20-V21</f>
        <v>99360</v>
      </c>
      <c r="W22" s="6">
        <f>+W20-W21</f>
        <v>99360</v>
      </c>
      <c r="X22" s="6">
        <f>+X20-X21</f>
        <v>99360</v>
      </c>
      <c r="Y22" s="6">
        <f>+Y20-Y21</f>
        <v>99360</v>
      </c>
      <c r="Z22" s="6">
        <f>+Z20-Z21</f>
        <v>99360</v>
      </c>
      <c r="AA22" s="6">
        <f>+AA20-AA21</f>
        <v>99360</v>
      </c>
      <c r="AB22" s="6">
        <f>+AB20-AB21</f>
        <v>99360</v>
      </c>
      <c r="AC22" s="6">
        <f>+AC20-AC21</f>
        <v>99360</v>
      </c>
      <c r="AD22" s="6">
        <f>+AD20-AD21</f>
        <v>99360</v>
      </c>
      <c r="AE22" s="6">
        <f>+AE20-AE21</f>
        <v>99360</v>
      </c>
      <c r="AF22" s="6">
        <f>+AF20-AF21</f>
        <v>99360</v>
      </c>
      <c r="AG22" s="6">
        <f>+AG20-AG21</f>
        <v>99360</v>
      </c>
      <c r="AH22" s="6">
        <f>+AH20-AH21</f>
        <v>99360</v>
      </c>
    </row>
    <row r="23" spans="2:34" ht="4.95" customHeight="1" x14ac:dyDescent="0.3">
      <c r="B23" s="3"/>
      <c r="C23" s="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x14ac:dyDescent="0.3">
      <c r="B24" s="7" t="s">
        <v>40</v>
      </c>
      <c r="D24" s="1">
        <v>0</v>
      </c>
      <c r="E24" s="1">
        <v>41745</v>
      </c>
      <c r="F24" s="1">
        <v>41745</v>
      </c>
      <c r="G24" s="1">
        <v>33120</v>
      </c>
      <c r="H24" s="1">
        <v>33120</v>
      </c>
      <c r="I24" s="1">
        <v>33120</v>
      </c>
      <c r="J24" s="1">
        <v>33120</v>
      </c>
      <c r="K24" s="1">
        <v>33120</v>
      </c>
      <c r="L24" s="1">
        <v>33120</v>
      </c>
      <c r="M24" s="1">
        <v>33120</v>
      </c>
      <c r="N24" s="1">
        <v>33120</v>
      </c>
      <c r="O24" s="1">
        <v>33120</v>
      </c>
      <c r="P24" s="1">
        <v>33120</v>
      </c>
      <c r="Q24" s="1">
        <v>33120</v>
      </c>
      <c r="R24" s="1">
        <v>33120</v>
      </c>
      <c r="S24" s="1">
        <v>33120</v>
      </c>
      <c r="T24" s="1">
        <v>33120</v>
      </c>
      <c r="U24" s="1">
        <v>33120</v>
      </c>
      <c r="V24" s="1">
        <v>33120</v>
      </c>
      <c r="W24" s="1">
        <v>33120</v>
      </c>
      <c r="X24" s="1">
        <v>33120</v>
      </c>
      <c r="Y24" s="1">
        <v>33120</v>
      </c>
      <c r="Z24" s="1">
        <v>33120</v>
      </c>
      <c r="AA24" s="1">
        <v>33120</v>
      </c>
      <c r="AB24" s="1">
        <v>33120</v>
      </c>
      <c r="AC24" s="1">
        <v>33120</v>
      </c>
      <c r="AD24" s="1">
        <v>33120</v>
      </c>
      <c r="AE24" s="1">
        <v>33120</v>
      </c>
      <c r="AF24" s="1">
        <v>33120</v>
      </c>
      <c r="AG24" s="1">
        <v>33120</v>
      </c>
      <c r="AH24" s="1">
        <v>33120</v>
      </c>
    </row>
    <row r="25" spans="2:34" x14ac:dyDescent="0.3">
      <c r="B25" s="3" t="s">
        <v>39</v>
      </c>
      <c r="C25" s="3"/>
      <c r="D25" s="6">
        <f>+D22-D24</f>
        <v>0</v>
      </c>
      <c r="E25" s="6">
        <f>+E22-E24</f>
        <v>-38985</v>
      </c>
      <c r="F25" s="6">
        <f>+F22-F24</f>
        <v>27255</v>
      </c>
      <c r="G25" s="6">
        <f>+G22-G24</f>
        <v>66240</v>
      </c>
      <c r="H25" s="6">
        <f>+H22-H24</f>
        <v>66240</v>
      </c>
      <c r="I25" s="6">
        <f>+I22-I24</f>
        <v>66240</v>
      </c>
      <c r="J25" s="6">
        <f>+J22-J24</f>
        <v>66240</v>
      </c>
      <c r="K25" s="6">
        <f>+K22-K24</f>
        <v>66240</v>
      </c>
      <c r="L25" s="6">
        <f>+L22-L24</f>
        <v>66240</v>
      </c>
      <c r="M25" s="6">
        <f>+M22-M24</f>
        <v>66240</v>
      </c>
      <c r="N25" s="6">
        <f>+N22-N24</f>
        <v>66240</v>
      </c>
      <c r="O25" s="6">
        <f>+O22-O24</f>
        <v>66240</v>
      </c>
      <c r="P25" s="6">
        <f>+P22-P24</f>
        <v>66240</v>
      </c>
      <c r="Q25" s="6">
        <f>+Q22-Q24</f>
        <v>66240</v>
      </c>
      <c r="R25" s="6">
        <f>+R22-R24</f>
        <v>66240</v>
      </c>
      <c r="S25" s="6">
        <f>+S22-S24</f>
        <v>66240</v>
      </c>
      <c r="T25" s="6">
        <f>+T22-T24</f>
        <v>66240</v>
      </c>
      <c r="U25" s="6">
        <f>+U22-U24</f>
        <v>66240</v>
      </c>
      <c r="V25" s="6">
        <f>+V22-V24</f>
        <v>66240</v>
      </c>
      <c r="W25" s="6">
        <f>+W22-W24</f>
        <v>66240</v>
      </c>
      <c r="X25" s="6">
        <f>+X22-X24</f>
        <v>66240</v>
      </c>
      <c r="Y25" s="6">
        <f>+Y22-Y24</f>
        <v>66240</v>
      </c>
      <c r="Z25" s="6">
        <f>+Z22-Z24</f>
        <v>66240</v>
      </c>
      <c r="AA25" s="6">
        <f>+AA22-AA24</f>
        <v>66240</v>
      </c>
      <c r="AB25" s="6">
        <f>+AB22-AB24</f>
        <v>66240</v>
      </c>
      <c r="AC25" s="6">
        <f>+AC22-AC24</f>
        <v>66240</v>
      </c>
      <c r="AD25" s="6">
        <f>+AD22-AD24</f>
        <v>66240</v>
      </c>
      <c r="AE25" s="6">
        <f>+AE22-AE24</f>
        <v>66240</v>
      </c>
      <c r="AF25" s="6">
        <f>+AF22-AF24</f>
        <v>66240</v>
      </c>
      <c r="AG25" s="6">
        <f>+AG22-AG24</f>
        <v>66240</v>
      </c>
      <c r="AH25" s="6">
        <f>+AH22-AH24</f>
        <v>66240</v>
      </c>
    </row>
    <row r="27" spans="2:34" x14ac:dyDescent="0.3">
      <c r="B27" s="3" t="s">
        <v>38</v>
      </c>
      <c r="D27" s="8" t="s">
        <v>37</v>
      </c>
      <c r="E27" s="8" t="s">
        <v>36</v>
      </c>
      <c r="F27" s="8" t="s">
        <v>35</v>
      </c>
      <c r="G27" s="8" t="s">
        <v>34</v>
      </c>
      <c r="H27" s="8" t="s">
        <v>33</v>
      </c>
      <c r="I27" s="8" t="s">
        <v>32</v>
      </c>
      <c r="J27" s="8" t="s">
        <v>31</v>
      </c>
      <c r="K27" s="8" t="s">
        <v>30</v>
      </c>
      <c r="L27" s="8" t="s">
        <v>29</v>
      </c>
      <c r="M27" s="8" t="s">
        <v>28</v>
      </c>
      <c r="N27" s="8" t="s">
        <v>27</v>
      </c>
      <c r="O27" s="8" t="s">
        <v>26</v>
      </c>
      <c r="P27" s="8" t="s">
        <v>25</v>
      </c>
      <c r="Q27" s="8" t="s">
        <v>24</v>
      </c>
      <c r="R27" s="8" t="s">
        <v>23</v>
      </c>
      <c r="S27" s="8" t="s">
        <v>22</v>
      </c>
      <c r="T27" s="8" t="s">
        <v>21</v>
      </c>
      <c r="U27" s="8" t="s">
        <v>20</v>
      </c>
      <c r="V27" s="8" t="s">
        <v>19</v>
      </c>
      <c r="W27" s="8" t="s">
        <v>18</v>
      </c>
      <c r="X27" s="8" t="s">
        <v>17</v>
      </c>
      <c r="Y27" s="8" t="s">
        <v>16</v>
      </c>
      <c r="Z27" s="8" t="s">
        <v>15</v>
      </c>
      <c r="AA27" s="8" t="s">
        <v>14</v>
      </c>
      <c r="AB27" s="8" t="s">
        <v>13</v>
      </c>
      <c r="AC27" s="8" t="s">
        <v>12</v>
      </c>
      <c r="AD27" s="8" t="s">
        <v>11</v>
      </c>
      <c r="AE27" s="8" t="s">
        <v>10</v>
      </c>
      <c r="AF27" s="8" t="s">
        <v>9</v>
      </c>
      <c r="AG27" s="8" t="s">
        <v>8</v>
      </c>
      <c r="AH27" s="8" t="s">
        <v>7</v>
      </c>
    </row>
    <row r="28" spans="2:34" x14ac:dyDescent="0.3">
      <c r="B28" s="7" t="s">
        <v>6</v>
      </c>
      <c r="D28" s="1">
        <f>+-D9</f>
        <v>-386400</v>
      </c>
    </row>
    <row r="29" spans="2:34" x14ac:dyDescent="0.3">
      <c r="B29" s="7" t="s">
        <v>5</v>
      </c>
      <c r="D29" s="1">
        <f>+-D10</f>
        <v>-139829.6076099881</v>
      </c>
    </row>
    <row r="30" spans="2:34" x14ac:dyDescent="0.3">
      <c r="B30" s="7" t="s">
        <v>4</v>
      </c>
      <c r="D30" s="1">
        <f>+-D11</f>
        <v>-250000</v>
      </c>
    </row>
    <row r="31" spans="2:34" x14ac:dyDescent="0.3">
      <c r="B31" s="7" t="s">
        <v>3</v>
      </c>
      <c r="D31" s="1">
        <f>+-D12</f>
        <v>-364000</v>
      </c>
    </row>
    <row r="32" spans="2:34" x14ac:dyDescent="0.3">
      <c r="B32" s="3" t="s">
        <v>2</v>
      </c>
      <c r="D32" s="6">
        <f>SUM(D28:D31)</f>
        <v>-1140229.6076099882</v>
      </c>
    </row>
    <row r="33" spans="2:34" ht="4.95" customHeight="1" x14ac:dyDescent="0.3">
      <c r="B33" s="3"/>
      <c r="D33" s="5"/>
    </row>
    <row r="34" spans="2:34" x14ac:dyDescent="0.3">
      <c r="B34" s="4" t="s">
        <v>1</v>
      </c>
      <c r="C34" s="4"/>
      <c r="D34" s="4">
        <f>+D16</f>
        <v>570114.8038049941</v>
      </c>
    </row>
    <row r="35" spans="2:34" ht="15" thickBot="1" x14ac:dyDescent="0.35">
      <c r="B35" s="3" t="s">
        <v>0</v>
      </c>
      <c r="D35" s="2">
        <f>SUM(D32:D34)</f>
        <v>-570114.8038049941</v>
      </c>
      <c r="E35" s="2">
        <f>+E25+D35</f>
        <v>-609099.8038049941</v>
      </c>
      <c r="F35" s="2">
        <f>+F25+E35</f>
        <v>-581844.8038049941</v>
      </c>
      <c r="G35" s="2">
        <f>+G25+F35</f>
        <v>-515604.8038049941</v>
      </c>
      <c r="H35" s="2">
        <f>+H25+G35</f>
        <v>-449364.8038049941</v>
      </c>
      <c r="I35" s="2">
        <f>+I25+H35</f>
        <v>-383124.8038049941</v>
      </c>
      <c r="J35" s="2">
        <f>+J25+I35</f>
        <v>-316884.8038049941</v>
      </c>
      <c r="K35" s="2">
        <f>+K25+J35</f>
        <v>-250644.8038049941</v>
      </c>
      <c r="L35" s="2">
        <f>+L25+K35</f>
        <v>-184404.8038049941</v>
      </c>
      <c r="M35" s="2">
        <f>+M25+L35</f>
        <v>-118164.8038049941</v>
      </c>
      <c r="N35" s="2">
        <f>+N25+M35</f>
        <v>-51924.803804994095</v>
      </c>
      <c r="O35" s="2">
        <f>+O25+N35</f>
        <v>14315.196195005905</v>
      </c>
      <c r="P35" s="2">
        <f>+P25+O35</f>
        <v>80555.196195005905</v>
      </c>
      <c r="Q35" s="2">
        <f>+Q25+P35</f>
        <v>146795.1961950059</v>
      </c>
      <c r="R35" s="2">
        <f>+R25+Q35</f>
        <v>213035.1961950059</v>
      </c>
      <c r="S35" s="2">
        <f>+S25+R35</f>
        <v>279275.1961950059</v>
      </c>
      <c r="T35" s="2">
        <f>+T25+S35</f>
        <v>345515.1961950059</v>
      </c>
      <c r="U35" s="2">
        <f>+U25+T35</f>
        <v>411755.1961950059</v>
      </c>
      <c r="V35" s="2">
        <f>+V25+U35</f>
        <v>477995.1961950059</v>
      </c>
      <c r="W35" s="2">
        <f>+W25+V35</f>
        <v>544235.1961950059</v>
      </c>
      <c r="X35" s="2">
        <f>+X25+W35</f>
        <v>610475.1961950059</v>
      </c>
      <c r="Y35" s="2">
        <f>+Y25+X35</f>
        <v>676715.1961950059</v>
      </c>
      <c r="Z35" s="2">
        <f>+Z25+Y35</f>
        <v>742955.1961950059</v>
      </c>
      <c r="AA35" s="2">
        <f>+AA25+Z35</f>
        <v>809195.1961950059</v>
      </c>
      <c r="AB35" s="2">
        <f>+AB25+AA35</f>
        <v>875435.1961950059</v>
      </c>
      <c r="AC35" s="2">
        <f>+AC25+AB35</f>
        <v>941675.1961950059</v>
      </c>
      <c r="AD35" s="2">
        <f>+AD25+AC35</f>
        <v>1007915.1961950059</v>
      </c>
      <c r="AE35" s="2">
        <f>+AE25+AD35</f>
        <v>1074155.1961950059</v>
      </c>
      <c r="AF35" s="2">
        <f>+AF25+AE35</f>
        <v>1140395.1961950059</v>
      </c>
      <c r="AG35" s="2">
        <f>+AG25+AF35</f>
        <v>1206635.1961950059</v>
      </c>
      <c r="AH35" s="2">
        <f>+AH25+AG35</f>
        <v>1272875.1961950059</v>
      </c>
    </row>
    <row r="36" spans="2:34" ht="15" thickTop="1" x14ac:dyDescent="0.3"/>
  </sheetData>
  <sheetProtection algorithmName="SHA-512" hashValue="GG8Fu2qsnzjsGVIgoRwxV7kaQper53JdqStr7P6zPqgg33y3emqeSni1oJ7rfq7YaCB1crsQUyYszla4qiRwTg==" saltValue="xODEByX/jQ/zFjJ4WUoVcw==" spinCount="100000" sheet="1" objects="1" scenarios="1"/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>Nelnet,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Heckman, Andy</dc:creator>
  <cp:lastModifiedBy>Heckman, Andy</cp:lastModifiedBy>
  <dcterms:created xsi:type="dcterms:W3CDTF">2021-09-29T18:20:47Z</dcterms:created>
  <dcterms:modified xsi:type="dcterms:W3CDTF">2021-09-29T18:21:23Z</dcterms:modified>
</cp:coreProperties>
</file>