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ofiber-my.sharepoint.com/personal/jody_hoops_allofiber_com/Documents/Nebraska Broadband Bridge Program (2022)/Davey/FINAL/"/>
    </mc:Choice>
  </mc:AlternateContent>
  <xr:revisionPtr revIDLastSave="8" documentId="8_{67A7E883-56AA-470C-81B9-DC1519F3D35C}" xr6:coauthVersionLast="47" xr6:coauthVersionMax="47" xr10:uidLastSave="{8C2CB8DA-B7E9-42D7-A90C-08D38EE5B128}"/>
  <workbookProtection workbookAlgorithmName="SHA-512" workbookHashValue="ofkG91u9mlq3GwIMOmgu19tfCsNYKef+tjlXC1xk1BQjb5bqxO/n+fSsCEZXYVd9Xvtrn8cYxdMN8EPDtBHX4g==" workbookSaltValue="IyuodnZxfTzoyc3qJkBlNg==" workbookSpinCount="100000" lockStructure="1"/>
  <bookViews>
    <workbookView xWindow="-120" yWindow="-120" windowWidth="29040" windowHeight="15840" xr2:uid="{147DD39A-C06E-45FF-B3F9-1CAC26A2AA13}"/>
  </bookViews>
  <sheets>
    <sheet name="Community Submission" sheetId="1" r:id="rId1"/>
  </sheets>
  <definedNames>
    <definedName name="_xlnm.Print_Area" localSheetId="0">'Community Submission'!$B$18:$N$36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22" i="1" l="1"/>
  <c r="AF25" i="1" s="1"/>
  <c r="X22" i="1"/>
  <c r="X25" i="1" s="1"/>
  <c r="P22" i="1"/>
  <c r="P25" i="1" s="1"/>
  <c r="H22" i="1"/>
  <c r="H25" i="1" s="1"/>
  <c r="AH22" i="1"/>
  <c r="AH25" i="1" s="1"/>
  <c r="AG22" i="1"/>
  <c r="AG25" i="1" s="1"/>
  <c r="AE22" i="1"/>
  <c r="AE25" i="1" s="1"/>
  <c r="AD22" i="1"/>
  <c r="AD25" i="1" s="1"/>
  <c r="AC22" i="1"/>
  <c r="AC25" i="1" s="1"/>
  <c r="AB22" i="1"/>
  <c r="AB25" i="1" s="1"/>
  <c r="AA22" i="1"/>
  <c r="AA25" i="1" s="1"/>
  <c r="Z22" i="1"/>
  <c r="Z25" i="1" s="1"/>
  <c r="Y22" i="1"/>
  <c r="Y25" i="1" s="1"/>
  <c r="W22" i="1"/>
  <c r="W25" i="1" s="1"/>
  <c r="V22" i="1"/>
  <c r="V25" i="1" s="1"/>
  <c r="U22" i="1"/>
  <c r="U25" i="1" s="1"/>
  <c r="T22" i="1"/>
  <c r="T25" i="1" s="1"/>
  <c r="S22" i="1"/>
  <c r="S25" i="1" s="1"/>
  <c r="R22" i="1"/>
  <c r="R25" i="1" s="1"/>
  <c r="Q22" i="1"/>
  <c r="Q25" i="1" s="1"/>
  <c r="O22" i="1"/>
  <c r="O25" i="1" s="1"/>
  <c r="N22" i="1"/>
  <c r="N25" i="1" s="1"/>
  <c r="M22" i="1"/>
  <c r="M25" i="1" s="1"/>
  <c r="L22" i="1"/>
  <c r="L25" i="1" s="1"/>
  <c r="K22" i="1"/>
  <c r="K25" i="1" s="1"/>
  <c r="J22" i="1"/>
  <c r="J25" i="1" s="1"/>
  <c r="I22" i="1"/>
  <c r="I25" i="1" s="1"/>
  <c r="G22" i="1"/>
  <c r="G25" i="1" s="1"/>
  <c r="F22" i="1"/>
  <c r="F25" i="1" s="1"/>
  <c r="E22" i="1"/>
  <c r="E25" i="1" s="1"/>
  <c r="D22" i="1"/>
  <c r="D25" i="1" s="1"/>
  <c r="D31" i="1"/>
  <c r="D30" i="1"/>
  <c r="D10" i="1"/>
  <c r="D29" i="1" s="1"/>
  <c r="D9" i="1"/>
  <c r="D13" i="1" s="1"/>
  <c r="D16" i="1" l="1"/>
  <c r="D34" i="1" s="1"/>
  <c r="D15" i="1"/>
  <c r="D28" i="1"/>
  <c r="D32" i="1" s="1"/>
  <c r="D35" i="1" l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</calcChain>
</file>

<file path=xl/sharedStrings.xml><?xml version="1.0" encoding="utf-8"?>
<sst xmlns="http://schemas.openxmlformats.org/spreadsheetml/2006/main" count="89" uniqueCount="54">
  <si>
    <t>Households Passed</t>
  </si>
  <si>
    <t>Businesses Passed</t>
  </si>
  <si>
    <t>Take Rate</t>
  </si>
  <si>
    <t>Cap Ex Project Spend</t>
  </si>
  <si>
    <t>Passing Costs</t>
  </si>
  <si>
    <t>Installation Costs</t>
  </si>
  <si>
    <t>Network Costs</t>
  </si>
  <si>
    <t>Transport Costs</t>
  </si>
  <si>
    <t>Total Project Cost</t>
  </si>
  <si>
    <t>Assumed Allo Coverage Amount</t>
  </si>
  <si>
    <t>Allo Coverage of Project Costs</t>
  </si>
  <si>
    <t>Grant Amount Requested</t>
  </si>
  <si>
    <t>ALLO Financials in Community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</si>
  <si>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</si>
  <si>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</si>
  <si>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</si>
  <si>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</si>
  <si>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</si>
  <si>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</si>
  <si>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</si>
  <si>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</si>
  <si>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</si>
  <si>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</si>
  <si>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</si>
  <si>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</si>
  <si>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</si>
  <si>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</si>
  <si>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</si>
  <si>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</si>
  <si>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</si>
  <si>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</si>
  <si>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</si>
  <si>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</si>
  <si>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</si>
  <si>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</si>
  <si>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</si>
  <si>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</si>
  <si>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</si>
  <si>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</si>
  <si>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</si>
  <si>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</si>
  <si>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</si>
  <si>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</si>
  <si>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</si>
  <si>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Revenue</t>
  </si>
  <si>
    <t>Cost of Sales</t>
  </si>
  <si>
    <t>Gross Margin</t>
  </si>
  <si>
    <t>SG&amp;A</t>
  </si>
  <si>
    <t>EBITDA</t>
  </si>
  <si>
    <t>Cap Ex &amp; Cash Flow Summary</t>
  </si>
  <si>
    <t>Total Capex</t>
  </si>
  <si>
    <t>Grant Support</t>
  </si>
  <si>
    <t>ALLO Cash Flow</t>
  </si>
  <si>
    <t>Bridge Model - Davey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</si>
</sst>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3" fillId="0" borderId="0" xfId="1" applyNumberFormat="1" applyFont="1"/>
    <xf numFmtId="164" fontId="0" fillId="0" borderId="0" xfId="1" applyNumberFormat="1" applyFont="1"/>
    <xf numFmtId="164" fontId="4" fillId="2" borderId="0" xfId="1" applyNumberFormat="1" applyFont="1" applyFill="1"/>
    <xf numFmtId="9" fontId="4" fillId="2" borderId="0" xfId="3" applyFont="1" applyFill="1"/>
    <xf numFmtId="9" fontId="0" fillId="0" borderId="0" xfId="3" applyFont="1"/>
    <xf numFmtId="164" fontId="2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 indent="1"/>
    </xf>
    <xf numFmtId="165" fontId="4" fillId="2" borderId="0" xfId="2" applyNumberFormat="1" applyFont="1" applyFill="1"/>
    <xf numFmtId="165" fontId="0" fillId="0" borderId="0" xfId="2" applyNumberFormat="1" applyFont="1"/>
    <xf numFmtId="164" fontId="5" fillId="0" borderId="0" xfId="1" applyNumberFormat="1" applyFont="1"/>
    <xf numFmtId="164" fontId="2" fillId="3" borderId="1" xfId="1" applyNumberFormat="1" applyFont="1" applyFill="1" applyBorder="1"/>
    <xf numFmtId="164" fontId="0" fillId="3" borderId="1" xfId="1" applyNumberFormat="1" applyFont="1" applyFill="1" applyBorder="1"/>
    <xf numFmtId="165" fontId="2" fillId="3" borderId="1" xfId="2" applyNumberFormat="1" applyFont="1" applyFill="1" applyBorder="1"/>
    <xf numFmtId="164" fontId="5" fillId="0" borderId="0" xfId="1" applyNumberFormat="1" applyFont="1" applyAlignment="1">
      <alignment horizontal="left" indent="1"/>
    </xf>
    <xf numFmtId="0" fontId="5" fillId="0" borderId="0" xfId="0" applyFont="1"/>
    <xf numFmtId="164" fontId="2" fillId="0" borderId="0" xfId="1" applyNumberFormat="1" applyFont="1"/>
    <xf numFmtId="164" fontId="2" fillId="4" borderId="2" xfId="1" applyNumberFormat="1" applyFont="1" applyFill="1" applyBorder="1" applyAlignment="1">
      <alignment horizontal="center"/>
    </xf>
    <xf numFmtId="164" fontId="2" fillId="0" borderId="3" xfId="1" applyNumberFormat="1" applyFont="1" applyBorder="1"/>
    <xf numFmtId="164" fontId="2" fillId="0" borderId="0" xfId="1" applyNumberFormat="1" applyFont="1" applyBorder="1"/>
    <xf numFmtId="164" fontId="2" fillId="0" borderId="4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142987</xdr:colOff>
      <xdr:row>1</xdr:row>
      <xdr:rowOff>85541</xdr:rowOff>
    </xdr:from>
    <xdr:to>
      <xdr:col>7</xdr:col>
      <xdr:colOff>679450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55FE7F-B556-4B0D-A54D-F85C2C7C8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987" y="269691"/>
          <a:ext cx="1317513" cy="708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03DBC-63AA-44AF-A0E4-49F7304A226E}">
  <sheetPr>
    <pageSetUpPr fitToPage="1"/>
  </sheetPr>
  <dimension ref="B1:AH36"/>
  <sheetViews>
    <sheetView showGridLines="0" tabSelected="1" zoomScaleNormal="100" workbookViewId="0">
      <selection activeCell="F2" sqref="F2"/>
    </sheetView>
  </sheetViews>
  <sheetFormatPr defaultColWidth="9.140625" defaultRowHeight="15" x14ac:dyDescent="0.25"/>
  <cols>
    <col min="1" max="1" width="3" style="2" customWidth="1"/>
    <col min="2" max="2" width="18.7109375" style="2" customWidth="1"/>
    <col min="3" max="3" width="12" style="2" customWidth="1"/>
    <col min="4" max="4" width="11.85546875" style="2" bestFit="1" customWidth="1"/>
    <col min="5" max="34" width="11.140625" style="2" bestFit="1" customWidth="1"/>
    <col min="35" max="364" width="10.42578125" style="2" bestFit="1" customWidth="1"/>
    <col min="365" max="16384" width="9.140625" style="2"/>
  </cols>
  <sheetData>
    <row r="1" spans="2:7" customFormat="1" x14ac:dyDescent="0.25"/>
    <row r="2" spans="2:7" ht="33.75" x14ac:dyDescent="0.5">
      <c r="B2" s="1" t="s">
        <v>53</v>
      </c>
    </row>
    <row r="4" spans="2:7" x14ac:dyDescent="0.25">
      <c r="B4" s="2" t="s">
        <v>0</v>
      </c>
      <c r="C4" s="3">
        <v>161</v>
      </c>
    </row>
    <row r="5" spans="2:7" x14ac:dyDescent="0.25">
      <c r="B5" s="2" t="s">
        <v>1</v>
      </c>
      <c r="C5" s="3">
        <v>28</v>
      </c>
    </row>
    <row r="6" spans="2:7" x14ac:dyDescent="0.25">
      <c r="B6" s="2" t="s">
        <v>2</v>
      </c>
      <c r="C6" s="4">
        <v>0.75</v>
      </c>
      <c r="G6" s="5"/>
    </row>
    <row r="8" spans="2:7" x14ac:dyDescent="0.25">
      <c r="B8" s="6" t="s">
        <v>3</v>
      </c>
    </row>
    <row r="9" spans="2:7" x14ac:dyDescent="0.25">
      <c r="B9" s="7" t="s">
        <v>4</v>
      </c>
      <c r="C9" s="8">
        <v>2100</v>
      </c>
      <c r="D9" s="9">
        <f>+(C4+C5)*C9</f>
        <v>396900</v>
      </c>
    </row>
    <row r="10" spans="2:7" x14ac:dyDescent="0.25">
      <c r="B10" s="7" t="s">
        <v>5</v>
      </c>
      <c r="C10" s="8">
        <v>1150</v>
      </c>
      <c r="D10" s="9">
        <f>(C10+C5)*C4*C6</f>
        <v>142243.5</v>
      </c>
    </row>
    <row r="11" spans="2:7" x14ac:dyDescent="0.25">
      <c r="B11" s="7" t="s">
        <v>6</v>
      </c>
      <c r="D11" s="8">
        <v>250000</v>
      </c>
    </row>
    <row r="12" spans="2:7" x14ac:dyDescent="0.25">
      <c r="B12" s="7" t="s">
        <v>7</v>
      </c>
      <c r="D12" s="8">
        <v>105000</v>
      </c>
      <c r="E12" s="10"/>
    </row>
    <row r="13" spans="2:7" x14ac:dyDescent="0.25">
      <c r="B13" s="11" t="s">
        <v>8</v>
      </c>
      <c r="C13" s="12"/>
      <c r="D13" s="13">
        <f>SUM(D9:D12)</f>
        <v>894143.5</v>
      </c>
    </row>
    <row r="14" spans="2:7" customFormat="1" x14ac:dyDescent="0.25">
      <c r="B14" s="14" t="s">
        <v>9</v>
      </c>
      <c r="C14" s="15"/>
      <c r="D14" s="4">
        <v>0.5</v>
      </c>
    </row>
    <row r="15" spans="2:7" customFormat="1" x14ac:dyDescent="0.25">
      <c r="B15" s="14" t="s">
        <v>10</v>
      </c>
      <c r="C15" s="15"/>
      <c r="D15" s="9">
        <f>D13*D14</f>
        <v>447071.75</v>
      </c>
    </row>
    <row r="16" spans="2:7" x14ac:dyDescent="0.25">
      <c r="B16" s="11" t="s">
        <v>11</v>
      </c>
      <c r="C16" s="12"/>
      <c r="D16" s="11">
        <f>D13-D15</f>
        <v>447071.75</v>
      </c>
    </row>
    <row r="17" spans="2:34" customFormat="1" x14ac:dyDescent="0.25"/>
    <row r="18" spans="2:34" x14ac:dyDescent="0.25">
      <c r="B18" s="16" t="s">
        <v>12</v>
      </c>
      <c r="D18" s="17" t="s">
        <v>13</v>
      </c>
      <c r="E18" s="17" t="s">
        <v>14</v>
      </c>
      <c r="F18" s="17" t="s">
        <v>15</v>
      </c>
      <c r="G18" s="17" t="s">
        <v>16</v>
      </c>
      <c r="H18" s="17" t="s">
        <v>17</v>
      </c>
      <c r="I18" s="17" t="s">
        <v>18</v>
      </c>
      <c r="J18" s="17" t="s">
        <v>19</v>
      </c>
      <c r="K18" s="17" t="s">
        <v>20</v>
      </c>
      <c r="L18" s="17" t="s">
        <v>21</v>
      </c>
      <c r="M18" s="17" t="s">
        <v>22</v>
      </c>
      <c r="N18" s="17" t="s">
        <v>23</v>
      </c>
      <c r="O18" s="17" t="s">
        <v>24</v>
      </c>
      <c r="P18" s="17" t="s">
        <v>25</v>
      </c>
      <c r="Q18" s="17" t="s">
        <v>26</v>
      </c>
      <c r="R18" s="17" t="s">
        <v>27</v>
      </c>
      <c r="S18" s="17" t="s">
        <v>28</v>
      </c>
      <c r="T18" s="17" t="s">
        <v>29</v>
      </c>
      <c r="U18" s="17" t="s">
        <v>30</v>
      </c>
      <c r="V18" s="17" t="s">
        <v>31</v>
      </c>
      <c r="W18" s="17" t="s">
        <v>32</v>
      </c>
      <c r="X18" s="17" t="s">
        <v>33</v>
      </c>
      <c r="Y18" s="17" t="s">
        <v>34</v>
      </c>
      <c r="Z18" s="17" t="s">
        <v>35</v>
      </c>
      <c r="AA18" s="17" t="s">
        <v>36</v>
      </c>
      <c r="AB18" s="17" t="s">
        <v>37</v>
      </c>
      <c r="AC18" s="17" t="s">
        <v>38</v>
      </c>
      <c r="AD18" s="17" t="s">
        <v>39</v>
      </c>
      <c r="AE18" s="17" t="s">
        <v>40</v>
      </c>
      <c r="AF18" s="17" t="s">
        <v>41</v>
      </c>
      <c r="AG18" s="17" t="s">
        <v>42</v>
      </c>
      <c r="AH18" s="17" t="s">
        <v>43</v>
      </c>
    </row>
    <row r="19" spans="2:34" customFormat="1" ht="5.0999999999999996" customHeight="1" x14ac:dyDescent="0.25"/>
    <row r="20" spans="2:34" x14ac:dyDescent="0.25">
      <c r="B20" s="7" t="s">
        <v>44</v>
      </c>
      <c r="D20" s="2">
        <v>0</v>
      </c>
      <c r="E20" s="2">
        <v>36855</v>
      </c>
      <c r="F20" s="2">
        <v>104895</v>
      </c>
      <c r="G20" s="2">
        <v>136080</v>
      </c>
      <c r="H20" s="2">
        <v>136080</v>
      </c>
      <c r="I20" s="2">
        <v>136080</v>
      </c>
      <c r="J20" s="2">
        <v>136080</v>
      </c>
      <c r="K20" s="2">
        <v>136080</v>
      </c>
      <c r="L20" s="2">
        <v>136080</v>
      </c>
      <c r="M20" s="2">
        <v>136080</v>
      </c>
      <c r="N20" s="2">
        <v>136080</v>
      </c>
      <c r="O20" s="2">
        <v>136080</v>
      </c>
      <c r="P20" s="2">
        <v>136080</v>
      </c>
      <c r="Q20" s="2">
        <v>136080</v>
      </c>
      <c r="R20" s="2">
        <v>136080</v>
      </c>
      <c r="S20" s="2">
        <v>136080</v>
      </c>
      <c r="T20" s="2">
        <v>136080</v>
      </c>
      <c r="U20" s="2">
        <v>136080</v>
      </c>
      <c r="V20" s="2">
        <v>136080</v>
      </c>
      <c r="W20" s="2">
        <v>136080</v>
      </c>
      <c r="X20" s="2">
        <v>136080</v>
      </c>
      <c r="Y20" s="2">
        <v>136080</v>
      </c>
      <c r="Z20" s="2">
        <v>136080</v>
      </c>
      <c r="AA20" s="2">
        <v>136080</v>
      </c>
      <c r="AB20" s="2">
        <v>136080</v>
      </c>
      <c r="AC20" s="2">
        <v>136080</v>
      </c>
      <c r="AD20" s="2">
        <v>136080</v>
      </c>
      <c r="AE20" s="2">
        <v>136080</v>
      </c>
      <c r="AF20" s="2">
        <v>136080</v>
      </c>
      <c r="AG20" s="2">
        <v>136080</v>
      </c>
      <c r="AH20" s="2">
        <v>136080</v>
      </c>
    </row>
    <row r="21" spans="2:34" x14ac:dyDescent="0.25">
      <c r="B21" s="7" t="s">
        <v>45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</row>
    <row r="22" spans="2:34" x14ac:dyDescent="0.25">
      <c r="B22" s="16" t="s">
        <v>46</v>
      </c>
      <c r="C22" s="16"/>
      <c r="D22" s="18">
        <f>+D20-D21</f>
        <v>0</v>
      </c>
      <c r="E22" s="18">
        <f t="shared" ref="E22:AH22" si="0">+E20-E21</f>
        <v>36855</v>
      </c>
      <c r="F22" s="18">
        <f t="shared" si="0"/>
        <v>104895</v>
      </c>
      <c r="G22" s="18">
        <f t="shared" si="0"/>
        <v>136080</v>
      </c>
      <c r="H22" s="18">
        <f t="shared" si="0"/>
        <v>136080</v>
      </c>
      <c r="I22" s="18">
        <f t="shared" si="0"/>
        <v>136080</v>
      </c>
      <c r="J22" s="18">
        <f t="shared" si="0"/>
        <v>136080</v>
      </c>
      <c r="K22" s="18">
        <f t="shared" si="0"/>
        <v>136080</v>
      </c>
      <c r="L22" s="18">
        <f t="shared" si="0"/>
        <v>136080</v>
      </c>
      <c r="M22" s="18">
        <f t="shared" si="0"/>
        <v>136080</v>
      </c>
      <c r="N22" s="18">
        <f t="shared" si="0"/>
        <v>136080</v>
      </c>
      <c r="O22" s="18">
        <f t="shared" si="0"/>
        <v>136080</v>
      </c>
      <c r="P22" s="18">
        <f t="shared" si="0"/>
        <v>136080</v>
      </c>
      <c r="Q22" s="18">
        <f t="shared" si="0"/>
        <v>136080</v>
      </c>
      <c r="R22" s="18">
        <f t="shared" si="0"/>
        <v>136080</v>
      </c>
      <c r="S22" s="18">
        <f t="shared" si="0"/>
        <v>136080</v>
      </c>
      <c r="T22" s="18">
        <f t="shared" si="0"/>
        <v>136080</v>
      </c>
      <c r="U22" s="18">
        <f t="shared" si="0"/>
        <v>136080</v>
      </c>
      <c r="V22" s="18">
        <f t="shared" si="0"/>
        <v>136080</v>
      </c>
      <c r="W22" s="18">
        <f t="shared" si="0"/>
        <v>136080</v>
      </c>
      <c r="X22" s="18">
        <f t="shared" si="0"/>
        <v>136080</v>
      </c>
      <c r="Y22" s="18">
        <f t="shared" si="0"/>
        <v>136080</v>
      </c>
      <c r="Z22" s="18">
        <f t="shared" si="0"/>
        <v>136080</v>
      </c>
      <c r="AA22" s="18">
        <f t="shared" si="0"/>
        <v>136080</v>
      </c>
      <c r="AB22" s="18">
        <f t="shared" si="0"/>
        <v>136080</v>
      </c>
      <c r="AC22" s="18">
        <f t="shared" si="0"/>
        <v>136080</v>
      </c>
      <c r="AD22" s="18">
        <f t="shared" si="0"/>
        <v>136080</v>
      </c>
      <c r="AE22" s="18">
        <f t="shared" si="0"/>
        <v>136080</v>
      </c>
      <c r="AF22" s="18">
        <f t="shared" si="0"/>
        <v>136080</v>
      </c>
      <c r="AG22" s="18">
        <f t="shared" si="0"/>
        <v>136080</v>
      </c>
      <c r="AH22" s="18">
        <f t="shared" si="0"/>
        <v>136080</v>
      </c>
    </row>
    <row r="23" spans="2:34" ht="5.0999999999999996" customHeight="1" x14ac:dyDescent="0.25">
      <c r="B23" s="16"/>
      <c r="C23" s="1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x14ac:dyDescent="0.25">
      <c r="B24" s="7" t="s">
        <v>47</v>
      </c>
      <c r="D24" s="2">
        <v>0</v>
      </c>
      <c r="E24" s="2">
        <v>42879.375</v>
      </c>
      <c r="F24" s="2">
        <v>42879.375</v>
      </c>
      <c r="G24" s="2">
        <v>34020</v>
      </c>
      <c r="H24" s="2">
        <v>34020</v>
      </c>
      <c r="I24" s="2">
        <v>34020</v>
      </c>
      <c r="J24" s="2">
        <v>34020</v>
      </c>
      <c r="K24" s="2">
        <v>34020</v>
      </c>
      <c r="L24" s="2">
        <v>34020</v>
      </c>
      <c r="M24" s="2">
        <v>34020</v>
      </c>
      <c r="N24" s="2">
        <v>34020</v>
      </c>
      <c r="O24" s="2">
        <v>34020</v>
      </c>
      <c r="P24" s="2">
        <v>34020</v>
      </c>
      <c r="Q24" s="2">
        <v>34020</v>
      </c>
      <c r="R24" s="2">
        <v>34020</v>
      </c>
      <c r="S24" s="2">
        <v>34020</v>
      </c>
      <c r="T24" s="2">
        <v>34020</v>
      </c>
      <c r="U24" s="2">
        <v>34020</v>
      </c>
      <c r="V24" s="2">
        <v>34020</v>
      </c>
      <c r="W24" s="2">
        <v>34020</v>
      </c>
      <c r="X24" s="2">
        <v>34020</v>
      </c>
      <c r="Y24" s="2">
        <v>34020</v>
      </c>
      <c r="Z24" s="2">
        <v>34020</v>
      </c>
      <c r="AA24" s="2">
        <v>34020</v>
      </c>
      <c r="AB24" s="2">
        <v>34020</v>
      </c>
      <c r="AC24" s="2">
        <v>34020</v>
      </c>
      <c r="AD24" s="2">
        <v>34020</v>
      </c>
      <c r="AE24" s="2">
        <v>34020</v>
      </c>
      <c r="AF24" s="2">
        <v>34020</v>
      </c>
      <c r="AG24" s="2">
        <v>34020</v>
      </c>
      <c r="AH24" s="2">
        <v>34020</v>
      </c>
    </row>
    <row r="25" spans="2:34" x14ac:dyDescent="0.25">
      <c r="B25" s="16" t="s">
        <v>48</v>
      </c>
      <c r="C25" s="16"/>
      <c r="D25" s="18">
        <f>+D22-D24</f>
        <v>0</v>
      </c>
      <c r="E25" s="18">
        <f t="shared" ref="E25:AH25" si="1">+E22-E24</f>
        <v>-6024.375</v>
      </c>
      <c r="F25" s="18">
        <f t="shared" si="1"/>
        <v>62015.625</v>
      </c>
      <c r="G25" s="18">
        <f t="shared" si="1"/>
        <v>102060</v>
      </c>
      <c r="H25" s="18">
        <f t="shared" si="1"/>
        <v>102060</v>
      </c>
      <c r="I25" s="18">
        <f t="shared" si="1"/>
        <v>102060</v>
      </c>
      <c r="J25" s="18">
        <f t="shared" si="1"/>
        <v>102060</v>
      </c>
      <c r="K25" s="18">
        <f t="shared" si="1"/>
        <v>102060</v>
      </c>
      <c r="L25" s="18">
        <f t="shared" si="1"/>
        <v>102060</v>
      </c>
      <c r="M25" s="18">
        <f t="shared" si="1"/>
        <v>102060</v>
      </c>
      <c r="N25" s="18">
        <f t="shared" si="1"/>
        <v>102060</v>
      </c>
      <c r="O25" s="18">
        <f t="shared" si="1"/>
        <v>102060</v>
      </c>
      <c r="P25" s="18">
        <f t="shared" si="1"/>
        <v>102060</v>
      </c>
      <c r="Q25" s="18">
        <f t="shared" si="1"/>
        <v>102060</v>
      </c>
      <c r="R25" s="18">
        <f t="shared" si="1"/>
        <v>102060</v>
      </c>
      <c r="S25" s="18">
        <f t="shared" si="1"/>
        <v>102060</v>
      </c>
      <c r="T25" s="18">
        <f t="shared" si="1"/>
        <v>102060</v>
      </c>
      <c r="U25" s="18">
        <f t="shared" si="1"/>
        <v>102060</v>
      </c>
      <c r="V25" s="18">
        <f t="shared" si="1"/>
        <v>102060</v>
      </c>
      <c r="W25" s="18">
        <f t="shared" si="1"/>
        <v>102060</v>
      </c>
      <c r="X25" s="18">
        <f t="shared" si="1"/>
        <v>102060</v>
      </c>
      <c r="Y25" s="18">
        <f t="shared" si="1"/>
        <v>102060</v>
      </c>
      <c r="Z25" s="18">
        <f t="shared" si="1"/>
        <v>102060</v>
      </c>
      <c r="AA25" s="18">
        <f t="shared" si="1"/>
        <v>102060</v>
      </c>
      <c r="AB25" s="18">
        <f t="shared" si="1"/>
        <v>102060</v>
      </c>
      <c r="AC25" s="18">
        <f t="shared" si="1"/>
        <v>102060</v>
      </c>
      <c r="AD25" s="18">
        <f t="shared" si="1"/>
        <v>102060</v>
      </c>
      <c r="AE25" s="18">
        <f t="shared" si="1"/>
        <v>102060</v>
      </c>
      <c r="AF25" s="18">
        <f t="shared" si="1"/>
        <v>102060</v>
      </c>
      <c r="AG25" s="18">
        <f t="shared" si="1"/>
        <v>102060</v>
      </c>
      <c r="AH25" s="18">
        <f t="shared" si="1"/>
        <v>102060</v>
      </c>
    </row>
    <row r="27" spans="2:34" x14ac:dyDescent="0.25">
      <c r="B27" s="16" t="s">
        <v>49</v>
      </c>
      <c r="D27" s="17" t="s">
        <v>13</v>
      </c>
      <c r="E27" s="17" t="s">
        <v>14</v>
      </c>
      <c r="F27" s="17" t="s">
        <v>15</v>
      </c>
      <c r="G27" s="17" t="s">
        <v>16</v>
      </c>
      <c r="H27" s="17" t="s">
        <v>17</v>
      </c>
      <c r="I27" s="17" t="s">
        <v>18</v>
      </c>
      <c r="J27" s="17" t="s">
        <v>19</v>
      </c>
      <c r="K27" s="17" t="s">
        <v>20</v>
      </c>
      <c r="L27" s="17" t="s">
        <v>21</v>
      </c>
      <c r="M27" s="17" t="s">
        <v>22</v>
      </c>
      <c r="N27" s="17" t="s">
        <v>23</v>
      </c>
      <c r="O27" s="17" t="s">
        <v>24</v>
      </c>
      <c r="P27" s="17" t="s">
        <v>25</v>
      </c>
      <c r="Q27" s="17" t="s">
        <v>26</v>
      </c>
      <c r="R27" s="17" t="s">
        <v>27</v>
      </c>
      <c r="S27" s="17" t="s">
        <v>28</v>
      </c>
      <c r="T27" s="17" t="s">
        <v>29</v>
      </c>
      <c r="U27" s="17" t="s">
        <v>30</v>
      </c>
      <c r="V27" s="17" t="s">
        <v>31</v>
      </c>
      <c r="W27" s="17" t="s">
        <v>32</v>
      </c>
      <c r="X27" s="17" t="s">
        <v>33</v>
      </c>
      <c r="Y27" s="17" t="s">
        <v>34</v>
      </c>
      <c r="Z27" s="17" t="s">
        <v>35</v>
      </c>
      <c r="AA27" s="17" t="s">
        <v>36</v>
      </c>
      <c r="AB27" s="17" t="s">
        <v>37</v>
      </c>
      <c r="AC27" s="17" t="s">
        <v>38</v>
      </c>
      <c r="AD27" s="17" t="s">
        <v>39</v>
      </c>
      <c r="AE27" s="17" t="s">
        <v>40</v>
      </c>
      <c r="AF27" s="17" t="s">
        <v>41</v>
      </c>
      <c r="AG27" s="17" t="s">
        <v>42</v>
      </c>
      <c r="AH27" s="17" t="s">
        <v>43</v>
      </c>
    </row>
    <row r="28" spans="2:34" x14ac:dyDescent="0.25">
      <c r="B28" s="7" t="s">
        <v>4</v>
      </c>
      <c r="D28" s="2">
        <f>+-D9</f>
        <v>-396900</v>
      </c>
    </row>
    <row r="29" spans="2:34" x14ac:dyDescent="0.25">
      <c r="B29" s="7" t="s">
        <v>5</v>
      </c>
      <c r="D29" s="2">
        <f>+-D10</f>
        <v>-142243.5</v>
      </c>
    </row>
    <row r="30" spans="2:34" x14ac:dyDescent="0.25">
      <c r="B30" s="7" t="s">
        <v>6</v>
      </c>
      <c r="D30" s="2">
        <f>+-D11</f>
        <v>-250000</v>
      </c>
    </row>
    <row r="31" spans="2:34" x14ac:dyDescent="0.25">
      <c r="B31" s="7" t="s">
        <v>7</v>
      </c>
      <c r="D31" s="2">
        <f>+-D12</f>
        <v>-105000</v>
      </c>
    </row>
    <row r="32" spans="2:34" x14ac:dyDescent="0.25">
      <c r="B32" s="16" t="s">
        <v>50</v>
      </c>
      <c r="D32" s="18">
        <f>SUM(D28:D31)</f>
        <v>-894143.5</v>
      </c>
    </row>
    <row r="33" spans="2:34" ht="5.0999999999999996" customHeight="1" x14ac:dyDescent="0.25">
      <c r="B33" s="16"/>
      <c r="D33" s="19"/>
    </row>
    <row r="34" spans="2:34" x14ac:dyDescent="0.25">
      <c r="B34" s="10" t="s">
        <v>51</v>
      </c>
      <c r="C34" s="10"/>
      <c r="D34" s="10">
        <f>+D16</f>
        <v>447071.75</v>
      </c>
    </row>
    <row r="35" spans="2:34" ht="15.75" thickBot="1" x14ac:dyDescent="0.3">
      <c r="B35" s="16" t="s">
        <v>52</v>
      </c>
      <c r="D35" s="20">
        <f>SUM(D32:D34)</f>
        <v>-447071.75</v>
      </c>
      <c r="E35" s="20">
        <f t="shared" ref="E35:AH35" si="2">+E25+D35</f>
        <v>-453096.125</v>
      </c>
      <c r="F35" s="20">
        <f t="shared" si="2"/>
        <v>-391080.5</v>
      </c>
      <c r="G35" s="20">
        <f t="shared" si="2"/>
        <v>-289020.5</v>
      </c>
      <c r="H35" s="20">
        <f t="shared" si="2"/>
        <v>-186960.5</v>
      </c>
      <c r="I35" s="20">
        <f t="shared" si="2"/>
        <v>-84900.5</v>
      </c>
      <c r="J35" s="20">
        <f t="shared" si="2"/>
        <v>17159.5</v>
      </c>
      <c r="K35" s="20">
        <f t="shared" si="2"/>
        <v>119219.5</v>
      </c>
      <c r="L35" s="20">
        <f t="shared" si="2"/>
        <v>221279.5</v>
      </c>
      <c r="M35" s="20">
        <f t="shared" si="2"/>
        <v>323339.5</v>
      </c>
      <c r="N35" s="20">
        <f t="shared" si="2"/>
        <v>425399.5</v>
      </c>
      <c r="O35" s="20">
        <f t="shared" si="2"/>
        <v>527459.5</v>
      </c>
      <c r="P35" s="20">
        <f t="shared" si="2"/>
        <v>629519.5</v>
      </c>
      <c r="Q35" s="20">
        <f t="shared" si="2"/>
        <v>731579.5</v>
      </c>
      <c r="R35" s="20">
        <f t="shared" si="2"/>
        <v>833639.5</v>
      </c>
      <c r="S35" s="20">
        <f t="shared" si="2"/>
        <v>935699.5</v>
      </c>
      <c r="T35" s="20">
        <f t="shared" si="2"/>
        <v>1037759.5</v>
      </c>
      <c r="U35" s="20">
        <f t="shared" si="2"/>
        <v>1139819.5</v>
      </c>
      <c r="V35" s="20">
        <f t="shared" si="2"/>
        <v>1241879.5</v>
      </c>
      <c r="W35" s="20">
        <f t="shared" si="2"/>
        <v>1343939.5</v>
      </c>
      <c r="X35" s="20">
        <f t="shared" si="2"/>
        <v>1445999.5</v>
      </c>
      <c r="Y35" s="20">
        <f t="shared" si="2"/>
        <v>1548059.5</v>
      </c>
      <c r="Z35" s="20">
        <f t="shared" si="2"/>
        <v>1650119.5</v>
      </c>
      <c r="AA35" s="20">
        <f t="shared" si="2"/>
        <v>1752179.5</v>
      </c>
      <c r="AB35" s="20">
        <f t="shared" si="2"/>
        <v>1854239.5</v>
      </c>
      <c r="AC35" s="20">
        <f t="shared" si="2"/>
        <v>1956299.5</v>
      </c>
      <c r="AD35" s="20">
        <f t="shared" si="2"/>
        <v>2058359.5</v>
      </c>
      <c r="AE35" s="20">
        <f t="shared" si="2"/>
        <v>2160419.5</v>
      </c>
      <c r="AF35" s="20">
        <f t="shared" si="2"/>
        <v>2262479.5</v>
      </c>
      <c r="AG35" s="20">
        <f t="shared" si="2"/>
        <v>2364539.5</v>
      </c>
      <c r="AH35" s="20">
        <f t="shared" si="2"/>
        <v>2466599.5</v>
      </c>
    </row>
    <row r="36" spans="2:34" ht="15.75" thickTop="1" x14ac:dyDescent="0.25"/>
  </sheetData>
  <sheetProtection algorithmName="SHA-512" hashValue="YpDA3p/TZr1RJaXhWHM2ND4Hcf62cuHFOQx6Bq4PGdFNpWrCn/Tj5FdeGytIE5w6sOVCrcf6W7kn4RQSVpTiJQ==" saltValue="1+M19QTFj41CxpgRTRcHdA==" spinCount="100000" sheet="1" objects="1" scenarios="1"/>
  <pageMargins left="0.7" right="0.7" top="0.75" bottom="0.75" header="0.3" footer="0.3"/>
  <pageSetup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1164A512DD3944B94F63E7A6127E90" ma:contentTypeVersion="16" ma:contentTypeDescription="Create a new document." ma:contentTypeScope="" ma:versionID="2d3a922ec8d38ea9586431cec6e879b1">
  <xsd:schema xmlns:xsd="http://www.w3.org/2001/XMLSchema" xmlns:xs="http://www.w3.org/2001/XMLSchema" xmlns:p="http://schemas.microsoft.com/office/2006/metadata/properties" xmlns:ns2="44b6a73a-d448-4c1d-b1b2-499ea90389a3" xmlns:ns3="d0339ec8-81de-463c-a317-7641d132453f" targetNamespace="http://schemas.microsoft.com/office/2006/metadata/properties" ma:root="true" ma:fieldsID="86bc8a91a2d8daaa296df5ae2f3699d2" ns2:_="" ns3:_="">
    <xsd:import namespace="44b6a73a-d448-4c1d-b1b2-499ea90389a3"/>
    <xsd:import namespace="d0339ec8-81de-463c-a317-7641d13245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6a73a-d448-4c1d-b1b2-499ea90389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33b4fb-dbbf-400c-82f1-4b772e61609a}" ma:internalName="TaxCatchAll" ma:showField="CatchAllData" ma:web="44b6a73a-d448-4c1d-b1b2-499ea90389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39ec8-81de-463c-a317-7641d1324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92a6daf-01b2-437b-8ac0-d7f447bad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339ec8-81de-463c-a317-7641d132453f">
      <Terms xmlns="http://schemas.microsoft.com/office/infopath/2007/PartnerControls"/>
    </lcf76f155ced4ddcb4097134ff3c332f>
    <TaxCatchAll xmlns="44b6a73a-d448-4c1d-b1b2-499ea90389a3" xsi:nil="true"/>
  </documentManagement>
</p:properties>
</file>

<file path=customXml/itemProps1.xml><?xml version="1.0" encoding="utf-8"?>
<ds:datastoreItem xmlns:ds="http://schemas.openxmlformats.org/officeDocument/2006/customXml" ds:itemID="{9020DA2B-BFB8-4E81-954B-57F1128EB2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b6a73a-d448-4c1d-b1b2-499ea90389a3"/>
    <ds:schemaRef ds:uri="d0339ec8-81de-463c-a317-7641d1324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879353-FC83-470C-AF65-9CF3A911D9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978672-CC5D-4D57-9F12-EE7E32E49577}">
  <ds:schemaRefs>
    <ds:schemaRef ds:uri="http://schemas.microsoft.com/office/2006/metadata/properties"/>
    <ds:schemaRef ds:uri="http://schemas.microsoft.com/office/infopath/2007/PartnerControls"/>
    <ds:schemaRef ds:uri="d0339ec8-81de-463c-a317-7641d132453f"/>
    <ds:schemaRef ds:uri="44b6a73a-d448-4c1d-b1b2-499ea90389a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Community Submission</vt:lpstr>
      <vt:lpstr>'Community Submission'!Print_Area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Borst</dc:creator>
  <cp:lastModifiedBy>Jody Hoops</cp:lastModifiedBy>
  <dcterms:created xsi:type="dcterms:W3CDTF">2022-07-01T03:20:32Z</dcterms:created>
  <dcterms:modified xsi:type="dcterms:W3CDTF">2022-07-01T15:42:28Z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0x010100BC1164A512DD3944B94F63E7A6127E90</vt:lpwstr>
  </property>
</Properties>
</file>